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drawings/drawing4.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harts/chart5.xml" ContentType="application/vnd.openxmlformats-officedocument.drawingml.chart+xml"/>
  <Override PartName="/xl/drawings/drawing6.xml" ContentType="application/vnd.openxmlformats-officedocument.drawing+xml"/>
  <Override PartName="/xl/tables/table8.xml" ContentType="application/vnd.openxmlformats-officedocument.spreadsheetml.table+xml"/>
  <Override PartName="/xl/charts/chart6.xml" ContentType="application/vnd.openxmlformats-officedocument.drawingml.chart+xml"/>
  <Override PartName="/xl/drawings/drawing7.xml" ContentType="application/vnd.openxmlformats-officedocument.drawing+xml"/>
  <Override PartName="/xl/tables/table9.xml" ContentType="application/vnd.openxmlformats-officedocument.spreadsheetml.table+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nibamberg-my.sharepoint.com/personal/matthias_loehr_stud_uni-bamberg_de/Documents/Bachelorarbeit/Bachelorarbeit/"/>
    </mc:Choice>
  </mc:AlternateContent>
  <xr:revisionPtr revIDLastSave="68" documentId="13_ncr:1_{B315E1B2-D0B8-4727-A9AA-043A532A58FF}" xr6:coauthVersionLast="47" xr6:coauthVersionMax="47" xr10:uidLastSave="{E2597FF1-2373-40CB-83B4-3CF18A3133A8}"/>
  <bookViews>
    <workbookView xWindow="30612" yWindow="-108" windowWidth="30936" windowHeight="17496" xr2:uid="{00000000-000D-0000-FFFF-FFFF00000000}"/>
  </bookViews>
  <sheets>
    <sheet name="WoS + AISeL Coding" sheetId="1" r:id="rId1"/>
    <sheet name="BW Search WoS" sheetId="3" r:id="rId2"/>
    <sheet name="BW Search AISeL" sheetId="4" r:id="rId3"/>
    <sheet name="BW Search WoS+AISeL" sheetId="5" r:id="rId4"/>
    <sheet name="WoS Export" sheetId="6" r:id="rId5"/>
    <sheet name="CitVelo WoS" sheetId="7" r:id="rId6"/>
    <sheet name="D1 Pub by Year" sheetId="13" r:id="rId7"/>
    <sheet name="Pub Venues" sheetId="14" r:id="rId8"/>
    <sheet name="ELSI_Distr" sheetId="17" r:id="rId9"/>
    <sheet name="FQ ELSI Sub" sheetId="18" r:id="rId10"/>
    <sheet name="VG_SpecificVG" sheetId="19" r:id="rId11"/>
    <sheet name="FQ_VG" sheetId="20" r:id="rId12"/>
    <sheet name="PrimResearchM" sheetId="21"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7" l="1"/>
  <c r="J71" i="7"/>
  <c r="B71" i="7"/>
  <c r="J70" i="7"/>
  <c r="B70" i="7"/>
  <c r="J69" i="7"/>
  <c r="B69" i="7"/>
  <c r="J68" i="7"/>
  <c r="B68" i="7"/>
  <c r="J67" i="7"/>
  <c r="B67" i="7"/>
  <c r="J66" i="7"/>
  <c r="B66" i="7"/>
  <c r="J65" i="7"/>
  <c r="B65" i="7"/>
  <c r="J64" i="7"/>
  <c r="B64" i="7"/>
  <c r="J63" i="7"/>
  <c r="B63" i="7"/>
  <c r="J62" i="7"/>
  <c r="B62" i="7"/>
  <c r="J61" i="7"/>
  <c r="B61" i="7"/>
  <c r="J60" i="7"/>
  <c r="B60" i="7"/>
  <c r="J59" i="7"/>
  <c r="B59" i="7"/>
  <c r="J58" i="7"/>
  <c r="B58" i="7"/>
  <c r="J57" i="7"/>
  <c r="B57" i="7"/>
  <c r="J56" i="7"/>
  <c r="B56" i="7"/>
  <c r="J55" i="7"/>
  <c r="B55" i="7"/>
  <c r="J54" i="7"/>
  <c r="B54" i="7"/>
  <c r="J53" i="7"/>
  <c r="B53" i="7"/>
  <c r="J52" i="7"/>
  <c r="B52" i="7"/>
  <c r="J51" i="7"/>
  <c r="B51" i="7"/>
  <c r="J50" i="7"/>
  <c r="B50" i="7"/>
  <c r="J49" i="7"/>
  <c r="B49" i="7"/>
  <c r="J48" i="7"/>
  <c r="B48" i="7"/>
  <c r="J47" i="7"/>
  <c r="B47" i="7"/>
  <c r="J46" i="7"/>
  <c r="B46" i="7"/>
  <c r="J45" i="7"/>
  <c r="B45" i="7"/>
  <c r="J44" i="7"/>
  <c r="B44" i="7"/>
  <c r="J43" i="7"/>
  <c r="B43" i="7"/>
  <c r="J42" i="7"/>
  <c r="B42" i="7"/>
  <c r="J41" i="7"/>
  <c r="B41" i="7"/>
  <c r="J40" i="7"/>
  <c r="B40" i="7"/>
  <c r="J39" i="7"/>
  <c r="B39" i="7"/>
  <c r="J38" i="7"/>
  <c r="B38" i="7"/>
  <c r="J37" i="7"/>
  <c r="B37" i="7"/>
  <c r="J36" i="7"/>
  <c r="B36" i="7"/>
  <c r="J35" i="7"/>
  <c r="B35" i="7"/>
  <c r="J34" i="7"/>
  <c r="B34" i="7"/>
  <c r="J33" i="7"/>
  <c r="B33" i="7"/>
  <c r="J32" i="7"/>
  <c r="B32" i="7"/>
  <c r="J31" i="7"/>
  <c r="B31" i="7"/>
  <c r="J30" i="7"/>
  <c r="B30" i="7"/>
  <c r="J29" i="7"/>
  <c r="B29" i="7"/>
  <c r="J28" i="7"/>
  <c r="B28" i="7"/>
  <c r="J27" i="7"/>
  <c r="B27" i="7"/>
  <c r="J26" i="7"/>
  <c r="B26" i="7"/>
  <c r="J25" i="7"/>
  <c r="B25" i="7"/>
  <c r="J24" i="7"/>
  <c r="B24" i="7"/>
  <c r="J23" i="7"/>
  <c r="B23" i="7"/>
  <c r="J22" i="7"/>
  <c r="B22" i="7"/>
  <c r="J21" i="7"/>
  <c r="B21" i="7"/>
  <c r="J20" i="7"/>
  <c r="B20" i="7"/>
  <c r="J19" i="7"/>
  <c r="B19" i="7"/>
  <c r="J18" i="7"/>
  <c r="B18" i="7"/>
  <c r="J17" i="7"/>
  <c r="B17" i="7"/>
  <c r="J16" i="7"/>
  <c r="B16" i="7"/>
  <c r="J15" i="7"/>
  <c r="B15" i="7"/>
  <c r="J14" i="7"/>
  <c r="B14" i="7"/>
  <c r="J13" i="7"/>
  <c r="B13" i="7"/>
  <c r="J12" i="7"/>
  <c r="B12" i="7"/>
  <c r="J11" i="7"/>
  <c r="B11" i="7"/>
  <c r="J10" i="7"/>
  <c r="B10" i="7"/>
  <c r="J9" i="7"/>
  <c r="B9" i="7"/>
  <c r="J8" i="7"/>
  <c r="B8" i="7"/>
  <c r="J7" i="7"/>
  <c r="B7" i="7"/>
  <c r="J6" i="7"/>
  <c r="B6" i="7"/>
  <c r="J5" i="7"/>
  <c r="B5" i="7"/>
  <c r="J4" i="7"/>
  <c r="B4" i="7"/>
  <c r="J3" i="7"/>
  <c r="B3" i="7"/>
  <c r="J2" i="7"/>
  <c r="B2" i="7"/>
  <c r="BG71" i="6"/>
  <c r="BF71" i="6"/>
  <c r="AR71" i="6"/>
  <c r="BG70" i="6"/>
  <c r="BF70" i="6"/>
  <c r="AR70" i="6"/>
  <c r="BG69" i="6"/>
  <c r="BF69" i="6"/>
  <c r="AR69" i="6"/>
  <c r="BG68" i="6"/>
  <c r="BF68" i="6"/>
  <c r="AR68" i="6"/>
  <c r="BG67" i="6"/>
  <c r="BF67" i="6"/>
  <c r="AR67" i="6"/>
  <c r="BG66" i="6"/>
  <c r="BF66" i="6"/>
  <c r="AR66" i="6"/>
  <c r="BG65" i="6"/>
  <c r="BF65" i="6"/>
  <c r="AR65" i="6"/>
  <c r="BG64" i="6"/>
  <c r="BF64" i="6"/>
  <c r="AR64" i="6"/>
  <c r="BG63" i="6"/>
  <c r="BF63" i="6"/>
  <c r="AR63" i="6"/>
  <c r="BG62" i="6"/>
  <c r="BF62" i="6"/>
  <c r="AR62" i="6"/>
  <c r="BG61" i="6"/>
  <c r="BF61" i="6"/>
  <c r="AR61" i="6"/>
  <c r="BG60" i="6"/>
  <c r="BF60" i="6"/>
  <c r="AR60" i="6"/>
  <c r="BG59" i="6"/>
  <c r="BF59" i="6"/>
  <c r="AR59" i="6"/>
  <c r="BG58" i="6"/>
  <c r="BF58" i="6"/>
  <c r="AR58" i="6"/>
  <c r="BG57" i="6"/>
  <c r="BF57" i="6"/>
  <c r="AR57" i="6"/>
  <c r="BG56" i="6"/>
  <c r="BF56" i="6"/>
  <c r="AR56" i="6"/>
  <c r="BG55" i="6"/>
  <c r="BF55" i="6"/>
  <c r="AR55" i="6"/>
  <c r="BG54" i="6"/>
  <c r="BF54" i="6"/>
  <c r="AR54" i="6"/>
  <c r="BG53" i="6"/>
  <c r="BF53" i="6"/>
  <c r="AR53" i="6"/>
  <c r="BG52" i="6"/>
  <c r="BF52" i="6"/>
  <c r="AR52" i="6"/>
  <c r="BG51" i="6"/>
  <c r="BF51" i="6"/>
  <c r="AR51" i="6"/>
  <c r="BG50" i="6"/>
  <c r="BF50" i="6"/>
  <c r="AR50" i="6"/>
  <c r="BG49" i="6"/>
  <c r="BF49" i="6"/>
  <c r="AR49" i="6"/>
  <c r="BG48" i="6"/>
  <c r="BF48" i="6"/>
  <c r="AR48" i="6"/>
  <c r="BG47" i="6"/>
  <c r="BF47" i="6"/>
  <c r="AR47" i="6"/>
  <c r="BG46" i="6"/>
  <c r="BF46" i="6"/>
  <c r="AR46" i="6"/>
  <c r="BG45" i="6"/>
  <c r="BF45" i="6"/>
  <c r="AR45" i="6"/>
  <c r="BG44" i="6"/>
  <c r="BF44" i="6"/>
  <c r="AR44" i="6"/>
  <c r="BG43" i="6"/>
  <c r="BF43" i="6"/>
  <c r="AR43" i="6"/>
  <c r="BG42" i="6"/>
  <c r="BF42" i="6"/>
  <c r="AR42" i="6"/>
  <c r="BG41" i="6"/>
  <c r="BF41" i="6"/>
  <c r="AR41" i="6"/>
  <c r="BG40" i="6"/>
  <c r="BF40" i="6"/>
  <c r="AR40" i="6"/>
  <c r="BG39" i="6"/>
  <c r="BF39" i="6"/>
  <c r="AR39" i="6"/>
  <c r="BG38" i="6"/>
  <c r="BF38" i="6"/>
  <c r="AR38" i="6"/>
  <c r="BG37" i="6"/>
  <c r="BF37" i="6"/>
  <c r="AR37" i="6"/>
  <c r="BG36" i="6"/>
  <c r="BF36" i="6"/>
  <c r="AR36" i="6"/>
  <c r="BG35" i="6"/>
  <c r="BF35" i="6"/>
  <c r="AR35" i="6"/>
  <c r="BG34" i="6"/>
  <c r="BF34" i="6"/>
  <c r="AR34" i="6"/>
  <c r="BG33" i="6"/>
  <c r="BF33" i="6"/>
  <c r="AR33" i="6"/>
  <c r="BG32" i="6"/>
  <c r="BF32" i="6"/>
  <c r="AR32" i="6"/>
  <c r="BG31" i="6"/>
  <c r="BF31" i="6"/>
  <c r="AR31" i="6"/>
  <c r="BG30" i="6"/>
  <c r="BF30" i="6"/>
  <c r="AR30" i="6"/>
  <c r="BG29" i="6"/>
  <c r="BF29" i="6"/>
  <c r="AR29" i="6"/>
  <c r="BG28" i="6"/>
  <c r="BF28" i="6"/>
  <c r="AR28" i="6"/>
  <c r="BG27" i="6"/>
  <c r="BF27" i="6"/>
  <c r="AR27" i="6"/>
  <c r="BG26" i="6"/>
  <c r="BF26" i="6"/>
  <c r="AR26" i="6"/>
  <c r="BG25" i="6"/>
  <c r="BF25" i="6"/>
  <c r="AR25" i="6"/>
  <c r="BG24" i="6"/>
  <c r="BF24" i="6"/>
  <c r="AR24" i="6"/>
  <c r="BG23" i="6"/>
  <c r="BF23" i="6"/>
  <c r="AR23" i="6"/>
  <c r="BG22" i="6"/>
  <c r="BF22" i="6"/>
  <c r="AR22" i="6"/>
  <c r="BG21" i="6"/>
  <c r="BF21" i="6"/>
  <c r="AR21" i="6"/>
  <c r="BG20" i="6"/>
  <c r="BF20" i="6"/>
  <c r="AR20" i="6"/>
  <c r="BG19" i="6"/>
  <c r="BF19" i="6"/>
  <c r="AR19" i="6"/>
  <c r="BG18" i="6"/>
  <c r="BF18" i="6"/>
  <c r="AR18" i="6"/>
  <c r="BG17" i="6"/>
  <c r="BF17" i="6"/>
  <c r="AR17" i="6"/>
  <c r="BG16" i="6"/>
  <c r="BF16" i="6"/>
  <c r="AR16" i="6"/>
  <c r="BG15" i="6"/>
  <c r="BF15" i="6"/>
  <c r="AR15" i="6"/>
  <c r="BG14" i="6"/>
  <c r="BF14" i="6"/>
  <c r="AR14" i="6"/>
  <c r="BG13" i="6"/>
  <c r="BF13" i="6"/>
  <c r="AR13" i="6"/>
  <c r="BG12" i="6"/>
  <c r="BF12" i="6"/>
  <c r="AR12" i="6"/>
  <c r="BG11" i="6"/>
  <c r="BF11" i="6"/>
  <c r="AR11" i="6"/>
  <c r="BG10" i="6"/>
  <c r="BF10" i="6"/>
  <c r="AR10" i="6"/>
  <c r="BG9" i="6"/>
  <c r="BF9" i="6"/>
  <c r="AR9" i="6"/>
  <c r="BG8" i="6"/>
  <c r="BF8" i="6"/>
  <c r="AR8" i="6"/>
  <c r="BG7" i="6"/>
  <c r="BF7" i="6"/>
  <c r="AR7" i="6"/>
  <c r="BG6" i="6"/>
  <c r="BF6" i="6"/>
  <c r="AR6" i="6"/>
  <c r="BG5" i="6"/>
  <c r="BF5" i="6"/>
  <c r="AR5" i="6"/>
  <c r="BG4" i="6"/>
  <c r="BF4" i="6"/>
  <c r="AR4" i="6"/>
  <c r="BG3" i="6"/>
  <c r="BF3" i="6"/>
  <c r="AR3" i="6"/>
  <c r="BG2" i="6"/>
  <c r="BF2" i="6"/>
  <c r="AR2" i="6"/>
</calcChain>
</file>

<file path=xl/sharedStrings.xml><?xml version="1.0" encoding="utf-8"?>
<sst xmlns="http://schemas.openxmlformats.org/spreadsheetml/2006/main" count="57071" uniqueCount="20597">
  <si>
    <t>ID</t>
  </si>
  <si>
    <t>Reference_DOI</t>
  </si>
  <si>
    <t>Year</t>
  </si>
  <si>
    <t>Title</t>
  </si>
  <si>
    <t>Venue</t>
  </si>
  <si>
    <t>Source_Corpus</t>
  </si>
  <si>
    <t>Primary_Method</t>
  </si>
  <si>
    <t>ELSI_Score</t>
  </si>
  <si>
    <t>Harm_Type</t>
  </si>
  <si>
    <t>SCC_Mentioned</t>
  </si>
  <si>
    <t>SCC_Specific</t>
  </si>
  <si>
    <t>VG_Mentioned</t>
  </si>
  <si>
    <t>VG_Specific</t>
  </si>
  <si>
    <t>E_Justice_Bias</t>
  </si>
  <si>
    <t>E_Justice_Discrimination</t>
  </si>
  <si>
    <t>E_Justice_Equity</t>
  </si>
  <si>
    <t>E_Explicability_Transparency</t>
  </si>
  <si>
    <t>E_Explicability_Accountability</t>
  </si>
  <si>
    <t>E_NonMaleficence_Harm</t>
  </si>
  <si>
    <t>E_NonMaleficence_Misuse</t>
  </si>
  <si>
    <t>E_Autonomy_Oversight</t>
  </si>
  <si>
    <t>E_Beneficence_Wellbeing</t>
  </si>
  <si>
    <t>L_Regulation_Compliance</t>
  </si>
  <si>
    <t>L_Rights_FreeSpeech</t>
  </si>
  <si>
    <t>L_Rights_Privacy</t>
  </si>
  <si>
    <t>L_Liability_DueProcess</t>
  </si>
  <si>
    <t>S_Discourse_Impact</t>
  </si>
  <si>
    <t>S_Trust_Acceptance</t>
  </si>
  <si>
    <t>S_Power_Censorship</t>
  </si>
  <si>
    <t>S_Impact_VulnerableGroups</t>
  </si>
  <si>
    <t>S_Moderation_Labor</t>
  </si>
  <si>
    <t>Score_Justification</t>
  </si>
  <si>
    <t>http://dx.doi.org/10.1016/j.eswa.2023.122644</t>
  </si>
  <si>
    <t>A comprehensive review of cyberbullying-related content classification in online social media</t>
  </si>
  <si>
    <t>EXPERT SYSTEMS WITH APPLICATIONS</t>
  </si>
  <si>
    <t>WoS</t>
  </si>
  <si>
    <t>Review/Synthesis</t>
  </si>
  <si>
    <t>Cyberbullying</t>
  </si>
  <si>
    <t>N/A</t>
  </si>
  <si>
    <t>racial_minorities; gender_minorities; speakers_of_low-resource_languages</t>
  </si>
  <si>
    <t>The paper dedicates entire sections (e.g., Section 9) to an in-depth discussion of ethical and social implications, including privacy, fairness, platform regulation, and societal impact of automated cyberbullying detection.</t>
  </si>
  <si>
    <t>http://dx.doi.org/10.1016/j.ipm.2024.103895</t>
  </si>
  <si>
    <t>A context-aware attention and graph neural network-based multimodal framework for misogyny detection</t>
  </si>
  <si>
    <t>INFORMATION PROCESSING &amp; MANAGEMENT</t>
  </si>
  <si>
    <t>Technical/DSR</t>
  </si>
  <si>
    <t>Hate Speech</t>
  </si>
  <si>
    <t>gender_minorities</t>
  </si>
  <si>
    <t>The paper motivates the work by highlighting societal harms of misogynistic and sexist content online and states that detection helps protect women and improve digital well-being.</t>
  </si>
  <si>
    <t>http://dx.doi.org/10.1016/j.ijhcs.2025.103468</t>
  </si>
  <si>
    <t>A critical reflection on the use of toxicity detection algorithms in proactive content moderation systems</t>
  </si>
  <si>
    <t>INTERNATIONAL JOURNAL OF HUMAN-COMPUTER STUDIES</t>
  </si>
  <si>
    <t>Qualitative Empirical</t>
  </si>
  <si>
    <t>Both</t>
  </si>
  <si>
    <t>racial_minorities; gender_minorities; lgbtq+; occupational_groups</t>
  </si>
  <si>
    <t>The paper is fundamentally a critical reflection and critique of the ethical and social implications of deploying toxicity detection algorithms in content moderation, dedicating core sections to analyzing these ELSI aspects as its primary subject.</t>
  </si>
  <si>
    <t>http://dx.doi.org/10.1016/j.eswa.2023.121031</t>
  </si>
  <si>
    <t>A cross-lingual transfer learning method for online COVID-19-related hate speech detection</t>
  </si>
  <si>
    <t>racial_minorities; speakers_of_low-resource_languages</t>
  </si>
  <si>
    <t>The paper includes a substantial introduction discussing international legal frameworks (e.g., ICCPR), country laws, and the societal risks of hate speech. This discussion helps justify the need for detection systems, linking social impact to the technical motivation. However, there is no dedicated section analyzing ELSI impacts in depth.</t>
  </si>
  <si>
    <t>http://dx.doi.org/10.1016/j.knosys.2020.106458</t>
  </si>
  <si>
    <t>A deep neural network based multi-task learning approach to hate speech detection</t>
  </si>
  <si>
    <t>KNOWLEDGE-BASED SYSTEMS</t>
  </si>
  <si>
    <t>genocide; political_violence</t>
  </si>
  <si>
    <t>racial_minorities; ethnic_minorities; religious_minorities; gender_minorities; immigrants/refugees</t>
  </si>
  <si>
    <t>The paper dedicates significant paragraphs in its introduction to discussing the social and legal implications of hate speech, including international laws and real-world societal harms.</t>
  </si>
  <si>
    <t>http://dx.doi.org/10.1016/j.ipm.2021.102544</t>
  </si>
  <si>
    <t>A joint learning approach with knowledge injection for zero-shot cross-lingual hate speech detection</t>
  </si>
  <si>
    <t>violence</t>
  </si>
  <si>
    <t>immigrants/refugees; gender_minorities; religious_minorities; ethnic_minorities; speakers_of_low-resource_languages</t>
  </si>
  <si>
    <t>The paper explicitly discusses social harms of hate speech and dedicates a final section to its societal impact, including compliance with government regulations.</t>
  </si>
  <si>
    <t>aisel.aisnet.org/amcis2022/sig_odis/sig_odis/16</t>
  </si>
  <si>
    <t>A Personalized Harmful Information Detection System Based on User Portraits</t>
  </si>
  <si>
    <t>AMCIS</t>
  </si>
  <si>
    <t>AISeL</t>
  </si>
  <si>
    <t>gender_minorities; racial_minorities; lgbtq+</t>
  </si>
  <si>
    <t>The paper's primary focus is on the technical development of a personalized detection framework. It motivates the work by discussing the disproportionate harm of cyberbullying on marginalized groups (an ELSI consideration) but does not deeply analyze broader ethical or social implications beyond this initial framing.</t>
  </si>
  <si>
    <t>http://dx.doi.org/10.1016/j.eswa.2021.114762</t>
  </si>
  <si>
    <t>A probabilistic clustering model for hate speech classification in twitter</t>
  </si>
  <si>
    <t>racial_minorities; ethnic_minorities; gender_minorities; immigrants/refugees</t>
  </si>
  <si>
    <t>The paper briefly defines hate speech and its social harm in the Introduction but does not substantively analyze ethical, legal, or social implications beyond this contextual motivation. The focus is exclusively on the technical model design and evaluation.</t>
  </si>
  <si>
    <t>aisel.aisnet.org/digit2023/15</t>
  </si>
  <si>
    <t>A Review of Hate Speech Detection: Challenges and Innovations</t>
  </si>
  <si>
    <t>DIGIT</t>
  </si>
  <si>
    <t>racial_minorities; ethnic_minorities; religious_minorities; gender_minorities; lgbtq+; speakers_of_low-resource_languages</t>
  </si>
  <si>
    <t>The paper is a comprehensive literature review that deeply engages with multiple ELSI dimensions. It scores a 4 because its central thesis revolves around the technical and social challenges of hate speech detection, explicitly discussing algorithmic bias (E_Justice_Bias), discriminatory outcomes (E_Justice_Discrimination), harms from errors (E_NonMaleficence_Harm), and the negative impacts of flawed AI solutions on vulnerable groups (S_Impact_VulnerableGroups). It also touches upon issues of free expression (L_Rights_FreeSpeech), privacy (L_Rights_Privacy), and platform power (S_Power_Censorship), demonstrating a broad and substantive consideration of the ethical, legal, and social implications of this technology.</t>
  </si>
  <si>
    <t>hdl.handle.net/10125/50157</t>
  </si>
  <si>
    <t>A Socio-contextual Approach in Automated Detection of Cyberbullying</t>
  </si>
  <si>
    <t>HICSS</t>
  </si>
  <si>
    <t>youth</t>
  </si>
  <si>
    <t>http://dx.doi.org/10.1007/s10207-022-00600-y</t>
  </si>
  <si>
    <t>A study of machine learning-based models for detection, control, and mitigation of cyberbullying in online social media</t>
  </si>
  <si>
    <t>INTERNATIONAL JOURNAL OF INFORMATION SECURITY</t>
  </si>
  <si>
    <t>youth; people_with_mental_health_issues; speakers_of_low-resource_languages</t>
  </si>
  <si>
    <t>This paper surveys machine learning and deep learning models for detecting cyberbullying in online social media, outlining the common technical pipeline, key challenges, and comparative performance.</t>
  </si>
  <si>
    <t>http://dx.doi.org/10.1016/j.eswa.2020.114006</t>
  </si>
  <si>
    <t>A survey of Twitter research: Data model, graph structure, sentiment analysis and attacks</t>
  </si>
  <si>
    <t>General/Other</t>
  </si>
  <si>
    <t>elections; political_discourse</t>
  </si>
  <si>
    <t>gender_minorities; racial_minorities; speakers_of_low-resource_languages</t>
  </si>
  <si>
    <t>The paper is a broad technical survey that mentions social harms (hate speech, spam, misinformation) mainly in the abstract and introduction as motivations for studying Twitter but does not provide dedicated sections or detailed ELSI analysis.</t>
  </si>
  <si>
    <t>aisel.aisnet.org/amcis2024/span_lacais/span_lacais/7</t>
  </si>
  <si>
    <t>A Systematic Analysis of Multilingual and Low-Resource Languages Models: A Review on Brazilian Portuguese</t>
  </si>
  <si>
    <t>Computational Analysis</t>
  </si>
  <si>
    <t>speakers_of_low-resource_languages</t>
  </si>
  <si>
    <t>The paper's primary goal is a technical performance comparison of two language models, but its motivation and evaluation are explicitly framed around ELSI principles, including promoting equity for low-resource language speakers and assessing performance on bias and hate speech detection.</t>
  </si>
  <si>
    <t>http://dx.doi.org/10.1016/j.ipm.2025.104143</t>
  </si>
  <si>
    <t>A Toxic Euphemism Detection framework for online social network based on Semantic Contrastive Learning and dual channel knowledge augmentation</t>
  </si>
  <si>
    <t>racial_minorities; gender_minorities; lgbtq+</t>
  </si>
  <si>
    <t>The paper discusses social impacts of toxic euphemisms (e.g., hate speech, discrimination) as part of its motivation and justification for the detection framework. The rationale that euphemisms can cause societal harm is explicitly used to motivate why their detection is necessary, satisfying the criterion that ELSI informs justification of the technical approach (Score 2). However, there is no in-depth ethical, legal, or social analysis beyond this motivation.</t>
  </si>
  <si>
    <t>http://dx.doi.org/10.1016/j.eswa.2023.120564</t>
  </si>
  <si>
    <t>Accelerating automatic hate speech detection using parallelized ensemble learning models</t>
  </si>
  <si>
    <t>election; protest</t>
  </si>
  <si>
    <t>racial_minorities; immigrants/refugees; gender_minorities; occupational_groups</t>
  </si>
  <si>
    <t>The paper mentions the societal harms of hate speech and the importance of automatic detection as context and motivation (e.g., reducing discrimination, addressing online toxicity), but these discussions remain confined to the introduction and motivation sections.</t>
  </si>
  <si>
    <t>aisel.aisnet.org/ecis2021_rip/10</t>
  </si>
  <si>
    <t>AI FOR TACKLING HATE SPEECH</t>
  </si>
  <si>
    <t>ECIS</t>
  </si>
  <si>
    <t>racial_minorities; ethnic_minorities; religious_minorities; gender_minorities; lgbtq+; people_with_disabilities; national_minorities; immigrants/refugees; speakers_of_low-resource_languages</t>
  </si>
  <si>
    <t>The paper provides a comprehensive analysis of the hate speech problem, deeply engaging with legal (free speech vs. regulation), ethical (bias, over-blocking, censorship), and social (moderator labor, impact on vulnerable groups, public discourse) dimensions, using these to frame the technical requirements for an AI solution.</t>
  </si>
  <si>
    <t>10.24251/hicss.2021.154</t>
  </si>
  <si>
    <t>AI-Assisted and Explainable Hate Speech Detection for Social Media Moderators – A Design Science Approach</t>
  </si>
  <si>
    <t>security</t>
  </si>
  <si>
    <t>gender_minorities; racial_minorities</t>
  </si>
  <si>
    <t>The paper uses a Design Science Research (DSR) approach to build a dashboard that explicitly tackles core ELSI issues in content moderation, focusing on improving transparency (the 'black box' problem), fostering user trust and acceptance, and ensuring human autonomy and oversight, justifying its focus on the socio-technical system rather than just the algorithm.</t>
  </si>
  <si>
    <t>http://dx.doi.org/10.1016/j.dss.2020.113362</t>
  </si>
  <si>
    <t>Antisocial online behavior detection using deep learning</t>
  </si>
  <si>
    <t>DECISION SUPPORT SYSTEMS</t>
  </si>
  <si>
    <t>terrorism</t>
  </si>
  <si>
    <t>gender_minorities; religious_minorities; lgbtq+</t>
  </si>
  <si>
    <t>Close 3. The paper dedicates a significant section ("Interpretability") to discussing model bias, fairness, and the legal/ethical necessity of interpretability, citing GDPR.</t>
  </si>
  <si>
    <t>http://dx.doi.org/10.1016/j.chb.2014.10.025</t>
  </si>
  <si>
    <t>Automatic analysis and identification of verbal aggression and abusive behaviors for online social games</t>
  </si>
  <si>
    <t>COMPUTERS IN HUMAN BEHAVIOR</t>
  </si>
  <si>
    <t>The paper spends significant effort to demonstrate social behavior that might lead to abuse when put into an offline setting. Defensible 3.</t>
  </si>
  <si>
    <t>http://dx.doi.org/10.1016/j.chb.2018.12.021</t>
  </si>
  <si>
    <t>Automatic cyberbullying detection: A systematic review</t>
  </si>
  <si>
    <t>The paper is a systematic review that explicitly and extensively critiques how existing cyberbullying detection research handles social and ethical issues, dedicating significant sections to these discussions.</t>
  </si>
  <si>
    <t>http://dx.doi.org/10.1016/j.eswa.2024.125641</t>
  </si>
  <si>
    <t>Automatic detection of cyberbullying behaviour on social media using Stacked Bi-Gru attention with BERT model</t>
  </si>
  <si>
    <t>The paper discusses the social harm of cyberbullying in the introduction (e.g., negative impact, teen suicide, societal problems) and motivation, but does not analyze ELSI dimensions beyond contextual background. The rest of the content focuses strictly on technical modeling and detection performance.</t>
  </si>
  <si>
    <t>aisel.aisnet.org/amcis2025/lacais/lacais/3</t>
  </si>
  <si>
    <t>Aya in Action: An Investigation of its Abilites in Aspect-Based Sentiment Analysis, Hate Speech Detection, Irony Detection and Question-Answering</t>
  </si>
  <si>
    <t>This study evaluates the multilingual model Aya on four NLP tasks in Portuguese using a few-shot approach, finding it excels in question-answering on translated data but struggles with culturally-nuanced tasks like hate speech detection compared to monolingual models.</t>
  </si>
  <si>
    <t>http://dx.doi.org/10.17705/1jais.00562</t>
  </si>
  <si>
    <t>Brute-Force Sentence Pattern Extortion from Harmful Messages for Cyberbullying Detection</t>
  </si>
  <si>
    <t>JOURNAL OF THE ASSOCIATION FOR INFORMATION SYSTEMS</t>
  </si>
  <si>
    <t>suicide</t>
  </si>
  <si>
    <t>Almost 4. The paper is fundamentally driven by the social problem of cyberbullying and its severe impacts, dedicating extensive sections to defining the problem, outlining government/community responses (e.g., Japan's Internet Patrol), and explicitly discussing ethical concerns (e.g., privacy, data protection) in designing detection tools.</t>
  </si>
  <si>
    <t>http://dx.doi.org/10.1016/j.chb.2021.106735</t>
  </si>
  <si>
    <t>Bullying discourse on Twitter: An examination of bully-related tweets using supervised machine learning</t>
  </si>
  <si>
    <t>youth; people_with_disabilities; indigenous_peoples</t>
  </si>
  <si>
    <t>The paper extensively details the social problem of bullying and cyberbullying, its severe impacts on victims (including suicide), and explicitly discusses ethical concerns like data privacy and the challenges of accurately capturing intent in sensitive contexts.</t>
  </si>
  <si>
    <t>http://dx.doi.org/10.1016/j.ipm.2024.103964</t>
  </si>
  <si>
    <t>Causal keyword driven reliable text classification with large language model feedback</t>
  </si>
  <si>
    <t>racial_minorities; religious_minorities; gender_minorities</t>
  </si>
  <si>
    <t>The paper informs the technical necessity of its model by citing the lack of robustness and trustworthiness of PLMs in real-world scenarios and their potential risks like fairness, safety, and privacy in the introduction.</t>
  </si>
  <si>
    <t>http://dx.doi.org/10.1016/j.ipm.2021.102760</t>
  </si>
  <si>
    <t>Ceasing hate with MoH: Hate Speech Detection in Hindi-English code-switched language</t>
  </si>
  <si>
    <t>election</t>
  </si>
  <si>
    <t>religious_minorities; ethnic_minorities; national_minorities; speakers_of_low-resource_languages</t>
  </si>
  <si>
    <t>The paper extensively details cyberbullying as a severe social problem with dire consequences (e.g., suicide, mental health issues) and frames its technical solution around promoting responsible online behavior and fostering a safer digital environment.</t>
  </si>
  <si>
    <t>aisel.aisnet.org/amcis2018/SocialMedia/Presentations/8</t>
  </si>
  <si>
    <t>Challenges and Future Directions of Automated Cyberbullying Detection</t>
  </si>
  <si>
    <t>youth; racial_minorities; lgbtq+</t>
  </si>
  <si>
    <t>The paper is a review that explicitly synthesizes and foregrounds numerous ethical and social challenges, discussing the impact on vulnerable groups, issues of bias and discrimination in models, harm from system errors, and privacy implications, making it a significant piece on the EL</t>
  </si>
  <si>
    <t>http://dx.doi.org/10.1016/j.eswa.2022.117571</t>
  </si>
  <si>
    <t>Character-level HyperNetworks for Hate Speech Detection</t>
  </si>
  <si>
    <t>extremism</t>
  </si>
  <si>
    <t>racial_minorities; ethnic_minorities; religious_minorities; gender_minorities; lgbtq+; immigrants/refugees; speakers_of_low-resource_languages</t>
  </si>
  <si>
    <t>The paper mentions ELSI only briefly in the introduction as context (e.g., hate speech is harmful, must be detected). No dedicated sections further analyze ethical, legal, or social aspects.</t>
  </si>
  <si>
    <t>http://dx.doi.org/10.1016/j.eswa.2021.115632</t>
  </si>
  <si>
    <t>Combating hate speech using an adaptive ensemble learning model with a case study on COVID-19</t>
  </si>
  <si>
    <t>racial_minorities; ethnic_minorities; gender_minorities</t>
  </si>
  <si>
    <t>The paper informs the technical necessity of its model by detailing hate speech's negative impact on society, including incitement to violence and discrimination, and mentions data-related ethical challenges in the introduction.</t>
  </si>
  <si>
    <t>http://dx.doi.org/10.1007/s10796-024-10540-8</t>
  </si>
  <si>
    <t>Combating Online Malicious Behavior: Integrating Machine Learning and Deep Learning Methods for Harmful News and Toxic Comments</t>
  </si>
  <si>
    <t>INFORMATION SYSTEMS FRONTIERS</t>
  </si>
  <si>
    <t>ethnic_minorities</t>
  </si>
  <si>
    <t>The paper informs the technical necessity of its model by highlighting online malicious behavior's detrimental social impact and discussing ethical implications in the introduction.</t>
  </si>
  <si>
    <t>http://dx.doi.org/10.1007/s10796-023-10446-x</t>
  </si>
  <si>
    <t>Comparing Machine Learning and Deep Learning Techniques for Text Analytics: Detecting the Severity of Hate Comments Online</t>
  </si>
  <si>
    <t>gender_minorities; racial_minorities; religious_minorities</t>
  </si>
  <si>
    <t>The paper informs the technical necessity of its model by detailing the severe social and psychological harms of online harassment and briefly mentions legal and ethical considerations in its introductory and related work sections.</t>
  </si>
  <si>
    <t>http://dx.doi.org/10.1016/j.eswa.2020.114120</t>
  </si>
  <si>
    <t>Comparing pre-trained language models for Spanish hate speech detection</t>
  </si>
  <si>
    <t>crime</t>
  </si>
  <si>
    <t>immigrants/refugees; gender_minorities</t>
  </si>
  <si>
    <t>The paper informs the technical necessity of its model by highlighting the prevalence and harmful social impact of hate speech, and briefly mentions ethical challenges in data within its introduction and related work.</t>
  </si>
  <si>
    <t>http://dx.doi.org/10.1016/j.knosys.2025.113705</t>
  </si>
  <si>
    <t>Cross-modal consistency types in multimodal social data</t>
  </si>
  <si>
    <t>The paper informs the technical necessity of its work by mentioning its relevance to sensitive social applications like hate speech detection and misogyny identification.</t>
  </si>
  <si>
    <t>http://dx.doi.org/10.1016/j.ipm.2023.103454</t>
  </si>
  <si>
    <t>Cyberbullying detection for low-resource languages and dialects: Review of the state of the art</t>
  </si>
  <si>
    <t>gender_minorities; religious_minorities; racial_minorities; ethnic_minorities; speakers_of_low-resource_languages</t>
  </si>
  <si>
    <t>The paper explicitly discusses cyberbullying as a severe social problem with profound impacts, and dedicates a significant section ("Challenges and Future Directions") to an in-depth analysis of ethical and legal considerations for AI-powered detection systems.</t>
  </si>
  <si>
    <t>aisel.aisnet.org/pacis2018/61</t>
  </si>
  <si>
    <t>Cyberbullying Detection on Social Network Services</t>
  </si>
  <si>
    <t>PACIS</t>
  </si>
  <si>
    <t>The paper is a technical work focused on developing a detection model. It frames its contribution in terms of beneficence (preventing the harm of cyberbullying)  and identifies a vulnerable group (youth). It also implicitly mentions human oversight by suggesting a "manager" would use the tool to remove posts. However, it does not engage with any deeper ethical issues such as potential bias, fairness, transparency, accountability, free speech, or the privacy implications of its own methodology. The treatment of ELSI topics is therefore superficial, justifying a low score.</t>
  </si>
  <si>
    <t>http://dx.doi.org/10.1016/j.eswa.2021.115001</t>
  </si>
  <si>
    <t>Cyberbullying detection: Utilizing social media features</t>
  </si>
  <si>
    <t>The article's primary focus is on the technical development and performance evaluation of a cyberbullying detection system. It justifies the work by highlighting the societal harm of cyberbullying, thus touching on beneficence. However, it does not engage with any other ELSI themes, such as fairness, accountability, privacy, or freedom of speech, resulting in a score of 2.</t>
  </si>
  <si>
    <t>http://dx.doi.org/10.1016/j.chb.2016.05.051</t>
  </si>
  <si>
    <t>Cybercrime detection in online communications: The experimental case of cyberbullying detection in the Twitter network</t>
  </si>
  <si>
    <t>youth; gender_minorities</t>
  </si>
  <si>
    <t>The paper informs the technical necessity of its model by identifying cyberbullying as a major social problem with significant impacts on mental health and mentions its legal recognition.</t>
  </si>
  <si>
    <t>http://dx.doi.org/10.1007/s10796-021-10234-5</t>
  </si>
  <si>
    <t>Design Principles for User Interfaces in AI-Based Decision Support Systems: The Case of Explainable Hate Speech Detection</t>
  </si>
  <si>
    <t>racial_minorities; ethnic_minorities; religious_minorities; gender_minorities; youth</t>
  </si>
  <si>
    <t>The paper explicitly discusses and applies ethical components (e.g., explainability, bias, transparency, trustworthiness) to its proposed design principles and empirically evaluates their impact on trustworthiness, outside of introductory or theoretical background sections.</t>
  </si>
  <si>
    <t>http://dx.doi.org/10.1016/j.eswa.2021.114802</t>
  </si>
  <si>
    <t>Detecting abusive Instagram comments in Turkish using convolutional Neural network and machine learning methods</t>
  </si>
  <si>
    <t>racial_minorities; gender_minorities; religious_minorities; lgbtq+</t>
  </si>
  <si>
    <t>The paper informs the technical necessity of its method by highlighting the harmful social impact of abusive comments on individuals.</t>
  </si>
  <si>
    <t>http://dx.doi.org/10.1016/j.eswa.2020.113725</t>
  </si>
  <si>
    <t>Detecting and visualizing hate speech in social media: A cyber Watchdog for surveillance</t>
  </si>
  <si>
    <t>surveillance</t>
  </si>
  <si>
    <t>n/a</t>
  </si>
  <si>
    <t>The paper informs the technical necessity of its model by highlighting the social problem of hate speech, its severe impacts, and associated legal mandates and ethical challenges in the introduction.</t>
  </si>
  <si>
    <t>aisel.aisnet.org/ecis2016_rp/61</t>
  </si>
  <si>
    <t>DETECTING CYBERBULLYING IN ONLINE COMMUNITIES</t>
  </si>
  <si>
    <t>The paper is a technical contribution but is strongly motivated by a clear ethical concern (protecting adolescents from cyberbullying). It substantively discusses the concept of harm to victims, the need for human oversight for administrators, the legal liability of platforms, and the potential negative impact of system errors (false positives), justifying a moderate ELSI score.</t>
  </si>
  <si>
    <t>http://dx.doi.org/10.1016/j.ipm.2021.102674</t>
  </si>
  <si>
    <t>Detecting ethnicity-targeted hate speech in Russian social media texts</t>
  </si>
  <si>
    <t>Conflict</t>
  </si>
  <si>
    <t>The paper explicitly discusses the social problem of hate speech and, outside of the introduction/conclusion/theoretical background, dedicates a paragraph to ethical considerations in its data collection, including privacy and committee approval.</t>
  </si>
  <si>
    <t>http://dx.doi.org/10.1016/j.chb.2023.107817</t>
  </si>
  <si>
    <t>Detecting the risk of bullying victimization among adolescents: A large-scale machine learning approach</t>
  </si>
  <si>
    <t>Empirical/Behavioral</t>
  </si>
  <si>
    <t>youth; people_with_physical/mental_illness</t>
  </si>
  <si>
    <t>The paper extensively discusses bullying as a severe social problem and, outside of the introduction/conclusion, details ethical considerations for its data collection and analyzes ethical implications (e.g., bias, privacy) of AI for risk detection.</t>
  </si>
  <si>
    <t>http://dx.doi.org/10.1016/j.eswa.2024.123174</t>
  </si>
  <si>
    <t>Detection of violence incitation expressions in Urdu tweets using convolutional neural network</t>
  </si>
  <si>
    <t>election; terrorism</t>
  </si>
  <si>
    <t>religious_minorities; ethnic_minorities; political_groups; speakers_of_low-resource_languages</t>
  </si>
  <si>
    <t>The paper informs the technical necessity of its model by highlighting the detrimental social impact of hate speech and violence incitation.</t>
  </si>
  <si>
    <t>http://dx.doi.org/10.1016/j.knosys.2021.107504</t>
  </si>
  <si>
    <t>Diacritics generation and application in hate speech detection on Vietnamese social networks</t>
  </si>
  <si>
    <t>The paper mentions hate speech as a problem causing psychological harm purely as context for an application of its primary technical work on diacritics generation.</t>
  </si>
  <si>
    <t>aisel.aisnet.org/icis2019/crowds_social/crowds_social/32</t>
  </si>
  <si>
    <t>Does Sleep Deprivation Cause Online Incivility? Evidence from a Natural Experiment</t>
  </si>
  <si>
    <t>ICIS</t>
  </si>
  <si>
    <t>Quantitative Empirical</t>
  </si>
  <si>
    <t>youth; gender_minorities; minorities</t>
  </si>
  <si>
    <t>http://dx.doi.org/10.1080/08874417.2022.2155267</t>
  </si>
  <si>
    <t>Email-Based Cyberstalking Detection On Textual Data Using Multi-Model Soft Voting Technique Of Machine Learning Approach</t>
  </si>
  <si>
    <t>JOURNAL OF COMPUTER INFORMATION SYSTEMS</t>
  </si>
  <si>
    <t>The paper informs the technical necessity of its model by highlighting the detrimental social impact of hate speech and violence incitation. While it goes into detail in comparison (Section 6), it falls short of a true ELSI exploration.</t>
  </si>
  <si>
    <t>http://dx.doi.org/10.1016/j.eswa.2025.127555</t>
  </si>
  <si>
    <t>Enhanced quantum long short-term memory neural network based multi-task learning for sentimental analysis and cyberbullying detection</t>
  </si>
  <si>
    <t>gender_minorities; age_groups; racial_minorities; ethnic_minorities; religious_minorities</t>
  </si>
  <si>
    <t>The paper informs the technical necessity of its model by detailing the severe social and psychological harms of cyberbullying.</t>
  </si>
  <si>
    <t>http://dx.doi.org/10.1016/j.knosys.2021.107232</t>
  </si>
  <si>
    <t>Enhancement of a multi-dialectal sentiment analysis system by the detection of the implied sarcastic features</t>
  </si>
  <si>
    <t>poltics</t>
  </si>
  <si>
    <t>religious_minorities; national_minorities; speakers_of_low-resource_languages</t>
  </si>
  <si>
    <t>The paper mentions offensive language and hate speech as expressions that hurt others and are crucial for online discourse, purely as context for its sentiment analysis work.</t>
  </si>
  <si>
    <t>aisel.aisnet.org/acis2023/52</t>
  </si>
  <si>
    <t>Enhancing Hate Speech Detection in Sinhala Language on Social Media using Machine Learning</t>
  </si>
  <si>
    <t>ACIS</t>
  </si>
  <si>
    <t>racial_minorities; gender_minorities</t>
  </si>
  <si>
    <t>The paper is primarily a technical contribution focused on developing and evaluating a feature selection method for hate speech detection; while it mentions harms (hate speech), vulnerable groups (racism/sexism), and includes a brief discussion on limitations and feature importance, there is no substantive analysis of the broader ethical, legal, or social implications.</t>
  </si>
  <si>
    <t>http://dx.doi.org/10.1016/j.eswa.2023.121228</t>
  </si>
  <si>
    <t>EnsMulHateCyb: Multilingual hate speech and cyberbully detection in online social media</t>
  </si>
  <si>
    <t>fake_news; riots</t>
  </si>
  <si>
    <t>ethnic_minorities; religious_minorities; gender_minorities; lgbtq+; people_with_disabilities; immigrants/refugees</t>
  </si>
  <si>
    <t>The paper informs the technical necessity of its model by detailing the significant social harms and legal demands related to online hate speech and cyberbullying.</t>
  </si>
  <si>
    <t>http://dx.doi.org/10.1016/j.eswa.2025.128364</t>
  </si>
  <si>
    <t>Explainable AI: XAI-guided context-aware data augmentation</t>
  </si>
  <si>
    <t>speakers_of_low-resource_languages; immigrants/refugees; gender_minorities</t>
  </si>
  <si>
    <t>The paper dedicates substantial sections (Introduction, Methodology) to explainability (XAI) considerations—ethical aspects such as transparency and bias mitigation are clearly used as rationale to justify why the proposed augmentation approach is necessary.</t>
  </si>
  <si>
    <t>aisel.aisnet.org/wi2022/human_rights/human_rights/1</t>
  </si>
  <si>
    <t>Exploring Audience’s Attitudes Towards Machine Learning-based Automation in Comment Moderation</t>
  </si>
  <si>
    <t>WI</t>
  </si>
  <si>
    <t>The paper proposes a study centered on the ELSI themes of algorithmic transparency and user acceptance, directly investigating how explainability affects perceptions of fairness and the right to free speech in the context of automated content moderation. It frames the problem within existing legal contexts (GDPR, German court rulings) and discusses societal implications like censorship and the quality of public discourse.</t>
  </si>
  <si>
    <t>http://dx.doi.org/10.1016/j.ipm.2024.104043</t>
  </si>
  <si>
    <t>Exploring the ability of emerging large language models to detect cyberbullying in social posts through new prompt-based classification approaches</t>
  </si>
  <si>
    <t>racial_minorities; gender_minorities; age_groups; ethnic_minorities; religious_minorities</t>
  </si>
  <si>
    <t>The paper repeatedly frames the need for cyberbullying detection in social media as a justification for the technical approach, including reference to harmful behaviors targeting people based on race, sex, and personal beliefs. However, it does not include a dedicated section or in-depth analysis of ELSI impacts beyond motivation, so it does not reach a 3.</t>
  </si>
  <si>
    <t>http://dx.doi.org/10.1016/j.eswa.2024.124278</t>
  </si>
  <si>
    <t>Exposing the Achilles’ heel of textual hate speech classifiers using indistinguishable adversarial examples</t>
  </si>
  <si>
    <t>detection_evasion</t>
  </si>
  <si>
    <t>http://dx.doi.org/10.1016/j.ipm.2023.103381</t>
  </si>
  <si>
    <t>FALCoN: Detecting and classifying abusive language in social networks using context features and unlabeled data</t>
  </si>
  <si>
    <t>youth; people_in_developing_countries; speakers_of_low-resource_languages</t>
  </si>
  <si>
    <t>The paper informs the technical necessity of its model by highlighting the severe social harms of abusive language and mentioning associated ethical challenges in the introduction.</t>
  </si>
  <si>
    <t>http://dx.doi.org/10.1016/j.knosys.2024.112166</t>
  </si>
  <si>
    <t>HA-GCEN: Hyperedge-abundant graph convolutional enhanced network for hate speech detection</t>
  </si>
  <si>
    <t>The paper briefly references hate speech definitions (including legal and social aspects) in the introduction, primarily as motivation and context, but does not discuss ELSI considerations in depth beyond this or integrate them into the methodology.</t>
  </si>
  <si>
    <t>10.24251/hicss.2024.826</t>
  </si>
  <si>
    <t>Harnessing Large Language Models for Effective and Efficient Hate Speech Detection</t>
  </si>
  <si>
    <t>racial_minorities; gender_minorities; lgbtq+; religious_minorities; people_with_disabilities</t>
  </si>
  <si>
    <t>The paper earns a 3 by moving beyond a purely technical evaluation to address key ethical and social dimensions, including the psychological well-being of human moderators, the importance of model transparency through explanations, and the need for human oversight; however, it does not engage with broader legal issues like free speech or due process.</t>
  </si>
  <si>
    <t>aisel.aisnet.org/amcis2022/sig_odis/sig_odis/14</t>
  </si>
  <si>
    <t>Hate Me Not: Detecting Hate Inducing Memes in Code Switched Languages</t>
  </si>
  <si>
    <t>minority_groups; gender_minorities; speakers_of_low-resource_languages</t>
  </si>
  <si>
    <t>The paper is a technical contribution (DSR) focused on creating a dataset and model for detecting hate speech [74, 76]. It acknowledges the harm type [38] and its impact on vulnerable groups (minorities, women) [110, 132], touching on discrimination [110] and technical bias (code-switching challenges) [67, 297]. It also briefly discusses harms from system errors [292] and the impact on public discourse [37]. However, it lacks a deeper ethical analysis, omitting discussions on fairness/equity, transparency, accountability, misuse potential, free speech, and privacy, which justifies a score of 2.</t>
  </si>
  <si>
    <t>10.17605/OSF.IO/Q45CT</t>
  </si>
  <si>
    <t>Hate Speech and Sentiment of YouTube Video Comments From Public and Private Sources Covering the Israel-Palestine Conflict</t>
  </si>
  <si>
    <t>conflict</t>
  </si>
  <si>
    <t>religious_minorities; ethnic_minorities</t>
  </si>
  <si>
    <t>http://dx.doi.org/10.1007/s10207-023-00755-2</t>
  </si>
  <si>
    <t>Hate speech, toxicity detection in online social media: a recent survey of state of the art and opportunities</t>
  </si>
  <si>
    <t>politics; terrorism</t>
  </si>
  <si>
    <t>religious_minorities; gender_minorities; lgbtq+; racial_minorities; immigrants/refugees; speakers_of_low-resource_languages</t>
  </si>
  <si>
    <t>The paper, a survey, extensively discusses the social problem of OHS, and explicitly analyzes ethical challenges (e.g., bias, transparency, privacy, freedom of speech) and legal contexts in a dedicated "Challenges and Opportunities" section. This constitutes a substantive examination of ELSI issues or impacts, beyond mere contextual mentions, but the paper is primarily a survey of detection methods.</t>
  </si>
  <si>
    <t>http://dx.doi.org/10.1016/j.ipm.2021.102616</t>
  </si>
  <si>
    <t>Improving classifier training efficiency for automatic cyberbullying detection with Feature Density</t>
  </si>
  <si>
    <t>The paper mentions the environmental footprint of ML models purely as context for its technical work on improving training efficiency. It discusses social implications (cyberbullying as a societal harm) and environmental ethics (carbon footprint of training models) outside of just intro/conclusion, including how dataset complexity and computational demands relate to sustainability. However, ELSI considerations mainly justify why efficient methods are necessary (i.e., resource usage and social urgency motivate the technical work) rather than being the primary focus of the paper.</t>
  </si>
  <si>
    <t>http://dx.doi.org/10.1016/j.eswa.2023.121115</t>
  </si>
  <si>
    <t>Improving hate speech detection using Cross-Lingual Learning</t>
  </si>
  <si>
    <t>gender_minorities; racial_minorities; ethnic_minorities; religious_minorities; speakers_of_low-resource_languages</t>
  </si>
  <si>
    <t>The paper informs the technical necessity of its model by highlighting the severe social harms of hate speech and associated ethical challenges and legal demands. While it discusses fairness (some languages might classify hate speech better than others), its examination of the issue isnt substantively spelled out enough. Difficult decision.</t>
  </si>
  <si>
    <t>http://dx.doi.org/10.1016/j.ipm.2024.103651</t>
  </si>
  <si>
    <t>Integrating GIN-based multimodal feature transformation and multi-feature combination voting for irony-aware cyberbullying detection</t>
  </si>
  <si>
    <t>self-harm</t>
  </si>
  <si>
    <t>The paper informs the technical necessity of its model by highlighting the severe social harms of irony-aware cyberbullying and mentioning associated ethical challenges in the introduction.</t>
  </si>
  <si>
    <t>aisel.aisnet.org/pacis2024/track18_sustain/track18_sustain/6</t>
  </si>
  <si>
    <t>IT Solutions for Tackling Cyberbullying: A Literature Review</t>
  </si>
  <si>
    <t>youth; victims_of_crime/violence</t>
  </si>
  <si>
    <t>As a systematic literature review, the paper's primary contribution is to structure the research landscape of IT solutions for cyberbullying; in doing so, it explicitly uses the socio-technical continuum to analyze and identify gaps related to multiple ELSI themes, including the need for multicultural (unbiased) detection models, the role of system design in promoting user accountability and well-being, and the importance of user trust and autonomy in interventions.</t>
  </si>
  <si>
    <t>http://dx.doi.org/10.1016/j.ipm.2021.102600</t>
  </si>
  <si>
    <t>Machine Learning and feature engineering-based study into sarcasm and irony classification with application to cyberbullying detection</t>
  </si>
  <si>
    <t>The paper informs the technical necessity of its model by highlighting cyberbullying as a major social problem causing psychological harm and suicides.</t>
  </si>
  <si>
    <t>aisel.aisnet.org/pacis2024/track01_aibussoc/track01_aibussoc/1</t>
  </si>
  <si>
    <t>Making the Internet a safe space for children by leveraging the power of AI</t>
  </si>
  <si>
    <t>child safety</t>
  </si>
  <si>
    <t>The paper is a conceptual review whose primary focus is to explore the application of AI for the social good of child internet safety. It dedicates significant discussion to a wide range of ELSI themes, including privacy risks for minors, the "black box" transparency problem, the necessity of parental oversight, potential harms from algorithmic errors, and relevant legal frameworks like GDPR, making ELSI central to its contribution.</t>
  </si>
  <si>
    <t>http://dx.doi.org/10.1016/j.ipm.2020.102360</t>
  </si>
  <si>
    <t>Misogyny Detection in Twitter: a Multilingual and Cross-Domain Study</t>
  </si>
  <si>
    <t>violence; crime</t>
  </si>
  <si>
    <t>gender_minorities; speakers_of_low-resource_languages</t>
  </si>
  <si>
    <t>The paper dedicates substantial sections to discussing the social implications of misogyny, sexism, and online harassment as social harms, referencing ethical aspects of bias and discrimination, and presenting the work explicitly as an AI for social good contribution. These discussions appear in the Introduction, Related Work, and throughout dedicated sections that analyze how misogyny differs from related abusive phenomena.</t>
  </si>
  <si>
    <t>https://aisel.aisnet.org/neais2024/18</t>
  </si>
  <si>
    <t>Mitigating Misconduct: An AI-Powered Social Media Screening Study</t>
  </si>
  <si>
    <t>NEAIS</t>
  </si>
  <si>
    <t>http://dx.doi.org/10.1016/j.knosys.2021.107597</t>
  </si>
  <si>
    <t>Multi-view informed attention-based model for Irony and Satire detection in Spanish variants</t>
  </si>
  <si>
    <t>The paper mainly focuses on technical modeling for irony and satire detection. However, it briefly mentions in the Introduction and related work that satire can be misperceived as misinformation, impacting public discourse and user exposure to fake news (a social dimension).</t>
  </si>
  <si>
    <t>aisel.aisnet.org/ecis2024/track24_socialmedia/track24_socialmedia/8</t>
  </si>
  <si>
    <t>Navigating Implicit Hate Speech - A Scoping Review</t>
  </si>
  <si>
    <t>politics; extremism</t>
  </si>
  <si>
    <t>racial_minorities; religious_minorities; lgbtq+</t>
  </si>
  <si>
    <t>The paper is a scoping review that explicitly frames the problem of Implicit Hate Speech (IHS) in terms of its societal, individual, and economic consequences. It directly addresses multiple ELSI themes by reviewing literature on: discriminatory language against vulnerable groups (racial, religious, LGBTQ+) ; technical challenges like dataset bias ; legal issues including specific regulations (NetzDG) and the tension with free speech ; and the impact on public discourse. By synthesizing these diverse challenges, the paper provides a comprehensive overview of the ethical, legal, and social landscape surrounding IHS detection, justifying a high ELSI score.</t>
  </si>
  <si>
    <t>aisel.aisnet.org/icis2020/hci_artintel/hci_artintel/11</t>
  </si>
  <si>
    <t>PERSONA: Personality-Based Deep Learning for Detecting Hate Speech</t>
  </si>
  <si>
    <t>racial_minorities; lgbtq+</t>
  </si>
  <si>
    <t>http://dx.doi.org/10.1016/j.chb.2021.106972</t>
  </si>
  <si>
    <t>Personal attacks decrease user activity in social networking platforms</t>
  </si>
  <si>
    <t>youth; gender_minorities; immigrants/refugees; racial_minorities; religious_minorities</t>
  </si>
  <si>
    <t>http://dx.doi.org/10.1016/j.eswa.2025.128544</t>
  </si>
  <si>
    <t>PRCD: A full-chain parallel residual compensation debiasing framework</t>
  </si>
  <si>
    <t>racial_minorities; ethnic_minorities; religious_minorities; lgbtq+; gender_minorities; refugees</t>
  </si>
  <si>
    <t>http://dx.doi.org/10.1016/j.eswa.2025.128191</t>
  </si>
  <si>
    <t>A comprehensive Hindi hostile post detection dataset: Aannotated resource for fine-grained hostility analysis on Twitter posts in the Hindi language</t>
  </si>
  <si>
    <t>religious_minorities; gender_minorities; racial_minorities; speakers_of_low-resource_languages</t>
  </si>
  <si>
    <t>http://dx.doi.org/10.1016/j.eswa.2025.127188</t>
  </si>
  <si>
    <t>See the words through my eyes: The role of personal traits in abusive language detection</t>
  </si>
  <si>
    <t>Mixed-Methods Research</t>
  </si>
  <si>
    <t>psychologically_sensitive_users; opinion_minorities</t>
  </si>
  <si>
    <t>http://dx.doi.org/10.1016/j.eswa.2024.125843</t>
  </si>
  <si>
    <t>Self-supervised hate speech detection in Norwegian texts with lexical and semantic augmentations</t>
  </si>
  <si>
    <t>racial_minorities; gender_minorities; religious_minorities; lgbtq+; speakers_of_low-resource_languages</t>
  </si>
  <si>
    <t>http://dx.doi.org/10.1016/j.knosys.2024.111386</t>
  </si>
  <si>
    <t>Semi-meta-supervised hate speech detection</t>
  </si>
  <si>
    <t>radicalism; violence</t>
  </si>
  <si>
    <t>ethnic_minorities; racial_minorities; gender_minorities; religious_minorities</t>
  </si>
  <si>
    <t>http://dx.doi.org/10.1016/j.eswa.2021.115067</t>
  </si>
  <si>
    <t>Sequential targeting: A continual learning approach for data imbalance in text classification</t>
  </si>
  <si>
    <t>gender_minorities; lgbtq+; age_groups</t>
  </si>
  <si>
    <t>http://dx.doi.org/10.1016/j.chb.2021.106719</t>
  </si>
  <si>
    <t>Social contagion of cyberbullying via online perpetrator and victim networks</t>
  </si>
  <si>
    <t>gender_minorities; lgbtq+</t>
  </si>
  <si>
    <t>aisel.aisnet.org/ecis2018_rp/13</t>
  </si>
  <si>
    <t>SOCIAL MEDIA AND YOUTH SUICIDE: A SYSTEMATIC REVIEW</t>
  </si>
  <si>
    <t>youth; lgbtq+; indigenous_peoples</t>
  </si>
  <si>
    <t>http://dx.doi.org/10.1016/j.eswa.2022.119446</t>
  </si>
  <si>
    <t>SocialHaterBERT: A dichotomous approach for automatically detecting hate speech on Twitter through textual analysis and user profiles</t>
  </si>
  <si>
    <t>gender_minorities; immigrants/refugees</t>
  </si>
  <si>
    <t>http://dx.doi.org/10.1016/j.ipm.2023.103433</t>
  </si>
  <si>
    <t>Systematic keyword and bias analyses in hate speech detection</t>
  </si>
  <si>
    <t>immigrants/refugees; gender_minorities; racial_minorities</t>
  </si>
  <si>
    <t>The study finds that fine-tuning transformer models on hateful texts that lack common hateful keywords can reduce model bias and improve overall detection performance.</t>
  </si>
  <si>
    <t>http://dx.doi.org/10.1016/j.ipm.2022.103012</t>
  </si>
  <si>
    <t>The language and targets of online trolling: A psycholinguistic approach for social cybersecurity</t>
  </si>
  <si>
    <t>The paper’s primary focus is to analyze and detect trolling as a malicious online behavior with societal impact. It explicitly discusses the social harms (disinformation, polarization, malicious manipulation), the ethical implications (fairness in detection, accountability of actors and platforms), and proposes policy considerations for mitigation. Most of the content is dedicated to these societal and ethical dimensions, supported by computational methods, clearly satisfying Score 4.</t>
  </si>
  <si>
    <t>http://dx.doi.org/10.1016/j.eswa.2021.116398</t>
  </si>
  <si>
    <t>The unbearable hurtfulness of sarcasm</t>
  </si>
  <si>
    <t>immigrants/refugees; ethnic_minorities; religious_minorities; speakers_of_low-resource_languages</t>
  </si>
  <si>
    <t>The paper dedicates extensive sections to analyzing how sarcasm can disguise hate speech and aggressive content, exploring the social harms of hurtful language in online discourse (particularly Twitter). It empirically studies the role of sarcasm in fostering discrimination and offensive communication, includes detailed statistical analyses of hate speech content, and discusses implications for automatic detection systems. These aspects clearly go beyond passing mentions or mere context-setting, but the main focus is still technical detection systems rather than purely ELSI itself.</t>
  </si>
  <si>
    <t>10.24251/hicss.2022.098</t>
  </si>
  <si>
    <t>Towards Automated Moderation: Enabling Toxic Language Detection with Transfer Learning and Attention-Based Models</t>
  </si>
  <si>
    <t>The paper's core contribution is a technical pipeline for toxic language detection, but it frames this work by substantively discussing the real-world harms of online toxicity, the negative impact on public discourse, and legal/economic incentives for platforms, justifying its ELSI score.</t>
  </si>
  <si>
    <t>http://dx.doi.org/10.1016/j.chb.2023.108123</t>
  </si>
  <si>
    <t>Towards comprehensive cyberbullying detection: A dataset incorporating aggressive texts, repetition, peerness, and intent to harm</t>
  </si>
  <si>
    <t>The paper devotes entire sections to discussing the social harms of cyberbullying, explicitly defines social impact constructs (aggression, intent to harm, peerness), and argues why technical solutions must address these aspects. It also develops a dataset grounded in these social considerations. However, while social implications are central, the primary focus is still a technical dataset and model, so it is not a pure ELSI paper (score 4), but it goes far beyond brief mentions (score 1 or 2).</t>
  </si>
  <si>
    <t>10.24251/hicss.2024.779</t>
  </si>
  <si>
    <t>Toxic Speech and Collective Engagement: Evidence from Roe v. Wade Fallout</t>
  </si>
  <si>
    <t>politics</t>
  </si>
  <si>
    <t>gender_minorities; minorities; lgbtq+; youth</t>
  </si>
  <si>
    <t>The paper presents an empirical analysis of how toxic content, measured by an AI tool (Google Perspective), impacts user engagement in a politically charged context. It directly addresses the harms of toxic speech (a key ELSI concern), its disproportionate effect on vulnerable groups (women, minorities), and its implications for public discourse and freedom of expression. The study's framing around "digital repression" and its recommendations for platform governance solidify its focus on the ethical and social implications of content moderation technologies.</t>
  </si>
  <si>
    <t>https://aisel.aisnet.org/amcis2024/social_comp/social_comput/18</t>
  </si>
  <si>
    <t>Toxicity Prediction in Reddit</t>
  </si>
  <si>
    <t>The paper's core motivation is to address the societal harm of online toxicity. It substantively analyzes the impact of toxicity on public discourse (i.e., chilling effects), proposes a solution intended to promote user well-being and aid human moderators, and acknowledges technical sources of bias (data imbalance) in its methodology.</t>
  </si>
  <si>
    <t>https://doi.org/10.1016/j.eswa.2024.124737</t>
  </si>
  <si>
    <t>TurkishBERTweet: Fast and reliable large language model for social media analysis</t>
  </si>
  <si>
    <t>elections</t>
  </si>
  <si>
    <t>refugees; speakers_of_low-resource_languages</t>
  </si>
  <si>
    <t>[cite_start]The paper focuses on creating a new language model but includes substantive discussion of its application to socially sensitive tasks like hate speech detection[cite: 20]. [cite_start]It addresses ethical considerations such as user privacy in the pre-processing stage and discusses societal implications including the high cost of commercial models versus open-source alternatives [cite: 584, 723] [cite_start]and the potential for misuse in generating manipulative content[cite: 707, 710].</t>
  </si>
  <si>
    <t>https://doi.org/10.1016/j.chb.2024.108543</t>
  </si>
  <si>
    <t>Uncivil for Civil Rights: A machine learning and qualitative analysis of incivility in the X-based conversation about Black Lives Matter</t>
  </si>
  <si>
    <t>protest</t>
  </si>
  <si>
    <t>racial_minorities</t>
  </si>
  <si>
    <t>The paper receives a high score because it moves beyond a simple technical application to offer a deep, mixed-methods critique of how AI understands and codifies human language in a highly contentious social and political context. [cite_start]It fundamentally questions the validity of 'incivility' as a technical construct when applied to anti-racist discourse , analyzes the disparate impact of such systems on marginalized groups [cite: 324][cite_start], and explores the complex interplay between online disinhibition, social justice movements, and public discourse[cite: 31, 27], making a significant contribution to the ethical and social understanding of content analysis AI.</t>
  </si>
  <si>
    <t>aisel.aisnet.org/icis2024/soc_impactIS/soc_impactIS/7</t>
  </si>
  <si>
    <t>Understanding Empathy and Bystander Intervention in Cyberbullying: An Experiment Design of AI System Intervention</t>
  </si>
  <si>
    <t>Conceptual/Theoretical</t>
  </si>
  <si>
    <t>The paper's central focus is on a major social issue (cyberbullying) and it proposes a specific technical artifact (an AI prompt system) as an intervention; it deeply integrates psychological theories (empathy, perspective-taking) with the system's design, but as an "experiment design" paper, its primary contribution is the theoretical model and research methodology rather than empirical findings that would constitute a fully developed socio-technical argument.</t>
  </si>
  <si>
    <t>IS</t>
  </si>
  <si>
    <t>http://dx.doi.org/10.1016/j.eswa.2022.117032</t>
  </si>
  <si>
    <t>Unintended bias evaluation: An analysis of hate speech detection and gender bias mitigation on social media using ensemble learning</t>
  </si>
  <si>
    <t>Close 4. The paper's fundamental focus is on analyzing and mitigating unintended bias (an ethical issue) in hate speech detection systems, dedicating core sections to its empirical analysis and mitigation, with technical methods serving as supporting tools for this primary ELSI inquiry.</t>
  </si>
  <si>
    <t>http://dx.doi.org/10.1016/j.ipm.2023.103450</t>
  </si>
  <si>
    <t>User-aware multilingual abusive content detection in social media</t>
  </si>
  <si>
    <t>national_minorities; ethnic_minorities; religious_minorities; lgbtq+; speakers_of_low-resource_languages</t>
  </si>
  <si>
    <t>The paper informs the technical necessity of its model by highlighting the severe social harms of abusive content and mentions associated ethical challenges in the introduction.</t>
  </si>
  <si>
    <t>http://dx.doi.org/10.1016/j.ipm.2019.102087</t>
  </si>
  <si>
    <t>Vulnerable community identification using hate speech detection on social media</t>
  </si>
  <si>
    <t>ethnic_minorities; speakers_of_low-resource_languages</t>
  </si>
  <si>
    <t>Strong 3. The paper dedicates entire sections to the social impact and ethical considerations of identifying vulnerable communities, including the risks of discrimination, psychological harm, and misuse of detection systems. Although it is primarily a technical work (model design, experiments), the framing, motivation, and analysis repeatedly discuss societal harms and the need for protective measures.</t>
  </si>
  <si>
    <t>http://dx.doi.org/10.1016/j.ijinfomgt.2025.102910</t>
  </si>
  <si>
    <t>Workplace cyberbullying: A multidisciplinary review and agenda for future research in the era of artificial intelligence</t>
  </si>
  <si>
    <t>INTERNATIONAL JOURNAL OF INFORMATION MANAGEMENT</t>
  </si>
  <si>
    <t>gender_minorities; occupational_groups; minorities</t>
  </si>
  <si>
    <t>The paper is a multidisciplinary review fundamentally focused on the social phenomenon of workplace cyberbullying and its ethical and legal implications, with AI's role discussed as part of this primary ELSI inquiry.</t>
  </si>
  <si>
    <t/>
  </si>
  <si>
    <t>Children</t>
  </si>
  <si>
    <t>Computers in Human Behavior</t>
  </si>
  <si>
    <t>Authors</t>
  </si>
  <si>
    <t>Source</t>
  </si>
  <si>
    <t>Volume</t>
  </si>
  <si>
    <t>Issue</t>
  </si>
  <si>
    <t>Pages</t>
  </si>
  <si>
    <t>DOI</t>
  </si>
  <si>
    <t>Agarwal, S., &amp; Chowdary, C. R.</t>
  </si>
  <si>
    <t>A-stacking and a-bagging: Adaptive versions of ensemble learning algorithms for spoof fingerprint detection</t>
  </si>
  <si>
    <t>Expert Systems with Applications</t>
  </si>
  <si>
    <t>Article 113160</t>
  </si>
  <si>
    <t>10.1016/j.eswa.2019.113160</t>
  </si>
  <si>
    <t>Agarwal, S., Rattani, A., &amp; Chowdary, C. R.</t>
  </si>
  <si>
    <t>A comparative study on handcrafted features v/s deep features for open-set fingerprint liveness detection</t>
  </si>
  <si>
    <t>Pattern Recognition Letters</t>
  </si>
  <si>
    <t>34–40</t>
  </si>
  <si>
    <t>10.1016/j.patrec.2021.03.032</t>
  </si>
  <si>
    <t>Agrawal, S., &amp; Awekar, A.</t>
  </si>
  <si>
    <t>Deep learning for detecting cyberbullying across multiple social media platforms</t>
  </si>
  <si>
    <t>Advances in information retrieval - 40th European conference on IR research, ECIR 2018</t>
  </si>
  <si>
    <t>141–153</t>
  </si>
  <si>
    <t>10.1007/978-3-319-76941-7_11</t>
  </si>
  <si>
    <t>Anzovino, M., Fersini, E., &amp; Rosso, P.</t>
  </si>
  <si>
    <t>Automatic identification and classification of misogynistic language on twitter</t>
  </si>
  <si>
    <t>Natural language processing and information systems - 23rd international conference on applications of natural language to information systems, NLDB 2018</t>
  </si>
  <si>
    <t>57–64</t>
  </si>
  <si>
    <t>10.1007/978-3-319-91947-8_6</t>
  </si>
  <si>
    <t>Arango, A., Pérez, J., &amp; Poblete, B.</t>
  </si>
  <si>
    <t>Hate speech detection is not as easy as you may think: A closer look at model validation</t>
  </si>
  <si>
    <t>Proceedings of the 42nd international ACM SIGIR conference on research and development in information retrieval, SIGIR 2019</t>
  </si>
  <si>
    <t>45–54</t>
  </si>
  <si>
    <t>10.1145/3331184.3331262</t>
  </si>
  <si>
    <t>Arthur, D., &amp; Vassilvitskii, S.</t>
  </si>
  <si>
    <t>K-means++: the advantages of careful seeding</t>
  </si>
  <si>
    <t>Proceedings of the eighteenth annual ACM-SIAM symposium on discrete algorithms, SODA 2007</t>
  </si>
  <si>
    <t>1027–1035</t>
  </si>
  <si>
    <t>Badjatiya, P., Gupta, S., Gupta, M., &amp; Varma, V.</t>
  </si>
  <si>
    <t>Deep learning for hate speech detection in tweets</t>
  </si>
  <si>
    <t>Proceedings of the 26th international conference on world wide web companion</t>
  </si>
  <si>
    <t>759–760</t>
  </si>
  <si>
    <t>10.1145/3041021.3054223</t>
  </si>
  <si>
    <t>Basile, V., Bosco, C., Fersini, E., Nozza, D., Patti, V., Rangel Pardo, F. M., Rosso, P., &amp; Sanguinetti, M.</t>
  </si>
  <si>
    <t>SemEval-2019 task 5: Multilingual detection of hate speech against immigrants and women in twitter</t>
  </si>
  <si>
    <t>Proceedings of the 13th international workshop on semantic evaluation</t>
  </si>
  <si>
    <t>54–63</t>
  </si>
  <si>
    <t>10.18653/v1/S19-2007</t>
  </si>
  <si>
    <t>Bravo-Marquez, F., Frank, E., &amp; Pfahringer, B.</t>
  </si>
  <si>
    <t>Building a twitter opinion lexicon from automatically-annotated tweets</t>
  </si>
  <si>
    <t>Knowledge-Based Systems</t>
  </si>
  <si>
    <t>65–78</t>
  </si>
  <si>
    <t>10.1016/j.knosys.2016.05.018</t>
  </si>
  <si>
    <t>Burnap, P., &amp; Williams, M. L.</t>
  </si>
  <si>
    <t>Cyber hate speech on twitter: An application of machine classification and statistical modeling for policy and decision making</t>
  </si>
  <si>
    <t>Policy &amp; Internet</t>
  </si>
  <si>
    <t>223–242</t>
  </si>
  <si>
    <t>10.1002/poi3.85</t>
  </si>
  <si>
    <t>Catal, C., &amp; Nangir, M.</t>
  </si>
  <si>
    <t>A sentiment classification model based on multiple classifiers</t>
  </si>
  <si>
    <t>Applied Soft Computing</t>
  </si>
  <si>
    <t>135–141</t>
  </si>
  <si>
    <t>10.1016/j.asoc.2016.11.022</t>
  </si>
  <si>
    <t>le Cessie, S., &amp; van Houwelingen, J.</t>
  </si>
  <si>
    <t>Ridge estimators in logistic regression</t>
  </si>
  <si>
    <t>Applied Statistics</t>
  </si>
  <si>
    <t>191–201</t>
  </si>
  <si>
    <t>Chopra, S., Sawhney, R., Mathur, P., &amp; Shah, R. R.</t>
  </si>
  <si>
    <t>Hindi-english hate speech detection: Author profiling, debiasing, and practical perspectives</t>
  </si>
  <si>
    <t>The thirty-fourth AAAI conference on artificial intelligence, AAAI 2020</t>
  </si>
  <si>
    <t>386–393</t>
  </si>
  <si>
    <t>Corazza, M., Menini, S., Cabrio, E., Tonelli, S., &amp; Villata, S.</t>
  </si>
  <si>
    <t>A multilingual evaluation for online hate speech detection</t>
  </si>
  <si>
    <t>ACM Transactions on Internet Technology</t>
  </si>
  <si>
    <t>10.1145/3377323</t>
  </si>
  <si>
    <t>Daniel, M., Neves, R. F., &amp; Horta, N.</t>
  </si>
  <si>
    <t>Company event popularity for financial markets using twitter and sentiment analysis</t>
  </si>
  <si>
    <t>111–124</t>
  </si>
  <si>
    <t>10.1016/j.eswa.2016.11.022</t>
  </si>
  <si>
    <t>Davidson, T., Warmsley, D., Macy, M. W., &amp; Weber, I.</t>
  </si>
  <si>
    <t>Automated hate speech detection and the problem of offensive language</t>
  </si>
  <si>
    <t>Proceedings of the eleventh international conference on web and social media, ICWSM 2017</t>
  </si>
  <si>
    <t>512–515</t>
  </si>
  <si>
    <t>Fersini, E., Nozza, D., &amp; Rosso, P.</t>
  </si>
  <si>
    <t>Overview of the evalita 2018 task on automatic misogyny identification (AMI)</t>
  </si>
  <si>
    <t>Proceedings of the sixth evaluation campaign of natural language processing and speech tools for italian. final workshop (EVALITA 2018)</t>
  </si>
  <si>
    <t>Fersini, E., Rosso, P., &amp; Anzovino, M.</t>
  </si>
  <si>
    <t>Overview of the task on automatic misogyny identification at ibereval 2018</t>
  </si>
  <si>
    <t>Proceedings of the third workshop on evaluation of human language technologies for iberian languages (IberEval 2018)</t>
  </si>
  <si>
    <t>214–228</t>
  </si>
  <si>
    <t>Fortuna, P., &amp; Nunes, S.</t>
  </si>
  <si>
    <t>A survey on automatic detection of hate speech in text</t>
  </si>
  <si>
    <t>ACM Computing Surveys</t>
  </si>
  <si>
    <t>85:1–85:30</t>
  </si>
  <si>
    <t>10.1145/3232676</t>
  </si>
  <si>
    <t>Frenda, S., Ghanem, B., &amp; Montes-y-Gómez, P.</t>
  </si>
  <si>
    <t>Online hate speech against women: Automatic identification of misogyny and sexism on twitter</t>
  </si>
  <si>
    <t>Journal of Intelligent &amp; Fuzzy Systems</t>
  </si>
  <si>
    <t>4743–4752</t>
  </si>
  <si>
    <t>10.3233/JIFS-179023</t>
  </si>
  <si>
    <t>Ghiassi, M., &amp; Lee, S.</t>
  </si>
  <si>
    <t>A domain transferable lexicon set for twitter sentiment analysis using a supervised machine learning approach</t>
  </si>
  <si>
    <t>197–216</t>
  </si>
  <si>
    <t>10.1016/j.eswa.2018.04.006</t>
  </si>
  <si>
    <t>Gomez, R., Gibert, J., Gómez, L., &amp; Karatzas, D.</t>
  </si>
  <si>
    <t>Exploring hate speech detection in multimodal publications</t>
  </si>
  <si>
    <t>IEEE winter conference on applications of computer vision, WACV 2020</t>
  </si>
  <si>
    <t>1459–1467</t>
  </si>
  <si>
    <t>10.1109/WACV45572.2020.9093414</t>
  </si>
  <si>
    <t>Hassan, S. U., Aljohani, N. R., Idrees, N., Sarwar, R., Nawaz, R., Martínez-Cámara, E., Ventura, S., &amp; Herrera, F.</t>
  </si>
  <si>
    <t>Predicting literature’s early impact with sentiment analysis in twitter</t>
  </si>
  <si>
    <t>Article 105383</t>
  </si>
  <si>
    <t>10.1016/j.knosys.2019.105383</t>
  </si>
  <si>
    <t>Hassonah, M. A., Al-Sayyed, R., Rodan, A., Al-Zoubi, A. M., Aljarah, I., &amp; Faris, H.</t>
  </si>
  <si>
    <t>An efficient hybrid filter and evolutionary wrapper approach for sentiment analysis of various topics on twitter</t>
  </si>
  <si>
    <t>Article 105353</t>
  </si>
  <si>
    <t>10.1016/j.knosys.2019.105353</t>
  </si>
  <si>
    <t>Hearst, M. A.</t>
  </si>
  <si>
    <t>Support vector machines</t>
  </si>
  <si>
    <t>IEEE Intelligent Systems</t>
  </si>
  <si>
    <t>18–28</t>
  </si>
  <si>
    <t>10.1109/5254.708428</t>
  </si>
  <si>
    <t>Hewitt, S., Tiropanis, T., &amp; Bokhove, C.</t>
  </si>
  <si>
    <t>The problem of identifying misogynist language on twitter (and other online social spaces)</t>
  </si>
  <si>
    <t>Proceedings of the 8th ACM conference on web science</t>
  </si>
  <si>
    <t>333–335</t>
  </si>
  <si>
    <t>10.1145/2908131.2908183</t>
  </si>
  <si>
    <t>Hochreiter, S., &amp; Schmidhuber, J.</t>
  </si>
  <si>
    <t>Long short-term memory</t>
  </si>
  <si>
    <t>Neural Computation</t>
  </si>
  <si>
    <t>1735–1780</t>
  </si>
  <si>
    <t>10.1162/neco.1997.9.8.1735</t>
  </si>
  <si>
    <t>Jain, D., Kumar, A., &amp; Garg, G.</t>
  </si>
  <si>
    <t>Sarcasm detection in mash-up language using soft-attention based bi-directional lstm and feature-rich cnn</t>
  </si>
  <si>
    <t>Article 106198</t>
  </si>
  <si>
    <t>10.1016/j.asoc.2020.106198</t>
  </si>
  <si>
    <t>Kwok, I., &amp; Wang, Y.</t>
  </si>
  <si>
    <t>Locate the hate: Detecting tweets against blacks</t>
  </si>
  <si>
    <t>Proceedings of the twenty-seventh AAAI conference on artificial intelligence</t>
  </si>
  <si>
    <t>Leng, J., &amp; Jiang, P.</t>
  </si>
  <si>
    <t>A deep learning approach for relationship extraction from interaction context in social manufacturing paradigm</t>
  </si>
  <si>
    <t>188–199</t>
  </si>
  <si>
    <t>10.1016/j.knosys.2016.03.008</t>
  </si>
  <si>
    <t>Liang, H., Sun, X., Sun, Y., &amp; Gao, Y.</t>
  </si>
  <si>
    <t>Text feature extraction based on deep learning: a review</t>
  </si>
  <si>
    <t>EURASIP Journal on Wireless Communications and Networking</t>
  </si>
  <si>
    <t>10.1186/s13638-017-0993-1</t>
  </si>
  <si>
    <t>Lilleberg, J., Zhu, Y., &amp; Zhang, Y.</t>
  </si>
  <si>
    <t>Support vector machines and word2vec for text classification with semantic features</t>
  </si>
  <si>
    <t>2015 IEEE 14th international conference on cognitive informatics cognitive computing (ICCI*CC)</t>
  </si>
  <si>
    <t>136–140</t>
  </si>
  <si>
    <t>MacAvaney, S., Yao, H. R., Yang, E., Russell, K., Goharian, N., &amp; Frieder, O.</t>
  </si>
  <si>
    <t>Hate speech detection: Challenges and solutions</t>
  </si>
  <si>
    <t>PLOS ONE</t>
  </si>
  <si>
    <t>1–16</t>
  </si>
  <si>
    <t>10.1371/journal.pone.0221152</t>
  </si>
  <si>
    <t>Mannor, S., Peleg, D., &amp; Rubinstein, R.</t>
  </si>
  <si>
    <t>The cross entropy method for classification</t>
  </si>
  <si>
    <t>Proceedings of the 22nd international conference on machine learning</t>
  </si>
  <si>
    <t>561–568</t>
  </si>
  <si>
    <t>10.1145/1102351.1102422</t>
  </si>
  <si>
    <t>Mossie, Z., &amp; Wang, J. H.</t>
  </si>
  <si>
    <t>Information Processing &amp; Management</t>
  </si>
  <si>
    <t>Article 102087</t>
  </si>
  <si>
    <t>10.1016/j.ipm.2019.102087</t>
  </si>
  <si>
    <t>Ousidhoum, N., Lin, Z., Zhang, H., Song, Y., &amp; Yeung, D. Y.</t>
  </si>
  <si>
    <t>Multilingual and multi-aspect hate speech analysis</t>
  </si>
  <si>
    <t>Proceedings of the 2019 conference on empirical methods in natural language processing and the 9th international joint conference on natural language processing (EMNLP-IJCNLP)</t>
  </si>
  <si>
    <t>4675–4684</t>
  </si>
  <si>
    <t>10.18653/v1/D19-1474</t>
  </si>
  <si>
    <t>Pal, S. K., &amp; Mitra, S.</t>
  </si>
  <si>
    <t>Multilayer perceptron, fuzzy sets, and classification</t>
  </si>
  <si>
    <t>Transactions on Neural Networks</t>
  </si>
  <si>
    <t>683–697</t>
  </si>
  <si>
    <t>10.1109/72.159058</t>
  </si>
  <si>
    <t>Paschalides, D., Stephanidis, D., Andreou, A., Orphanou, K., Pallis, G., Dikaiakos, M. D., &amp; Markatos, E.</t>
  </si>
  <si>
    <t>Mandola: A big-data processing and visualization platform for monitoring and detecting online hate speech</t>
  </si>
  <si>
    <t>10.1145/3371276</t>
  </si>
  <si>
    <t>del Pilar Salas-Zárate, M., Paredes-Valverde, M. A., Ángel Rodriguez-García, M., Valencia-García, R., &amp; Alor-Hernández, G.</t>
  </si>
  <si>
    <t>Automatic detection of satire in twitter: A psycholinguistic-based approach</t>
  </si>
  <si>
    <t>20–33</t>
  </si>
  <si>
    <t>10.1016/j.knosys.2017.04.009</t>
  </si>
  <si>
    <t>Poletto, F., Basile, V., Sanguinetti, M., Bosco, C., &amp; Patti, V.</t>
  </si>
  <si>
    <t>Resources and benchmark corpora for hate speech detection: a systematic review</t>
  </si>
  <si>
    <t>Language Resources and Evaluation</t>
  </si>
  <si>
    <t>1–47</t>
  </si>
  <si>
    <t>Rosa, H., Pereira, N., Ribeiro, R., Ferreira, P., Carvalho, J., Oliveira, S., Coheur, L., Paulino, P., Veiga Simão, A., &amp; Trancoso, I.</t>
  </si>
  <si>
    <t>333–345</t>
  </si>
  <si>
    <t>10.1016/j.chb.2018.12.021</t>
  </si>
  <si>
    <t>Salawu, S., He, Y., &amp; Lumsden, J.</t>
  </si>
  <si>
    <t>Approaches to automated detection of cyberbullying: A survey</t>
  </si>
  <si>
    <t>IEEE Transactions on Affective Computing</t>
  </si>
  <si>
    <t>3–24</t>
  </si>
  <si>
    <t>Sap, M., Card, D., Gabriel, S., Choi, Y., &amp; Smith, N. A.</t>
  </si>
  <si>
    <t>The risk of racial bias in hate speech detection</t>
  </si>
  <si>
    <t>Proceedings of the 57th annual meeting of the association for computational linguistics</t>
  </si>
  <si>
    <t>1668–1678</t>
  </si>
  <si>
    <t>10.18653/v1/P19-1163</t>
  </si>
  <si>
    <t>Symeonidis, S., Effrosynidis, D., &amp; Arampatzis, A.</t>
  </si>
  <si>
    <t>A comparative evaluation of pre-processing techniques and their interactions for twitter sentiment analysis</t>
  </si>
  <si>
    <t>298–310</t>
  </si>
  <si>
    <t>10.1016/j.eswa.2018.06.022</t>
  </si>
  <si>
    <t>Tellez, E. S., Miranda-Jiménez, S., Graff, M., Moctezuma, D., Siordia, O. S., &amp; Villaseñor, E. A.</t>
  </si>
  <si>
    <t>A case study of spanish text transformations for twitter sentiment analysis</t>
  </si>
  <si>
    <t>457–471</t>
  </si>
  <si>
    <t>10.1016/j.eswa.2017.03.071</t>
  </si>
  <si>
    <t>Wang, X., Jiang, W., &amp; Luo, Z.</t>
  </si>
  <si>
    <t>Combination of convolutional and recurrent neural network for sentiment analysis of short texts</t>
  </si>
  <si>
    <t>Proceedings of COLING 2016, the 26th international conference on computational linguistics: Technical papers</t>
  </si>
  <si>
    <t>2428–2437</t>
  </si>
  <si>
    <t>Waseem, Z., &amp; Hovy, D.</t>
  </si>
  <si>
    <t>Hateful symbols or hateful people? predictive features for hate speech detection on twitter</t>
  </si>
  <si>
    <t>Proceedings of the NAACL student research workshop</t>
  </si>
  <si>
    <t>88–93</t>
  </si>
  <si>
    <t>10.18653/v1/N16-2013</t>
  </si>
  <si>
    <t>Wu, S., Xu, Y., Wu, F., Yuan, Z., Huang, Y., &amp; Li, X.</t>
  </si>
  <si>
    <t>Aspect-based sentiment analysis via fusing multiple sources of textual knowledge</t>
  </si>
  <si>
    <t>Article 104868</t>
  </si>
  <si>
    <t>10.1016/j.knosys.2019.104868</t>
  </si>
  <si>
    <t>Ye, J., Chow, J. H., Chen, J., &amp; Zheng, Z.</t>
  </si>
  <si>
    <t>Stochastic gradient boosted distributed decision trees</t>
  </si>
  <si>
    <t>Proceedings of the 18th ACM conference on information and knowledge management</t>
  </si>
  <si>
    <t>2061–2064</t>
  </si>
  <si>
    <t>10.1145/1645953.1646301</t>
  </si>
  <si>
    <t>Zhang, M., &amp; Zhou, Z.</t>
  </si>
  <si>
    <t>ML-KNN: A lazy learning approach to multi-label learning</t>
  </si>
  <si>
    <t>Pattern Recognition</t>
  </si>
  <si>
    <t>2038–2048</t>
  </si>
  <si>
    <t>10.1016/j.patcog.2006.12.019</t>
  </si>
  <si>
    <t>Ziems, C., He, B., Soni, S., &amp; Kumar, S.</t>
  </si>
  <si>
    <t>Racism is a virus: Anti-asian hate and counterhate in social media during the covid-19 crisis</t>
  </si>
  <si>
    <t>arXiv:2005.12423</t>
  </si>
  <si>
    <t>A-Stacking and A-Bagging: Adaptive versions of ensemble learning algorithms for spoof fingerprint detection</t>
  </si>
  <si>
    <t>Article 115632</t>
  </si>
  <si>
    <t>10.1016/j.eswa.2021.115632</t>
  </si>
  <si>
    <t>A-iLearn: An adaptive incremental learning model for spoof fingerprint detection</t>
  </si>
  <si>
    <t>Machine Learning with Applications</t>
  </si>
  <si>
    <t>Article 100210</t>
  </si>
  <si>
    <t>10.1016/j.mlwa.2021.100210</t>
  </si>
  <si>
    <t>Advances in information retrieval</t>
  </si>
  <si>
    <t>Proceedings of the 42nd international ACM SIGIR conference on research and development in information retrieval SIGIR ’19</t>
  </si>
  <si>
    <t>Badjatiya, P., Gupta, M., &amp; Varma, V.</t>
  </si>
  <si>
    <t>Stereotypical bias removal for hate speech detection task using knowledge-based generalizations</t>
  </si>
  <si>
    <t>The world wide web conference</t>
  </si>
  <si>
    <t>49–59</t>
  </si>
  <si>
    <t>10.1145/3308558.3313504</t>
  </si>
  <si>
    <t>SemEval-2019 task 5: Multilingual detection of hate speech against immigrants and women in Twitter</t>
  </si>
  <si>
    <t>Chopra, S., Sawhney, R., Mathur, P., &amp; Ratn Shah, R.</t>
  </si>
  <si>
    <t>Proceedings of the AAAI Conference on Artificial Intelligence</t>
  </si>
  <si>
    <t>10.1609/aaai.v34i01.5374</t>
  </si>
  <si>
    <t>Dragoni, M., Poria, S., &amp; Cambria, E.</t>
  </si>
  <si>
    <t>OntoSenticNet: A commonsense ontology for sentiment analysis</t>
  </si>
  <si>
    <t>77–85</t>
  </si>
  <si>
    <t>10.1109/MIS.2018.033001419</t>
  </si>
  <si>
    <t>Eliacik, A. B., &amp; Erdogan, N.</t>
  </si>
  <si>
    <t>Influential user weighted sentiment analysis on topic based microblogging community</t>
  </si>
  <si>
    <t>403–418</t>
  </si>
  <si>
    <t>10.1016/j.eswa.2017.10.006</t>
  </si>
  <si>
    <t>Fares, M., Moufarrej, A., Jreij, E., Tekli, J., &amp; Grosky, W.</t>
  </si>
  <si>
    <t>Unsupervised word-level affect analysis and propagation in a lexical knowledge graph</t>
  </si>
  <si>
    <t>432–459</t>
  </si>
  <si>
    <t>10.1016/j.knosys.2018.12.017</t>
  </si>
  <si>
    <t>Gröndahl, T., Pajola, L., Juuti, M., Conti, M., &amp; Asokan, N.</t>
  </si>
  <si>
    <t>All you need is "Love": Evading hate speech detection</t>
  </si>
  <si>
    <t>Proceedings of the 11th ACM workshop on artificial intelligence and security</t>
  </si>
  <si>
    <t>2–12</t>
  </si>
  <si>
    <t>10.1145/3270101.3270103</t>
  </si>
  <si>
    <t>Hakak, S., Alazab, M., Khan, S., Gadekallu, T. R., Maddikunta, P. K. R., &amp; Khan, W. Z.</t>
  </si>
  <si>
    <t>An ensemble machine learning approach through effective feature extraction to classify fake news</t>
  </si>
  <si>
    <t>Future Generation Computer Systems</t>
  </si>
  <si>
    <t>47–58</t>
  </si>
  <si>
    <t>10.1016/j.future.2020.11.022</t>
  </si>
  <si>
    <t>The problem of identifying misogynist language on Twitter (and other online social spaces)</t>
  </si>
  <si>
    <t>MacAvaney, S., Yao, H.-R., Yang, E., Russell, K., Goharian, N., &amp; Frieder, O.</t>
  </si>
  <si>
    <t>Markov, I., Ljubešić, N., Fišer, D., &amp; Daelemans, W.</t>
  </si>
  <si>
    <t>Exploring stylometric and emotion-based features for multilingual cross-domain hate speech detection</t>
  </si>
  <si>
    <t>Proceedings of the eleventh workshop on computational approaches to subjectivity, sentiment and social media analysis</t>
  </si>
  <si>
    <t>149–159</t>
  </si>
  <si>
    <t>Matloob, F., Ghazal, T. M., Taleb, N., Aftab, S., Ahmad, M., Khan, M. A., Abbas, S., &amp; Soomro, T. R.</t>
  </si>
  <si>
    <t>Software defect prediction using ensemble learning: A systematic literature review</t>
  </si>
  <si>
    <t>IEEE Access</t>
  </si>
  <si>
    <t>98754–98771</t>
  </si>
  <si>
    <t>10.1109/ACCESS.2021.3095559</t>
  </si>
  <si>
    <t>Pamungkas, E. W., Basile, V., &amp; Patti, V.</t>
  </si>
  <si>
    <t>Article 102544</t>
  </si>
  <si>
    <t>10.1016/j.ipm.2021.102544</t>
  </si>
  <si>
    <t>Park, J. H., &amp; Fung, P.</t>
  </si>
  <si>
    <t>One-step and two-step classification for abusive language detection on Twitter</t>
  </si>
  <si>
    <t>Proceedings of the first workshop on abusive language online, ALW@ACL 2017</t>
  </si>
  <si>
    <t>41–45</t>
  </si>
  <si>
    <t>10.18653/v1/w17-3006</t>
  </si>
  <si>
    <t>Ribeiro, M. H., Jhaver, S., Zannettou, S., Blackburn, J., Cristofaro, E. D., Stringhini, G., &amp; West, R.</t>
  </si>
  <si>
    <t>Does platform migration compromise content moderation? Evidence from r/the_donald and r/incels</t>
  </si>
  <si>
    <t>CoRR</t>
  </si>
  <si>
    <t>abs/2010.10397</t>
  </si>
  <si>
    <t>Sigurbergsson, G. I., &amp; Derczynski, L.</t>
  </si>
  <si>
    <t>Offensive language and hate speech detection for danish</t>
  </si>
  <si>
    <t>Proceedings of the 12th language resources and evaluation conference, LREC 2020</t>
  </si>
  <si>
    <t>3498–3508</t>
  </si>
  <si>
    <t>Wang, G., Sun, J., Ma, J., Xu, K., &amp; Gu, J.</t>
  </si>
  <si>
    <t>Sentiment classification: The contribution of ensemble learning</t>
  </si>
  <si>
    <t>Decision Support Systems</t>
  </si>
  <si>
    <t>77–93</t>
  </si>
  <si>
    <t>10.1016/j.dss.2013.08.002</t>
  </si>
  <si>
    <t>Hateful symbols or hateful people? Predictive features for hate speech detection on Twitter</t>
  </si>
  <si>
    <t>Ye, X., Dai, H., Dong, L., &amp; Wang, X.</t>
  </si>
  <si>
    <t>Multi-view ensemble learning method for microblog sentiment classification</t>
  </si>
  <si>
    <t>Article 113987</t>
  </si>
  <si>
    <t>10.1016/j.eswa.2020.113987</t>
  </si>
  <si>
    <t>Zhang, Z., Robinson, D., &amp; Tepper, J.</t>
  </si>
  <si>
    <t>Detecting hate speech on Twitter using a convolution-GRU based deep neural network</t>
  </si>
  <si>
    <t>The semantic web</t>
  </si>
  <si>
    <t>745–760</t>
  </si>
  <si>
    <t>Racism is a virus: Anti-Asian hate and counterhate in social media during the COVID-19 crisis</t>
  </si>
  <si>
    <t>abs/2005.12423</t>
  </si>
  <si>
    <t>Zimmerman, S., Kruschwitz, U., &amp; Fox, C.</t>
  </si>
  <si>
    <t>Improving hate speech detection with deep learning ensembles</t>
  </si>
  <si>
    <t>Proceedings of the eleventh international conference on language resources and evaluation, LREC 2018</t>
  </si>
  <si>
    <t>Mamta, &amp; Ekbal, A.</t>
  </si>
  <si>
    <t>Adversarial Sample Generation for Aspect based Sentiment Classification</t>
  </si>
  <si>
    <t>Findings of the Association for Computational Linguistics: AACL-IJCNLP, 2022</t>
  </si>
  <si>
    <t>478–492</t>
  </si>
  <si>
    <t>Aggarwal, S., Pandey, A., &amp; Vishwakarma, D. K.</t>
  </si>
  <si>
    <t>Multimodal Sarcasm Recognition by Fusing Textual, Visual and Acoustic content via Multi-Headed Attention for Video Dataset</t>
  </si>
  <si>
    <t>World Conference on Communication &amp; Computing (WCONF), 2023</t>
  </si>
  <si>
    <t>1–5</t>
  </si>
  <si>
    <t>10.1109/WCONF58270.2023.10235179</t>
  </si>
  <si>
    <t>Aggarwal, S., &amp; Vishwakarma, D. K.</t>
  </si>
  <si>
    <t>Protecting our Children from the Dark Corners of YouTube: A Cutting-Edge Analysis</t>
  </si>
  <si>
    <t>2023 4th IEEE Global Conference for Advancement in Technology (GCAT)</t>
  </si>
  <si>
    <t>10.1109/GCAT59970.2023.10353306</t>
  </si>
  <si>
    <t>Bajaj, A., &amp; Kumar Vishwakarma, D.</t>
  </si>
  <si>
    <t>Evading text based emotion detection mechanism via adversarial attacks</t>
  </si>
  <si>
    <t>Neurocomputing</t>
  </si>
  <si>
    <t>Article 126787</t>
  </si>
  <si>
    <t>10.1016/j.neucom.2023.126787</t>
  </si>
  <si>
    <t>Bajaj, A., &amp; Vishwakarma, D. K.</t>
  </si>
  <si>
    <t>A state-of-the-art review on adversarial machine learning in image classification</t>
  </si>
  <si>
    <t>Multimedia Tools and Applications</t>
  </si>
  <si>
    <t>10.1007/s11042-023-15883-z</t>
  </si>
  <si>
    <t>Bao, R., Wang, J., &amp; Zhao, H.</t>
  </si>
  <si>
    <t>Defending Pre-trained Language Models from Adversarial Word Substitution Without Performance Sacrifice</t>
  </si>
  <si>
    <t>Findings of the Association for Computational Linguistics: ACL-IJCNLP, 2021</t>
  </si>
  <si>
    <t>3248–3258</t>
  </si>
  <si>
    <t>10.18653/v1/2021.findings-acl.287</t>
  </si>
  <si>
    <t>Carlini, N., &amp; Wagner, D.</t>
  </si>
  <si>
    <t>Towards Evaluating the Robustness of Neural Networks</t>
  </si>
  <si>
    <t>39–57</t>
  </si>
  <si>
    <t>10.1109/SP.2017.49</t>
  </si>
  <si>
    <t>Cer, D., Yang, Y., Kong, S., Hua, N., Limtiaco, N., St. John, R., Constant, N., Guajardo-Cespedes, M., Yuan, S., Tar, C., Strope, B., &amp; Kurzweil, R.</t>
  </si>
  <si>
    <t>Universal Sentence Encoder for English</t>
  </si>
  <si>
    <t>Proceedings of the 2018 Conference on Empirical Methods in Natural Language Processing: System Demonstrations</t>
  </si>
  <si>
    <t>169–174</t>
  </si>
  <si>
    <t>Chakraborty, A., Alam, M., Dey, V., Chattopadhyay, A., &amp; Mukhopadhyay, D.</t>
  </si>
  <si>
    <t>A survey on adversarial attacks and defences</t>
  </si>
  <si>
    <t>CAAI Transactions on Intelligence Technology</t>
  </si>
  <si>
    <t>25–45</t>
  </si>
  <si>
    <t>10.1049/cit2.12028</t>
  </si>
  <si>
    <t>Chang, G., Gao, H., Yao, Z., &amp; Xiong, H.</t>
  </si>
  <si>
    <t>TextGuise: Adaptive adversarial example attacks on text classification model</t>
  </si>
  <si>
    <t>190–203</t>
  </si>
  <si>
    <t>10.1016/j.neucom.2023.01.071</t>
  </si>
  <si>
    <t>Chen, X., Duan, Y., Houthooft, R., Schulman, J., Sutskever, I., &amp; Abbeel, P.</t>
  </si>
  <si>
    <t>InfoGAN: Interpretable representation learning by information maximizing generative adversarial nets</t>
  </si>
  <si>
    <t>Proceedings of the 30th International Conference on Neural Information Processing Systems</t>
  </si>
  <si>
    <t>2180–2188</t>
  </si>
  <si>
    <t>Chen, Y., Su, J., &amp; Wei, W.</t>
  </si>
  <si>
    <t>Multi-granularity Textual Adversarial Attack with Behavior Cloning</t>
  </si>
  <si>
    <t>Proceedings of the 2021 Conference on Empirical Methods in Natural Language Processing</t>
  </si>
  <si>
    <t>4511–4526</t>
  </si>
  <si>
    <t>Cheng, Y., Jiang, L., &amp; Macherey, W.</t>
  </si>
  <si>
    <t>Robust Neural Machine Translation with Doubly Adversarial Inputs</t>
  </si>
  <si>
    <t>Association for Computational Linguistics</t>
  </si>
  <si>
    <t>4324–4333</t>
  </si>
  <si>
    <t>Chhabra, A., &amp; Vishwakarma, D. K.</t>
  </si>
  <si>
    <t>A literature survey on multimodal and multilingual automatic hate speech identification</t>
  </si>
  <si>
    <t>Multimedia Systems</t>
  </si>
  <si>
    <t>1203–1230</t>
  </si>
  <si>
    <t>10.1007/s00530-023-01051-8</t>
  </si>
  <si>
    <t>Chiang, C.-H., &amp; Lee, H.</t>
  </si>
  <si>
    <t>Are Synonym Substitution Attacks Really Synonym Substitution Attacks?</t>
  </si>
  <si>
    <t>Findings of the Association for Computational Linguistics: ACL, 2023</t>
  </si>
  <si>
    <t>1853–1878</t>
  </si>
  <si>
    <t>10.18653/v1/2023.findings-acl.117</t>
  </si>
  <si>
    <t>Choi, Y., Kim, H., &amp; Lee, J.-H.</t>
  </si>
  <si>
    <t>TABS: Efficient Textual Adversarial Attack for Pre-trained NL Code Model Using Semantic Beam Search</t>
  </si>
  <si>
    <t>Proceedings of the 2022 Conference on Empirical Methods in Natural Language Processing</t>
  </si>
  <si>
    <t>5490–5498</t>
  </si>
  <si>
    <t>Clark, K., Luong, M.-T., Le, Q. V., &amp; Manning, C. D.</t>
  </si>
  <si>
    <t>ELECTRA: Pre-training Text Encoders as Discriminators Rather Than Generators</t>
  </si>
  <si>
    <t>Eighth International Conference on Learning Representations</t>
  </si>
  <si>
    <t>Davidson, T., Warmsley, D., Macy, M., &amp; Weber, I.</t>
  </si>
  <si>
    <t>Automated Hate Speech Detection and the Problem of Offensive Language</t>
  </si>
  <si>
    <t>Proceedings of the International AAAI Conference on Web and Social Media</t>
  </si>
  <si>
    <t>Article 1</t>
  </si>
  <si>
    <t>10.1609/icwsm.v11i1.14955</t>
  </si>
  <si>
    <t>Deng, C., Liu, M., Qin, Y., Zhang, J., Duan, H.-X., &amp; Sun, D.</t>
  </si>
  <si>
    <t>ValCAT: Variable-Length Contextualized Adversarial Transformations Using Encoder-Decoder Language Model</t>
  </si>
  <si>
    <t>Proceedings of the 2022 Conference of the North American Chapter of the Association for Computational Linguistics: Human Language Technologies</t>
  </si>
  <si>
    <t>1735–1746</t>
  </si>
  <si>
    <t>10.18653/v1/2022.naacl-main.125</t>
  </si>
  <si>
    <t>Devlin, J., Chang, M.-W., Lee, K., &amp; Toutanova, K.</t>
  </si>
  <si>
    <t>BERT: Pre-training of Deep Bidirectional Transformers for Language Understanding</t>
  </si>
  <si>
    <t>Proceedings of the 2019 Conference of the North American Chapter of the Association for Computational Linguistics: Human Language Technologies, Volume 1 (Long and Short Papers)</t>
  </si>
  <si>
    <t>4171–4186</t>
  </si>
  <si>
    <t>Ebrahimi, J., Rao, A., Lowd, D., &amp; Dou, D.</t>
  </si>
  <si>
    <t>HotFlip: White-Box Adversarial Examples for Text Classification</t>
  </si>
  <si>
    <t>Proceedings of the 56th Annual Meeting of the Association for Computational Linguistics (Volume 2: Short Papers)</t>
  </si>
  <si>
    <t>31–36</t>
  </si>
  <si>
    <t>Eger, S., &amp; Benz, Y.</t>
  </si>
  <si>
    <t>From Hero to Zéroe: A Benchmark of Low-Level Adversarial Attacks</t>
  </si>
  <si>
    <t>Proceedings of the 1st Conference of the Asia-Pacific Chapter of the Association for Computational Linguistics and the 10th International Joint Conference on Natural Language Processing</t>
  </si>
  <si>
    <t>786–803</t>
  </si>
  <si>
    <t>Fang, X., Cheng, S., Liu, Y., &amp; Wang, W.</t>
  </si>
  <si>
    <t>Modeling Adversarial Attack on Pre-trained Language Models as Sequential Decision Making</t>
  </si>
  <si>
    <t>7322–7336</t>
  </si>
  <si>
    <t>10.18653/v1/2023.findings-acl.461</t>
  </si>
  <si>
    <t>Formento, B., Foo, C. S., Tuan, L. A., &amp; Ng, S. K.</t>
  </si>
  <si>
    <t>Using Punctuation as an Adversarial Attack on Deep Learning-Based NLP Systems: An Empirical Study</t>
  </si>
  <si>
    <t>Findings of the Association for Computational Linguistics: EACL, 2023</t>
  </si>
  <si>
    <t>1–34</t>
  </si>
  <si>
    <t>Gaiński, P., &amp; Ba\lazy, K.</t>
  </si>
  <si>
    <t>Step by Step Loss Goes Very Far: Multi-Step Quantization for Adversarial Text Attacks</t>
  </si>
  <si>
    <t>Proceedings of the 17th Conference of the European Chapter of the Association for Computational Linguistics</t>
  </si>
  <si>
    <t>10.18653/v1/2023.eacl-main.149</t>
  </si>
  <si>
    <t>Gao, J., Lanchantin, J., Soffa, M. L., &amp; Qi, Y.</t>
  </si>
  <si>
    <t>Black-Box Generation of Adversarial Text Sequences to Evade Deep Learning Classifiers</t>
  </si>
  <si>
    <t>IEEE Security and Privacy Workshops (SPW), 2018</t>
  </si>
  <si>
    <t>50–56</t>
  </si>
  <si>
    <t>10.1109/SPW.2018.00016</t>
  </si>
  <si>
    <t>Garg, S., &amp; Ramakrishnan, G.</t>
  </si>
  <si>
    <t>BAE: BERT-based Adversarial Examples for Text Classification</t>
  </si>
  <si>
    <t>Proceedings of the 2020 Conference on Empirical Methods in Natural Language Processing (EMNLP)</t>
  </si>
  <si>
    <t>6174–6181</t>
  </si>
  <si>
    <t>Goodfellow, I. J., Shlens, J., &amp; Szegedy, C.</t>
  </si>
  <si>
    <t>Explaining and Harnessing Adversarial Examples</t>
  </si>
  <si>
    <t>arXiv:1412.6572</t>
  </si>
  <si>
    <t>10.48550/arXiv.1412.6572</t>
  </si>
  <si>
    <t>Gupta, V., Yadav, A., &amp; Vishwakarma, D. K.</t>
  </si>
  <si>
    <t>HumanPoseNet: An all-transformer architecture for pose estimation with efficient patch expansion and attentional feature refinement</t>
  </si>
  <si>
    <t>Article 122894</t>
  </si>
  <si>
    <t>10.1016/j.eswa.2023.122894</t>
  </si>
  <si>
    <t>Hastings, W. K.</t>
  </si>
  <si>
    <t>Monte Carlo sampling methods using Markov chains and their applications</t>
  </si>
  <si>
    <t>Biometrika</t>
  </si>
  <si>
    <t>97–109</t>
  </si>
  <si>
    <t>10.1093/biomet/57.1.97</t>
  </si>
  <si>
    <t>Hayet, I., Yao, Z., &amp; Luo, B.</t>
  </si>
  <si>
    <t>Invernet: An Inversion Attack Framework to Infer Fine-Tuning Datasets through Word Embeddings</t>
  </si>
  <si>
    <t>Findings of the Association for Computational Linguistics: EMNLP, 2022</t>
  </si>
  <si>
    <t>5009–5018</t>
  </si>
  <si>
    <t>10.18653/v1/2022.findings-emnlp.368</t>
  </si>
  <si>
    <t>Iandola, F., Shaw, A., Krishna, R., &amp; Keutzer, K.</t>
  </si>
  <si>
    <t>SqueezeBERT: What can computer vision teach NLP about efficient neural networks?</t>
  </si>
  <si>
    <t>Proceedings of SustaiNLP: Workshop on Simple and Efficient Natural Language Processing</t>
  </si>
  <si>
    <t>124–135</t>
  </si>
  <si>
    <t>10.18653/v1/2020.sustainlp-1.17</t>
  </si>
  <si>
    <t>Iyyer, M., Wieting, J., Gimpel, K., &amp; Zettlemoyer, L.</t>
  </si>
  <si>
    <t>Adversarial Example Generation with Syntactically Controlled Paraphrase Networks</t>
  </si>
  <si>
    <t>Proceedings of the 2018 Conference of the North American Chapter of the Association for Computational Linguistics: Human Language Technologies, Volume 1 (Long Papers)</t>
  </si>
  <si>
    <t>1875–1885</t>
  </si>
  <si>
    <t>Jiao, X., Yin, Y., Shang, L., Jiang, X., Chen, X., Li, L., Wang, F., &amp; Liu, Q.</t>
  </si>
  <si>
    <t>TinyBERT: Distilling BERT for Natural Language Understanding</t>
  </si>
  <si>
    <t>Findings of the Association for Computational Linguistics: EMNLP, 2020</t>
  </si>
  <si>
    <t>4163–4174</t>
  </si>
  <si>
    <t>10.18653/v1/2020.findings-emnlp.372</t>
  </si>
  <si>
    <t>Jin, D., Jin, Z., Zhou, J. T., &amp; Szolovits, P.</t>
  </si>
  <si>
    <t>Is BERT Really Robust? A Strong Baseline for Natural Language Attack on Text Classification and Entailment</t>
  </si>
  <si>
    <t>10.1609/aaai.v34i05.6311</t>
  </si>
  <si>
    <t>Joshi, M., Chen, D., Liu, Y., Weld, D. S., Zettlemoyer, L., &amp; Levy, O.</t>
  </si>
  <si>
    <t>SpanBERT: Improving Pre-training by Representing and Predicting Spans</t>
  </si>
  <si>
    <t>Transactions of the Association for Computational Linguistics</t>
  </si>
  <si>
    <t>64–77</t>
  </si>
  <si>
    <t>10.1162/tacl_a_00300</t>
  </si>
  <si>
    <t>Kennedy, J., &amp; Eberhart, R.</t>
  </si>
  <si>
    <t>Particle swarm optimization</t>
  </si>
  <si>
    <t>Proceedings of ICNN’95 - International Conference on Neural Networks</t>
  </si>
  <si>
    <t>1942–1948</t>
  </si>
  <si>
    <t>10.1109/ICNN.1995.488968</t>
  </si>
  <si>
    <t>Kim, Y.</t>
  </si>
  <si>
    <t>Convolutional Neural Networks for Sentence Classification</t>
  </si>
  <si>
    <t>Proceedings of the 2014 Conference on Empirical Methods in Natural Language Processing (EMNLP)</t>
  </si>
  <si>
    <t>1746–1751</t>
  </si>
  <si>
    <t>10.3115/v1/D14-1181</t>
  </si>
  <si>
    <t>Kumar, V., Maheshwary, R., &amp; Pudi, V.</t>
  </si>
  <si>
    <t>Adversarial Examples for Evaluating Math Word Problem Solvers</t>
  </si>
  <si>
    <t>Findings of the Association for Computational Linguistics: EMNLP, 2021</t>
  </si>
  <si>
    <t>2705–2712</t>
  </si>
  <si>
    <t>10.18653/v1/2021.findings-emnlp.230</t>
  </si>
  <si>
    <t>Kurakin, A., Goodfellow, I. J., &amp; Bengio, S.</t>
  </si>
  <si>
    <t>Adversarial Examples in the Physical World</t>
  </si>
  <si>
    <t>Artificial Intelligence Safety and Security</t>
  </si>
  <si>
    <t>99–112</t>
  </si>
  <si>
    <t>10.1201/9781351251389-8</t>
  </si>
  <si>
    <t>Lan, Z., Chen, M., Goodman, S., Gimpel, K., Sharma, P., &amp; Soricut, R.</t>
  </si>
  <si>
    <t>ALBERT: A Lite BERT for Self-supervised Learning of Language Representations</t>
  </si>
  <si>
    <t>arXiv:1909.11942</t>
  </si>
  <si>
    <t>Lauriola, I., Lavelli, A., &amp; Aiolli, F.</t>
  </si>
  <si>
    <t>An introduction to Deep Learning in Natural Language Processing: Models, techniques, and tools</t>
  </si>
  <si>
    <t>443–456</t>
  </si>
  <si>
    <t>10.1016/j.neucom.2021.05.103</t>
  </si>
  <si>
    <t>Lees, A., Tran, V. Q., Tay, Y., Sorensen, J., Gupta, J., Metzler, D., &amp; Vasserman, L.</t>
  </si>
  <si>
    <t>A New Generation of Perspective API: Efficient Multilingual Character-level Transformers</t>
  </si>
  <si>
    <t>Proceedings of the 28th ACM SIGKDD Conference on Knowledge Discovery and Data Mining</t>
  </si>
  <si>
    <t>3197–3207</t>
  </si>
  <si>
    <t>10.1145/3534678.3539147</t>
  </si>
  <si>
    <t>Lei, Y., Cao, Y., Li, D., Zhou, T., Fang, M., &amp; Pechenizkiy, M.</t>
  </si>
  <si>
    <t>Phrase-level Textual Adversarial Attack with Label Preservation</t>
  </si>
  <si>
    <t>Findings of the Association for Computational Linguistics: NAACL, 2022</t>
  </si>
  <si>
    <t>1095–1112</t>
  </si>
  <si>
    <t>10.18653/v1/2022.findings-naacl.83</t>
  </si>
  <si>
    <t>Li, D., Zhang, Y., Peng, H., Chen, L., Brockett, C., Sun, M.-T., &amp; Dolan, B.</t>
  </si>
  <si>
    <t>Contextualized Perturbation for Textual Adversarial Attack</t>
  </si>
  <si>
    <t>Proceedings of the 2021 Conference of the North American Chapter of the Association for Computational Linguistics: Human Language Technologies</t>
  </si>
  <si>
    <t>5053–5069</t>
  </si>
  <si>
    <t>Li, J., Ji, S., Du, T., Li, B., &amp; Wang, T.</t>
  </si>
  <si>
    <t>TextBugger: Generating Adversarial Text Against Real-world Applications</t>
  </si>
  <si>
    <t>Network and Distributed System Security Symposium</t>
  </si>
  <si>
    <t>10.14722/ndss.2019.23138</t>
  </si>
  <si>
    <t>Li, L., Ma, R., Guo, Q., Xue, X., &amp; Qiu, X.</t>
  </si>
  <si>
    <t>BERT-ATTACK: Adversarial Attack Against BERT Using BERT</t>
  </si>
  <si>
    <t>6193–6202</t>
  </si>
  <si>
    <t>Lin, B. Y., Gao, W., Yan, J., Moreno, R., &amp; Ren, X.</t>
  </si>
  <si>
    <t>RockNER: A Simple Method to Create Adversarial Examples for Evaluating the Robustness of Named Entity Recognition Models</t>
  </si>
  <si>
    <t>3728–3737</t>
  </si>
  <si>
    <t>Lin, T., Wang, Y., Liu, X., &amp; Qiu, X.</t>
  </si>
  <si>
    <t>A survey of transformers</t>
  </si>
  <si>
    <t>AI Open</t>
  </si>
  <si>
    <t>111–132</t>
  </si>
  <si>
    <t>10.1016/j.aiopen.2022.10.001</t>
  </si>
  <si>
    <t>Liu, A., Yu, H., Hu, X., Li, S., Lin, L., Ma, F., Yang, Y., &amp; Wen, L.</t>
  </si>
  <si>
    <t>Character-level White-Box Adversarial Attacks against Transformers via Attachable Subwords Substitution</t>
  </si>
  <si>
    <t>7664–7676</t>
  </si>
  <si>
    <t>Liu, H., Cai, C., &amp; Qi, Y.</t>
  </si>
  <si>
    <t>Expanding Scope: Adapting English Adversarial Attacks to Chinese</t>
  </si>
  <si>
    <t>Proceedings of the 3rd Workshop on Trustworthy Natural Language Processing (TrustNLP 2023)</t>
  </si>
  <si>
    <t>276–286</t>
  </si>
  <si>
    <t>10.18653/v1/2023.trustnlp-1.24</t>
  </si>
  <si>
    <t>Liu, Y., Chen, X., Liu, C., &amp; Song, D.</t>
  </si>
  <si>
    <t>Delving into Transferable Adversarial Examples and Black-box Attacks</t>
  </si>
  <si>
    <t>International Conference on Learning Representations</t>
  </si>
  <si>
    <t>Liu, Y., Ott, M., Goyal, N., Du, J., Joshi, M., Chen, D., Levy, O., Lewis, M., Zettlemoyer, L., &amp; Stoyanov, V.</t>
  </si>
  <si>
    <t>RoBERTa: A Robustly Optimized BERT Pretraining Approach</t>
  </si>
  <si>
    <t>ArXiv</t>
  </si>
  <si>
    <t>Macas, M., Wu, C., &amp; Fuertes, W.</t>
  </si>
  <si>
    <t>Adversarial examples: A survey of attacks and defenses in deep learning-enabled cybersecurity systems</t>
  </si>
  <si>
    <t>Article 122223</t>
  </si>
  <si>
    <t>10.1016/j.eswa.2023.122223</t>
  </si>
  <si>
    <t>Madhu, H., Satapara, S., Modha, S., Mandl, T., &amp; Majumder, P.</t>
  </si>
  <si>
    <t>Detecting offensive speech in conversational code-mixed dialogue on social media: A contextual dataset and benchmark experiments</t>
  </si>
  <si>
    <t>Article 119342</t>
  </si>
  <si>
    <t>10.1016/j.eswa.2022.119342</t>
  </si>
  <si>
    <t>Madry, A., Makelov, A., Schmidt, L., Tsipras, D., &amp; Vladu, A.</t>
  </si>
  <si>
    <t>Towards Deep Learning Models Resistant to Adversarial Attacks</t>
  </si>
  <si>
    <t>Mehrish, A., Majumder, N., Bharadwaj, R., Mihalcea, R., &amp; Poria, S.</t>
  </si>
  <si>
    <t>A review of deep learning techniques for speech processing</t>
  </si>
  <si>
    <t>Information Fusion</t>
  </si>
  <si>
    <t>Article 101869</t>
  </si>
  <si>
    <t>10.1016/j.inffus.2023.101869</t>
  </si>
  <si>
    <t>Metropolis, N., Rosenbluth, A. W., Rosenbluth, M. N., Teller, A. H., &amp; Teller, E.</t>
  </si>
  <si>
    <t>Equation of State Calculations by Fast Computing Machines</t>
  </si>
  <si>
    <t>The Journal of Chemical Physics</t>
  </si>
  <si>
    <t>1087–1092</t>
  </si>
  <si>
    <t>10.1063/1.1699114</t>
  </si>
  <si>
    <t>Modas, A., Moosavi-Dezfooli, S.-M., &amp; Frossard, P.</t>
  </si>
  <si>
    <t>SparseFool: A Few Pixels Make a Big Difference</t>
  </si>
  <si>
    <t>IEEE/CVF Conference on Computer Vision and Pattern Recognition (CVPR), 2019</t>
  </si>
  <si>
    <t>9079–9088</t>
  </si>
  <si>
    <t>10.1109/CVPR.2019.00930</t>
  </si>
  <si>
    <t>Mollas, I., Chrysopoulou, Z., Karlos, S., &amp; Tsoumakas, G.</t>
  </si>
  <si>
    <t>ETHOS: A multi-label hate speech detection dataset</t>
  </si>
  <si>
    <t>Complex &amp; Intelligent Systems</t>
  </si>
  <si>
    <t>4663–4678</t>
  </si>
  <si>
    <t>10.1007/s40747-021-00608-2</t>
  </si>
  <si>
    <t>Mondal, I.</t>
  </si>
  <si>
    <t>BBAEG: Towards BERT-based Biomedical Adversarial Example Generation for Text Classification</t>
  </si>
  <si>
    <t>5378–5384</t>
  </si>
  <si>
    <t>10.18653/v1/2021.naacl-main.423</t>
  </si>
  <si>
    <t>Moosavi-Dezfooli, S.-M., Fawzi, A., &amp; Frossard, P.</t>
  </si>
  <si>
    <t>DeepFool: A Simple and Accurate Method to Fool Deep Neural Networks</t>
  </si>
  <si>
    <t>IEEE Conference on Computer Vision and Pattern Recognition (CVPR), 2016</t>
  </si>
  <si>
    <t>2574–2582</t>
  </si>
  <si>
    <t>10.1109/CVPR.2016.282</t>
  </si>
  <si>
    <t>Morris, J., Lifland, E., Lanchantin, J., Ji, Y., &amp; Qi, Y.</t>
  </si>
  <si>
    <t>Reevaluating Adversarial Examples in Natural Language</t>
  </si>
  <si>
    <t>3829–3839</t>
  </si>
  <si>
    <t>10.18653/v1/2020.findings-emnlp.341</t>
  </si>
  <si>
    <t>Morris, J., Lifland, E., Yoo, J. Y., Grigsby, J., Jin, D., &amp; Qi, Y.</t>
  </si>
  <si>
    <t>TextAttack: A Framework for Adversarial Attacks, Data Augmentation, and Adversarial Training in NLP</t>
  </si>
  <si>
    <t>Proceedings of the 2020 Conference on Empirical Methods in Natural Language Processing: System Demonstrations</t>
  </si>
  <si>
    <t>119–126</t>
  </si>
  <si>
    <t>10.18653/v1/2020.emnlp-demos.16</t>
  </si>
  <si>
    <t>Nguyen-Son, H.-Q., Ung, H. Q., Hidano, S., Fukushima, K., &amp; Kiyomoto, S.</t>
  </si>
  <si>
    <t>CheckHARD: Checking Hard Labels for Adversarial Text Detection, Prediction Correction, and Perturbed Word Suggestion</t>
  </si>
  <si>
    <t>2903–2913</t>
  </si>
  <si>
    <t>10.18653/v1/2022.findings-emnlp.210</t>
  </si>
  <si>
    <t>Oseledets, I., &amp; Khrulkov, V.</t>
  </si>
  <si>
    <t>Art of Singular Vectors and Universal Adversarial Perturbations</t>
  </si>
  <si>
    <t>IEEE/CVF Conference on Computer Vision and Pattern Recognition, 2018</t>
  </si>
  <si>
    <t>8562–8570</t>
  </si>
  <si>
    <t>10.1109/CVPR.2018.00893</t>
  </si>
  <si>
    <t>Pandey, A., &amp; Vishwakarma, D. K.</t>
  </si>
  <si>
    <t>VABDC-Net: A framework for Visual-Caption Sentiment Recognition via spatio-depth visual attention and bi-directional caption processing</t>
  </si>
  <si>
    <t>Article 110515</t>
  </si>
  <si>
    <t>10.1016/j.knosys.2023.110515</t>
  </si>
  <si>
    <t>Papernot, N., McDaniel, P., Goodfellow, I., Jha, S., Celik, Z. B., &amp; Swami, A.</t>
  </si>
  <si>
    <t>Practical Black-Box Attacks against Machine Learning</t>
  </si>
  <si>
    <t>Proceedings of the 2017 ACM on Asia Conference on Computer and Communications Security</t>
  </si>
  <si>
    <t>506–519</t>
  </si>
  <si>
    <t>10.1145/3052973.3053009</t>
  </si>
  <si>
    <t>Papernot, N., McDaniel, P., Jha, S., Fredrikson, M., Celik, Z. B., &amp; Swami, A.</t>
  </si>
  <si>
    <t>The Limitations of Deep Learning in Adversarial Settings</t>
  </si>
  <si>
    <t>IEEE European Symposium on Security and Privacy (EuroS&amp;P), 2016</t>
  </si>
  <si>
    <t>372–387</t>
  </si>
  <si>
    <t>10.1109/EuroSP.2016.36</t>
  </si>
  <si>
    <t>Pavlopoulos, J., Thain, N., Dixon, L., &amp; Androutsopoulos, I.</t>
  </si>
  <si>
    <t>ConvAI at SemEval-2019 Task 6: Offensive Language Identification and Categorization with Perspective and BERT</t>
  </si>
  <si>
    <t>Proceedings of the 13th International Workshop on Semantic Evaluation</t>
  </si>
  <si>
    <t>571–576</t>
  </si>
  <si>
    <t>10.18653/v1/S19-2102</t>
  </si>
  <si>
    <t>Pennington, J., Socher, R., &amp; Manning, C.</t>
  </si>
  <si>
    <t>GloVe: Global Vectors for Word Representation</t>
  </si>
  <si>
    <t>1532–1543</t>
  </si>
  <si>
    <t>10.3115/v1/D14-1162</t>
  </si>
  <si>
    <t>Perspective API</t>
  </si>
  <si>
    <t>n.d.</t>
  </si>
  <si>
    <t>https://perspectiveapi.com/</t>
  </si>
  <si>
    <t>Pruthi, D., Dhingra, B., &amp; Lipton, Z. C.</t>
  </si>
  <si>
    <t>Combating Adversarial Misspellings with Robust Word Recognition</t>
  </si>
  <si>
    <t>Proceedings of the 57th Annual Meeting of the Association for Computational Linguistics</t>
  </si>
  <si>
    <t>5582–5591</t>
  </si>
  <si>
    <t>10.18653/v1/P19-1561</t>
  </si>
  <si>
    <t>Qi, F., Chen, Y., Zhang, X., Li, M., Liu, Z., &amp; Sun, M.</t>
  </si>
  <si>
    <t>Mind the Style of Text! Adversarial and Backdoor Attacks Based on Text Style Transfer</t>
  </si>
  <si>
    <t>4569–4580</t>
  </si>
  <si>
    <t>10.18653/v1/2021.emnlp-main.374</t>
  </si>
  <si>
    <t>Qi, F., Yang, C., Liu, Z., Dong, Q., Sun, M., &amp; Dong, Z.</t>
  </si>
  <si>
    <t>OpenHowNet: An Open Sememe-based Lexical Knowledge Base</t>
  </si>
  <si>
    <t>arXiv:1901.09957</t>
  </si>
  <si>
    <t>10.48550/arXiv.1901.09957</t>
  </si>
  <si>
    <t>Radford, A., Metz, L., &amp; Chintala, S.</t>
  </si>
  <si>
    <t>Unsupervised Representation Learning with Deep Convolutional Generative Adversarial Networks</t>
  </si>
  <si>
    <t>arXiv e-prints</t>
  </si>
  <si>
    <t>10.48550/arXiv.1511.06434</t>
  </si>
  <si>
    <t>Radford, A., Wu, J., Child, R., Luan, D., Amodei, D., &amp; Sutskever, I.</t>
  </si>
  <si>
    <t>Language Models are Unsupervised Multitask Learners</t>
  </si>
  <si>
    <t>Ren, S., Deng, Y., He, K., &amp; Che, W.</t>
  </si>
  <si>
    <t>Generating Natural Language Adversarial Examples through Probability Weighted Word Saliency</t>
  </si>
  <si>
    <t>1085–1097</t>
  </si>
  <si>
    <t>10.18653/v1/P19-1103</t>
  </si>
  <si>
    <t>Saleh, H., Alhothali, A., &amp; Moria, K.</t>
  </si>
  <si>
    <t>Detection of Hate Speech using BERT and Hate Speech Word Embedding with Deep Model</t>
  </si>
  <si>
    <t>Applied Artificial Intelligence</t>
  </si>
  <si>
    <t>10.1080/08839514.2023.2166719</t>
  </si>
  <si>
    <t>Salimans, T., Goodfellow, I., Zaremba, W., Cheung, V., Radford, A., Chen, X., &amp; Chen, X.</t>
  </si>
  <si>
    <t>Improved Techniques for Training GANs</t>
  </si>
  <si>
    <t>Advances in Neural Information Processing Systems</t>
  </si>
  <si>
    <t>Sanh, V., Debut, L., Chaumond, J., &amp; Wolf, T.</t>
  </si>
  <si>
    <t>DistilBERT, a distilled version of BERT: Smaller, faster, cheaper and lighter</t>
  </si>
  <si>
    <t>arXiv:1910.01108</t>
  </si>
  <si>
    <t>Sharma, M., Kandasamy, I., &amp; Kandasamy, V.</t>
  </si>
  <si>
    <t>Deep Learning for predicting neutralities in Offensive Language Identification Dataset</t>
  </si>
  <si>
    <t>Article 115458</t>
  </si>
  <si>
    <t>10.1016/j.eswa.2021.115458</t>
  </si>
  <si>
    <t>Tsai, Y.-T., Yang, M.-C., &amp; Chen, H.-Y.</t>
  </si>
  <si>
    <t>Adversarial Attack on Sentiment Classification</t>
  </si>
  <si>
    <t>Proceedings of the 2019 ACL Workshop BlackboxNLP: Analyzing and Interpreting Neural Networks for NLP</t>
  </si>
  <si>
    <t>233–240</t>
  </si>
  <si>
    <t>10.18653/v1/W19-4824</t>
  </si>
  <si>
    <t>del Valle-Cano, G., Quijano-Sánchez, L., Liberatore, F., &amp; Gómez, J.</t>
  </si>
  <si>
    <t>Article 119446</t>
  </si>
  <si>
    <t>10.1016/j.eswa.2022.119446</t>
  </si>
  <si>
    <t>Vaswani, A., Shazeer, N., Parmar, N., Uszkoreit, J., Jones, L., Gomez, A. N., Kaiser, Ł., &amp; Polosukhin, I.</t>
  </si>
  <si>
    <t>Attention is All you Need</t>
  </si>
  <si>
    <t>Verwimp, L., Pelemans, J., Van hamme, H., &amp; Wambacq, P.</t>
  </si>
  <si>
    <t>Character-Word LSTM Language Models</t>
  </si>
  <si>
    <t>Proceedings of the 15th Conference of the European Chapter of the Association for Computational Linguistics: Volume 1, Long Papers</t>
  </si>
  <si>
    <t>417–427</t>
  </si>
  <si>
    <t>Wan, J., Yang, J., Ma, S., Zhang, D., Zhang, W., Yu, Y., &amp; Li, Z.</t>
  </si>
  <si>
    <t>PAEG: Phrase-level Adversarial Example Generation for Neural Machine Translation</t>
  </si>
  <si>
    <t>Proceedings of the 29th International Conference on Computational Linguistics</t>
  </si>
  <si>
    <t>5085–5097</t>
  </si>
  <si>
    <t>Wang, B., Pei, H., Pan, B., Chen, Q., Wang, S., &amp; Li, B.</t>
  </si>
  <si>
    <t>T3: Tree-Autoencoder Constrained Adversarial Text Generation for Targeted Attack</t>
  </si>
  <si>
    <t>6134–6150</t>
  </si>
  <si>
    <t>10.18653/v1/2020.emnlp-main.495</t>
  </si>
  <si>
    <t>Wang, B., Xu, C., Liu, X., Cheng, Y., &amp; Li, B.</t>
  </si>
  <si>
    <t>SemAttack: Natural Textual Attacks via Different Semantic Spaces</t>
  </si>
  <si>
    <t>176–205</t>
  </si>
  <si>
    <t>10.18653/v1/2022.findings-naacl.14</t>
  </si>
  <si>
    <t>Xu, H., Ma, Y., Liu, H.-C., Deb, D., Liu, H., Tang, J.-L., &amp; Jain, A. K.</t>
  </si>
  <si>
    <t>Adversarial Attacks and Defenses in Images, Graphs and Text: A Review</t>
  </si>
  <si>
    <t>International Journal of Automation and Computing</t>
  </si>
  <si>
    <t>151–178</t>
  </si>
  <si>
    <t>10.1007/s11633-019-1211-x</t>
  </si>
  <si>
    <t>Xu, Q., He, X., Lyu, L., Qu, L., &amp; Haffari, G.</t>
  </si>
  <si>
    <t>Student Surpasses Teacher: Imitation Attack for Black-Box NLP APIs</t>
  </si>
  <si>
    <t>2849–2860</t>
  </si>
  <si>
    <t>Yadav, A., &amp; Vishwakarma, D. K.</t>
  </si>
  <si>
    <t>MRT-Net: Auto-adaptive weighting of manipulation residuals and texture clues for face manipulation detection</t>
  </si>
  <si>
    <t>Article 120898</t>
  </si>
  <si>
    <t>10.1016/j.eswa.2023.120898</t>
  </si>
  <si>
    <t>Yang, X., Qi, Y., Chen, H., Liu, B., &amp; Liu, W.</t>
  </si>
  <si>
    <t>Generation-based parallel particle swarm optimization for adversarial text attacks</t>
  </si>
  <si>
    <t>Information Sciences</t>
  </si>
  <si>
    <t>Article 119237</t>
  </si>
  <si>
    <t>10.1016/j.ins.2023.119237</t>
  </si>
  <si>
    <t>Yang, Z., Dai, Z., Yang, Y., Carbonell, J., Salakhutdinov, R. R., &amp; Le, Q. V.</t>
  </si>
  <si>
    <t>XLNet: Generalized Autoregressive Pretraining for Language Understanding</t>
  </si>
  <si>
    <t>Ye, S., Zhang, P., Dong, H., &amp; Ji, S.</t>
  </si>
  <si>
    <t>Heuristic-word-selection Genetic Algorithm for Generating Natural Language Adversarial Examples</t>
  </si>
  <si>
    <t>IEEE International Conference on Artificial Intelligence Testing (AITest), 2021</t>
  </si>
  <si>
    <t>39–40</t>
  </si>
  <si>
    <t>10.1109/AITEST52744.2021.00018</t>
  </si>
  <si>
    <t>Yoo, J. Y., &amp; Qi, Y.</t>
  </si>
  <si>
    <t>Towards Improving Adversarial Training of NLP Models</t>
  </si>
  <si>
    <t>945–956</t>
  </si>
  <si>
    <t>10.18653/v1/2021.findings-emnlp.81</t>
  </si>
  <si>
    <t>Yuan, L., Zhang, Y., Chen, Y., &amp; Wei, W.</t>
  </si>
  <si>
    <t>Bridge the Gap Between CV and NLP! A Gradient-based Textual Adversarial Attack Framework</t>
  </si>
  <si>
    <t>7132–7146</t>
  </si>
  <si>
    <t>10.18653/v1/2023.findings-acl.446</t>
  </si>
  <si>
    <t>Zang, Y., Qi, F., Yang, C., Liu, Z., Zhang, M., Liu, Q., &amp; Sun, M.</t>
  </si>
  <si>
    <t>Word-level Textual Adversarial Attacking as Combinatorial Optimization</t>
  </si>
  <si>
    <t>Proceedings of the 58th Annual Meeting of the Association for Computational Linguistics</t>
  </si>
  <si>
    <t>6066–6080</t>
  </si>
  <si>
    <t>Zhan, P., Yang, J., Wang, H., Zheng, C., Huang, X., &amp; Wang, L.</t>
  </si>
  <si>
    <t>Similarizing the Influence of Words with Contrastive Learning to Defend Word-level Adversarial Text Attack</t>
  </si>
  <si>
    <t>7891–7906</t>
  </si>
  <si>
    <t>10.18653/v1/2023.findings-acl.500</t>
  </si>
  <si>
    <t>Zhang, H., Zhou, H., Miao, N., &amp; Li, L.</t>
  </si>
  <si>
    <t>Generating Fluent Adversarial Examples for Natural Languages</t>
  </si>
  <si>
    <t>5564–5569</t>
  </si>
  <si>
    <t>Zhao, X., Zhang, L., Xu, D., &amp; Yuan, S.</t>
  </si>
  <si>
    <t>Generating Textual Adversaries with Minimal Perturbation</t>
  </si>
  <si>
    <t>4599–4606</t>
  </si>
  <si>
    <t>10.18653/v1/2022.findings-emnlp.337</t>
  </si>
  <si>
    <t>Zhao, Y., Yuanzhe, Z., Zhongtao, J., Yiming, J., Jun, Z., &amp; Kang, L.</t>
  </si>
  <si>
    <t>Can we Really Trust Explanations? Evaluating the Stability of Feature Attribution Explanation Methods via Adversarial Attack</t>
  </si>
  <si>
    <t>Proceedings of the 21st Chinese National Conference on Computational Linguistics</t>
  </si>
  <si>
    <t>932–944</t>
  </si>
  <si>
    <t>Zheng, Z., &amp; Zhu, X.</t>
  </si>
  <si>
    <t>NatLogAttack: A Framework for Attacking Natural Language Inference Models with Natural Logic</t>
  </si>
  <si>
    <t>Proceedings of the 61st Annual Meeting of the Association for Computational Linguistics (Volume 1: Long Papers)</t>
  </si>
  <si>
    <t>9960–9976</t>
  </si>
  <si>
    <t>Zhou, P., Qi, Z., Zheng, S., Xu, J., Bao, H., &amp; Xu, B.</t>
  </si>
  <si>
    <t>Text Classification Improved by Integrating Bidirectional LSTM with Two-dimensional Max Pooling</t>
  </si>
  <si>
    <t>Proceedings of COLING 2016, the 26th International Conference on Computational Linguistics: Technical Papers</t>
  </si>
  <si>
    <t>3485–3495</t>
  </si>
  <si>
    <t>Zhou, S., Li, K., &amp; Min, G.</t>
  </si>
  <si>
    <t>Adversarial example generation via genetic algorithm: A preliminary result</t>
  </si>
  <si>
    <t>Proceedings of the Genetic and Evolutionary Computation Conference Companion</t>
  </si>
  <si>
    <t>469–470</t>
  </si>
  <si>
    <t>10.1145/3520304.3528981</t>
  </si>
  <si>
    <t>Zhu, C., Cheng, Y., Gan, Z., Sun, S., Goldstein, T., &amp; Liu, J.</t>
  </si>
  <si>
    <t>FreeLB: Enhanced Adversarial Training for Natural Language Understanding</t>
  </si>
  <si>
    <t>Adali, S., &amp; Golbeck, J.</t>
  </si>
  <si>
    <t>Predicting personality with social behavior</t>
  </si>
  <si>
    <t>Proceedings of the 2012 International Conference on Advances in Social Networks Analysis and Mining (ASONAM 2012)</t>
  </si>
  <si>
    <t>302-309</t>
  </si>
  <si>
    <t>Aggarwal, A., Rajadesingan, A., &amp; Kumaraguru, P.</t>
  </si>
  <si>
    <t>PhishAri: automatic real-time phishing detection on twitter</t>
  </si>
  <si>
    <t>eCrime Researchers Summit (eCrime), 2012</t>
  </si>
  <si>
    <t>Arıcak, O. T.</t>
  </si>
  <si>
    <t>Psychiatric symptomatology as a predictor of cyberbullying among university students</t>
  </si>
  <si>
    <t>Eurasian Journal of Educational Research</t>
  </si>
  <si>
    <t>Balakrishnan, V.</t>
  </si>
  <si>
    <t>Cyberbullying among young adults in Malaysia: the roles of gender, age and internet frequency</t>
  </si>
  <si>
    <t>149-157</t>
  </si>
  <si>
    <t>Bauman, S., Toomey, R. B., &amp; Walker, J. L.</t>
  </si>
  <si>
    <t>Associations among bullying, cyberbullying, and suicide in high school students</t>
  </si>
  <si>
    <t>Journal of Adolescence</t>
  </si>
  <si>
    <t>341-350</t>
  </si>
  <si>
    <t>Bellmore, A., Calvin, A. J., Xu, J.-M., &amp; Zhu, X.</t>
  </si>
  <si>
    <t>The five W’s of “bullying” on Twitter: who, what, why, where, and when</t>
  </si>
  <si>
    <t>305-314</t>
  </si>
  <si>
    <t>Bollen, J., Mao, H., &amp; Zeng, X.</t>
  </si>
  <si>
    <t>Twitter mood predicts the stock market</t>
  </si>
  <si>
    <t>Journal of Computational Science</t>
  </si>
  <si>
    <t>Bora, N., Zaytsev, V., Chang, Y.-H., &amp; Maheswaran, R.</t>
  </si>
  <si>
    <t>Gang networks, neighborhoods and holidays: spatiotemporal patterns in social media</t>
  </si>
  <si>
    <t>Social Computing (SocialCom), 2013 International Conference on</t>
  </si>
  <si>
    <t>93-101</t>
  </si>
  <si>
    <t>Burger, J. D., Henderson, J., Kim, G., &amp; Zarrella, G.</t>
  </si>
  <si>
    <t>Discriminating gender on Twitter</t>
  </si>
  <si>
    <t>Proceedings of the Conference on empirical methods in natural language processing</t>
  </si>
  <si>
    <t>1301-1309</t>
  </si>
  <si>
    <t>Calvete, E., Orue, I., Estevez, A., Villardon, L., &amp; Padilla, P.</t>
  </si>
  <si>
    <t>Cyberbullying in adolescents: modalities and aggressors’ profile</t>
  </si>
  <si>
    <t>1128-1135</t>
  </si>
  <si>
    <t>Chavan, V. S., &amp; Shylaja, S.</t>
  </si>
  <si>
    <t>Machine learning approach for detection of cyber-aggressive comments by peers on social media network</t>
  </si>
  <si>
    <t>Advances in computing, communications and informatics (ICACCI), 2015 International Conference on</t>
  </si>
  <si>
    <t>2354-2358</t>
  </si>
  <si>
    <t>Chawla, N. V., Bowyer, K. W., Hall, L. O., &amp; Kegelmeyer, W. P.</t>
  </si>
  <si>
    <t>SMOTE: synthetic minority over-sampling technique</t>
  </si>
  <si>
    <t>Journal of Artificial Intelligence Research</t>
  </si>
  <si>
    <t>321-357</t>
  </si>
  <si>
    <t>Chen, X., Chandramouli, R., &amp; Subbalakshmi, K. P.</t>
  </si>
  <si>
    <t>Scam detection in Twitter</t>
  </si>
  <si>
    <t>Data mining for service</t>
  </si>
  <si>
    <t>133-150</t>
  </si>
  <si>
    <t>Cheng, T., &amp; Wicks, T.</t>
  </si>
  <si>
    <t>Event detection using Twitter: a spatio-temporal approach</t>
  </si>
  <si>
    <t>PLoS One</t>
  </si>
  <si>
    <t>e97807</t>
  </si>
  <si>
    <t>Chen, Y., Zhou, Y., Zhu, S., &amp; Xu, H.</t>
  </si>
  <si>
    <t>Detecting offensive language in social media to protect adolescent online safety</t>
  </si>
  <si>
    <t>Privacy, security, risk and trust (PASSAT), 2012 International Conference on and 2012 International Conference on Social Computing (SocialCom)</t>
  </si>
  <si>
    <t>71-80</t>
  </si>
  <si>
    <t>Connolly, I., &amp; O’Moore, M.</t>
  </si>
  <si>
    <t>Personality and family relations of children who bully</t>
  </si>
  <si>
    <t>Personality and Individual Differences</t>
  </si>
  <si>
    <t>559-567</t>
  </si>
  <si>
    <t>Corcoran, L., Connolly, I., &amp; O’Moore, M.</t>
  </si>
  <si>
    <t>Cyberbullying in Irish schools: an investigation of personality and self-concept</t>
  </si>
  <si>
    <t>The Irish Journal of Psychology</t>
  </si>
  <si>
    <t>153-165</t>
  </si>
  <si>
    <t>Dadvar, M., &amp; De Jong, F.</t>
  </si>
  <si>
    <t>Cyberbullying detection: a step toward a safer Internet yard</t>
  </si>
  <si>
    <t>Proceedings of the 21st International Conference companion on world wide web</t>
  </si>
  <si>
    <t>121-126</t>
  </si>
  <si>
    <t>Dadvar, M., de Jong, F., Ordelman, R., &amp; Trieschnigg, R.</t>
  </si>
  <si>
    <t>Improved cyberbullying detection using gender information</t>
  </si>
  <si>
    <t>Dadvar, M., Trieschnigg, D., &amp; Jong, F.</t>
  </si>
  <si>
    <t>2013a</t>
  </si>
  <si>
    <t>Expert knowledge for automatic detection of bullies in social networks</t>
  </si>
  <si>
    <t>Dadvar, M., Trieschnigg, D., Ordelman, R., &amp; de Jong, F.</t>
  </si>
  <si>
    <t>2013b</t>
  </si>
  <si>
    <t>Improving cyberbullying detection with user context</t>
  </si>
  <si>
    <t>693-696</t>
  </si>
  <si>
    <t>Dailymail</t>
  </si>
  <si>
    <t>From IHML (I hate my life) to Mos (mum over shoulder): Why this guide to cyber-bullying slang may save your child’s life</t>
  </si>
  <si>
    <t>Diakopoulos, N. A., &amp; Shamma, D. A.</t>
  </si>
  <si>
    <t>Characterizing debate performance via aggregated twitter sentiment</t>
  </si>
  <si>
    <t>Proceedings of the SIGCHI Conference on human factors in computing systems</t>
  </si>
  <si>
    <t>1195-1198</t>
  </si>
  <si>
    <t>Dilmac, B.</t>
  </si>
  <si>
    <t>Psychological needs as a predictor of cyber bullying: a preliminary report on college students</t>
  </si>
  <si>
    <t>Educational Sciences: Theory and Practice</t>
  </si>
  <si>
    <t>1307-1325</t>
  </si>
  <si>
    <t>Domingos, P.</t>
  </si>
  <si>
    <t>A few useful things to know about machine learning</t>
  </si>
  <si>
    <t>Communications of the ACM</t>
  </si>
  <si>
    <t>78-87</t>
  </si>
  <si>
    <t>Eichstaedt, J. C., Schwartz, H. A., Kern, M. L., Park, G., Labarthe, D. R., Merchant, R. M., et al.</t>
  </si>
  <si>
    <t>Psychological language on Twitter predicts county-level heart disease mortality</t>
  </si>
  <si>
    <t>Psychological Science</t>
  </si>
  <si>
    <t>159-169</t>
  </si>
  <si>
    <t>Fast, L. A., &amp; Funder, D. C.</t>
  </si>
  <si>
    <t>Personality as manifest in word use: correlations with self-report, acquaintance report, and behavior</t>
  </si>
  <si>
    <t>Journal of Personality and Social Psychology</t>
  </si>
  <si>
    <t>Fawcett, T.</t>
  </si>
  <si>
    <t>ROC graphs: notes and practical considerations for researchers</t>
  </si>
  <si>
    <t>Machine Learning</t>
  </si>
  <si>
    <t>1-38</t>
  </si>
  <si>
    <t>An introduction to ROC analysis</t>
  </si>
  <si>
    <t>861-874</t>
  </si>
  <si>
    <t>Freeman, D. M.</t>
  </si>
  <si>
    <t>Using naive bayes to detect spammy names in social networks</t>
  </si>
  <si>
    <t>Proceedings of the 2013 ACM workshop on artificial intelligence and security</t>
  </si>
  <si>
    <t>Ghahramani, Z.</t>
  </si>
  <si>
    <t>Probabilistic machine learning and artificial intelligence</t>
  </si>
  <si>
    <t>Nature</t>
  </si>
  <si>
    <t>452-459</t>
  </si>
  <si>
    <t>Gill, A. J., Nowson, S., &amp; Oberlander, J.</t>
  </si>
  <si>
    <t>What are they blogging about? Personality, topic and motivation in blogs</t>
  </si>
  <si>
    <t>ICWSM</t>
  </si>
  <si>
    <t>Gokulakrishnan, B., Priyanthan, P., Ragavan, T., Prasath, N., &amp; Perera, A.</t>
  </si>
  <si>
    <t>Opinion mining and sentiment analysis on a twitter data stream</t>
  </si>
  <si>
    <t>Advances in ICT for emerging regions (ICTer), 2012 International Conference on</t>
  </si>
  <si>
    <t>182-188</t>
  </si>
  <si>
    <t>Golbeck, J., Robles, C., Edmondson, M., &amp; Turner, K.</t>
  </si>
  <si>
    <t>Predicting personality from twitter</t>
  </si>
  <si>
    <t>IEEE Third International Conference on Privacy, security, risk and trust (PASSAT) and 2011 IEEE Third International Conference on Social Computing (SocialCom)</t>
  </si>
  <si>
    <t>149-156</t>
  </si>
  <si>
    <t>Golbeck, J., Robles, C., &amp; Turner, K.</t>
  </si>
  <si>
    <t>Predicting personality with social media</t>
  </si>
  <si>
    <t>CHI’11 extended abstracts on human factors in computing systems</t>
  </si>
  <si>
    <t>253-262</t>
  </si>
  <si>
    <t>Golder, S. A., &amp; Macy, M. W.</t>
  </si>
  <si>
    <t>Diurnal and seasonal mood vary with work, sleep, and daylength across diverse cultures</t>
  </si>
  <si>
    <t>Science</t>
  </si>
  <si>
    <t>1878-1881</t>
  </si>
  <si>
    <t>González-Bailón, S., Wang, N., Rivero, A., Borge-Holthoefer, J., &amp; Moreno, Y.</t>
  </si>
  <si>
    <t>Assessing the bias in samples of large online networks</t>
  </si>
  <si>
    <t>Social Networks</t>
  </si>
  <si>
    <t>16-27</t>
  </si>
  <si>
    <t>Hall, M., Frank, E., Holmes, G., Pfahringer, B., Reutemann, P., &amp; Witten, I. H.</t>
  </si>
  <si>
    <t>The WEKA data mining software: an update</t>
  </si>
  <si>
    <t>ACM SIGKDD Explorations Newsletter</t>
  </si>
  <si>
    <t>10-18</t>
  </si>
  <si>
    <t>Hosseini, M., &amp; Tammimy, Z.</t>
  </si>
  <si>
    <t>Recognizing users gender in social media using linguistic features</t>
  </si>
  <si>
    <t>192-197</t>
  </si>
  <si>
    <t>Ipeirotis, P.</t>
  </si>
  <si>
    <t>Mechanical turk: Now with 40.92% spam</t>
  </si>
  <si>
    <t>Behind Enemy Lines blog</t>
  </si>
  <si>
    <t>Java, A., Song, X., Finin, T., &amp; Tseng, B.</t>
  </si>
  <si>
    <t>Why we twitter: understanding microblogging usage and communities</t>
  </si>
  <si>
    <t>Proceedings of the 9th WebKDD and 1st SNA-KDD 2007 workshop on web mining and social network analysis</t>
  </si>
  <si>
    <t>56-65</t>
  </si>
  <si>
    <t>Kavanaugh, A. L., Fox, E. A., Sheetz, S. D., Yang, S., Li, L. T., Shoemaker, D. J., et al.</t>
  </si>
  <si>
    <t>Social media use by government: from the routine to the critical</t>
  </si>
  <si>
    <t>Government Information Quarterly</t>
  </si>
  <si>
    <t>480-491</t>
  </si>
  <si>
    <t>Kohavi, R.</t>
  </si>
  <si>
    <t>A study of cross-validation and bootstrap for accuracy estimation and model selection</t>
  </si>
  <si>
    <t>Ijcai</t>
  </si>
  <si>
    <t>1137-1145</t>
  </si>
  <si>
    <t>Kontostathis, A., Reynolds, K., Garron, A., &amp; Edwards, L.</t>
  </si>
  <si>
    <t>Detecting cyberbullying: query terms and techniques</t>
  </si>
  <si>
    <t>Proceedings of the 5th Annual ACM Web Science Conference</t>
  </si>
  <si>
    <t>195-204</t>
  </si>
  <si>
    <t>Kowalski, R. M., Giumetti, G. W., Schroeder, A. N., &amp; Lattanner, M. R.</t>
  </si>
  <si>
    <t>Bullying in the digital age: a critical review and meta-analysis of cyberbullying research among youth</t>
  </si>
  <si>
    <t>Psychological Bulletin</t>
  </si>
  <si>
    <t>Kowalski, R. M., Giumetti, G. W., Schroeder, A. N., &amp; Reese, H. H.</t>
  </si>
  <si>
    <t>Cyber bullying among college students: evidence from multiple domains of college life</t>
  </si>
  <si>
    <t>Cutting-edge Technologies in Higher Education</t>
  </si>
  <si>
    <t>293-321</t>
  </si>
  <si>
    <t>Kowalski, R. M., Limber, S., Limber, S. P., &amp; Agatston, P. W.</t>
  </si>
  <si>
    <t>Cyberbullying: Bullying in the digital age</t>
  </si>
  <si>
    <t>John Wiley &amp; Sons</t>
  </si>
  <si>
    <t>Kwak, H., Lee, C., Park, H., &amp; Moon, S.</t>
  </si>
  <si>
    <t>What is Twitter, a social network or a news media?</t>
  </si>
  <si>
    <t>Proceedings of the 19th International Conference on world wide web</t>
  </si>
  <si>
    <t>591-600</t>
  </si>
  <si>
    <t>Lauw, H. W., Shafer, J. C., Agrawal, R., &amp; Ntoulas, A.</t>
  </si>
  <si>
    <t>Homophily in the digital world: a LiveJournal case study</t>
  </si>
  <si>
    <t>Internet Computing, IEEE</t>
  </si>
  <si>
    <t>15-23</t>
  </si>
  <si>
    <t>Lee, K., Mahmud, J., Chen, J., Zhou, M., &amp; Nichols, J.</t>
  </si>
  <si>
    <t>Who will retweet this?</t>
  </si>
  <si>
    <t>Proceedings of the 19th International Conference on intelligent user interfaces</t>
  </si>
  <si>
    <t>247-256</t>
  </si>
  <si>
    <t>Li, Q.</t>
  </si>
  <si>
    <t>New bottle but old wine: a research of cyberbullying in schools</t>
  </si>
  <si>
    <t>1777-1791</t>
  </si>
  <si>
    <t>Lieberman, H., Dinakar, K., &amp; Jones, B.</t>
  </si>
  <si>
    <t>Let’s gang up on cyberbullying</t>
  </si>
  <si>
    <t>Computer</t>
  </si>
  <si>
    <t>93-96</t>
  </si>
  <si>
    <t>Li, L., Sun, M., &amp; Liu, Z.</t>
  </si>
  <si>
    <t>Discriminating gender on Chinese microblog: a study of online behaviour, writing style and preferred vocabulary</t>
  </si>
  <si>
    <t>Natural computation (ICNC), 2014 10th International Conference on</t>
  </si>
  <si>
    <t>812-817</t>
  </si>
  <si>
    <t>Liu, Y., Kliman-Silver, C., &amp; Mislove, A.</t>
  </si>
  <si>
    <t>The tweets they are a-changin’: evolution of twitter users and behavior</t>
  </si>
  <si>
    <t>International AAAI Conference on weblogs and social media (ICWSM)</t>
  </si>
  <si>
    <t>Liu, W., &amp; Ruths, D.</t>
  </si>
  <si>
    <t>What’s in a name? Using first names as features for gender inference in Twitter</t>
  </si>
  <si>
    <t>Liu, X.-Y., &amp; Zhou, Z.-H.</t>
  </si>
  <si>
    <t>The influence of class imbalance on cost-sensitive learning: an empirical study</t>
  </si>
  <si>
    <t>Data mining, 2006. ICDM’06. Sixth international Conference on</t>
  </si>
  <si>
    <t>970-974</t>
  </si>
  <si>
    <t>Mahmud, J., Zhou, M. X., Megiddo, N., Nichols, J., &amp; Drews, C.</t>
  </si>
  <si>
    <t>Recommending targeted strangers from whom to solicit information on social media</t>
  </si>
  <si>
    <t>Proceedings of the 2013 International Conference on intelligent user interfaces</t>
  </si>
  <si>
    <t>37-48</t>
  </si>
  <si>
    <t>Mairesse, F., &amp; Walker, M.</t>
  </si>
  <si>
    <t>Computational models of personality recognition through language</t>
  </si>
  <si>
    <t>Mark, L., &amp; Ratliffe, K. T.</t>
  </si>
  <si>
    <t>Cyber worlds: new playgrounds for bullying</t>
  </si>
  <si>
    <t>Computers in the Schools</t>
  </si>
  <si>
    <t>92-116</t>
  </si>
  <si>
    <t>McCord, M., &amp; Chuah, M.</t>
  </si>
  <si>
    <t>Spam detection on twitter using traditional classifiers</t>
  </si>
  <si>
    <t>Autonomic and trusted computing</t>
  </si>
  <si>
    <t>175-186</t>
  </si>
  <si>
    <t>Miller, Z., Dickinson, B., &amp; Hu, W.</t>
  </si>
  <si>
    <t>Gender prediction on Twitter using stream algorithms with N-gram character features</t>
  </si>
  <si>
    <t>Morstatter, F., Pfeffer, J., Liu, H., &amp; Carley, K. M.</t>
  </si>
  <si>
    <t>Is the sample good enough? Comparing data from twitter’s streaming api with twitter’s firehose</t>
  </si>
  <si>
    <t>arXiv preprint arXiv:1306.5204</t>
  </si>
  <si>
    <t>Myslín, M., Zhu, S.-H., Chapman, W., &amp; Conway, M.</t>
  </si>
  <si>
    <t>Using twitter to examine smoking behavior and perceptions of emerging tobacco products</t>
  </si>
  <si>
    <t>Journal of Medical Internet Research</t>
  </si>
  <si>
    <t>e174</t>
  </si>
  <si>
    <t>Nalini, K., &amp; Sheela, L. J.</t>
  </si>
  <si>
    <t>Classification of Tweets using text classifier to detect cyber bullying</t>
  </si>
  <si>
    <t>Emerging ICT for bridging the future-Proceedings of the 49th Annual convention of the Computer Society of India CSI</t>
  </si>
  <si>
    <t>637-645</t>
  </si>
  <si>
    <t>Navarro, J. N., &amp; Jasinski, J. L.</t>
  </si>
  <si>
    <t>Going cyber: using routine activities theory to predict cyberbullying experiences</t>
  </si>
  <si>
    <t>Sociological Spectrum</t>
  </si>
  <si>
    <t>81-94</t>
  </si>
  <si>
    <t>Nguyen, D., Gravel, R., Trieschnigg, D., &amp; Meder, T.</t>
  </si>
  <si>
    <t>How old do you think I Am?; A study of language and age in Twitter</t>
  </si>
  <si>
    <t>Proceedings of the seventh international AAAI Conference on weblogs and social media. AAAI Press</t>
  </si>
  <si>
    <t>Nguyen, D.-P., Gravel, R., Trieschnigg, R., &amp; Meder, T.</t>
  </si>
  <si>
    <t>How old do you think I am? A study of language and age in Twitter</t>
  </si>
  <si>
    <t>O’Keeffe, G. S., &amp; Clarke-Pearson, K.</t>
  </si>
  <si>
    <t>The impact of social media on children, adolescents, and families</t>
  </si>
  <si>
    <t>Pediatrics</t>
  </si>
  <si>
    <t>800-804</t>
  </si>
  <si>
    <t>Paul, M. J., Dredze, M., &amp; Broniatowski, D.</t>
  </si>
  <si>
    <t>Twitter improves influenza forecasting</t>
  </si>
  <si>
    <t>PLoS Currents</t>
  </si>
  <si>
    <t>Peersman, C., Daelemans, W., &amp; Van Vaerenbergh, L.</t>
  </si>
  <si>
    <t>Predicting age and gender in online social networks</t>
  </si>
  <si>
    <t>Proceedings of the 3rd International Workshop on search and mining user-generated contents</t>
  </si>
  <si>
    <t>37-44</t>
  </si>
  <si>
    <t>Pennacchiotti, M., &amp; Popescu, A.-M.</t>
  </si>
  <si>
    <t>A machine learning approach to Twitter user classification</t>
  </si>
  <si>
    <t>281-288</t>
  </si>
  <si>
    <t>Preotiuc-Pietro, D., Eichstaedt, J., Park, G., Sap, M., Smith, L., Tobolsky, V., et al.</t>
  </si>
  <si>
    <t>The role of personality, age and gender in tweeting about mental illnesses</t>
  </si>
  <si>
    <t>NAACL HLT 2015</t>
  </si>
  <si>
    <t>Prieto, V. M., Matos, S., Alvarez, M., Cacheda, F., &amp; Oliveira, J. L.</t>
  </si>
  <si>
    <t>Twitter: a good place to detect health conditions</t>
  </si>
  <si>
    <t>e86191</t>
  </si>
  <si>
    <t>Provost, F. J., &amp; Fawcett, T.</t>
  </si>
  <si>
    <t>Analysis and visualization of classifier performance: comparison under imprecise class and cost distributions</t>
  </si>
  <si>
    <t>KDD</t>
  </si>
  <si>
    <t>43-48</t>
  </si>
  <si>
    <t>Quercia, D., Kosinski, M., Stillwell, D., &amp; Crowcroft, J.</t>
  </si>
  <si>
    <t>Our Twitter profiles, our selves: predicting personality with Twitter</t>
  </si>
  <si>
    <t>Privacy, security, risk and trust (PASSAT) and 2011 IEEE Third Inernational Conference on social Computing (SocialCom)</t>
  </si>
  <si>
    <t>180-185</t>
  </si>
  <si>
    <t>R€abiger, S., &amp; Spiliopoulou, M.</t>
  </si>
  <si>
    <t>A framework for validating the merit of properties that predict the influence of a twitter user</t>
  </si>
  <si>
    <t>2824-2834</t>
  </si>
  <si>
    <t>Rangel, F., &amp; Rosso, P.</t>
  </si>
  <si>
    <t>Use of language and author profiling: identification of gender and age</t>
  </si>
  <si>
    <t>Natural Language Processing and Cognitive Science</t>
  </si>
  <si>
    <t>Rao, D., Yarowsky, D., Shreevats, A., &amp; Gupta, M.</t>
  </si>
  <si>
    <t>Classifying latent user attributes in Twitter</t>
  </si>
  <si>
    <t>Proceedings of the 2nd International Workshop on search and mining user-generated contents</t>
  </si>
  <si>
    <t>Refaeilzadeh, P., Tang, L., &amp; Liu, H.</t>
  </si>
  <si>
    <t>Cross-validation</t>
  </si>
  <si>
    <t>Encyclopedia of database systems</t>
  </si>
  <si>
    <t>532-538</t>
  </si>
  <si>
    <t>Reynolds, K., Kontostathis, A., &amp; Edwards, L.</t>
  </si>
  <si>
    <t>Using machine learning to detect cyberbullying</t>
  </si>
  <si>
    <t>Machine learning and applications and workshops (ICMLA), 2011 10th International Conference on</t>
  </si>
  <si>
    <t>241-244</t>
  </si>
  <si>
    <t>Ruths, D., &amp; Pfeffer, J.</t>
  </si>
  <si>
    <t>Social media for large studies of behavior</t>
  </si>
  <si>
    <t>1063-1064</t>
  </si>
  <si>
    <t>Sakaki, T., Okazaki, M., &amp; Matsuo, Y.</t>
  </si>
  <si>
    <t>Earthquake shakes Twitter users: real-time event detection by social sensors</t>
  </si>
  <si>
    <t>851-860</t>
  </si>
  <si>
    <t>Salmivalli, C.</t>
  </si>
  <si>
    <t>Bullying and the peer group: a review</t>
  </si>
  <si>
    <t>Aggression and Violent Behavior</t>
  </si>
  <si>
    <t>112-120</t>
  </si>
  <si>
    <t>Sampasa-Kanyinga, H., Roumeliotis, P., &amp; Xu, H.</t>
  </si>
  <si>
    <t>Associations between cyberbullying and school bullying victimization and suicidal ideation, plans and attempts among Canadian schoolchildren</t>
  </si>
  <si>
    <t>e102145</t>
  </si>
  <si>
    <t>Sanchez, H., &amp; Kumar, S.</t>
  </si>
  <si>
    <t>Twitter bullying detection</t>
  </si>
  <si>
    <t>ser. NSDI</t>
  </si>
  <si>
    <t>15-15</t>
  </si>
  <si>
    <t>Santosh, K., Bansal, R., Shekhar, M., &amp; Varma, V.</t>
  </si>
  <si>
    <t>Author profiling: Predicting age and gender from blogs</t>
  </si>
  <si>
    <t>Notebook for PAN at CLEF</t>
  </si>
  <si>
    <t>119-124</t>
  </si>
  <si>
    <t>Schwartz, H. A., Eichstaedt, J. C., Kern, M. L., Dziurzynski, L., Ramones, S. M., Agrawal, M., et al.</t>
  </si>
  <si>
    <t>Personality, gender, and age in the language of social media: the open-vocabulary approach</t>
  </si>
  <si>
    <t>e73791</t>
  </si>
  <si>
    <t>Slonje, R., &amp; Smith, P. K.</t>
  </si>
  <si>
    <t>Cyberbullying: another main type of bullying?</t>
  </si>
  <si>
    <t>Scandinavian Journal of Psychology</t>
  </si>
  <si>
    <t>147-154</t>
  </si>
  <si>
    <t>Sourander, A., Klomek, A. B., Ikonen, M., Lindroos, J., Luntamo, T., Koskelainen, M., et al.</t>
  </si>
  <si>
    <t>Psychosocial risk factors associated with cyberbullying among adolescents: a population-based study</t>
  </si>
  <si>
    <t>Archives of General Psychiatry</t>
  </si>
  <si>
    <t>720-728</t>
  </si>
  <si>
    <t>Squicciarini, A., Rajtmajer, S., Liu, Y., &amp; Griffin, C.</t>
  </si>
  <si>
    <t>Identification and characterization of cyberbullying dynamics in an online social network</t>
  </si>
  <si>
    <t>Proceedings of the 2015 IEEE/ACM International Conference on advances in social networks analysis and mining 2015</t>
  </si>
  <si>
    <t>280-285</t>
  </si>
  <si>
    <t>Talebi, M., &amp; Kose, C.</t>
  </si>
  <si>
    <t>Identifying gender, age and education level by analyzing comments on Facebook</t>
  </si>
  <si>
    <t>Signal processing and communications applications conference (SIU), 2013 21st</t>
  </si>
  <si>
    <t>Tausczik, Y. R., &amp; Pennebaker, J. W.</t>
  </si>
  <si>
    <t>The psychological meaning of words: LIWC and computerized text analysis methods</t>
  </si>
  <si>
    <t>Journal of Language and Social Psychology</t>
  </si>
  <si>
    <t>24-54</t>
  </si>
  <si>
    <t>Tokunaga, R. S.</t>
  </si>
  <si>
    <t>Following you home from school: a critical review and synthesis of research on cyberbullying victimization</t>
  </si>
  <si>
    <t>277-287</t>
  </si>
  <si>
    <t>Vandebosch, H., &amp; Van Cleemput, K.</t>
  </si>
  <si>
    <t>Cyberbullying among youngsters: profiles of bullies and victims</t>
  </si>
  <si>
    <t>New Media &amp; Society</t>
  </si>
  <si>
    <t>1349-1371</t>
  </si>
  <si>
    <t>Van Royen, K., Poels, K., Daelemans, W., &amp; Vandebosch, H.</t>
  </si>
  <si>
    <t>Automatic monitoring of cyberbullying on social networking sites: from technological feasibility to desirability</t>
  </si>
  <si>
    <t>Telematics and Informatics</t>
  </si>
  <si>
    <t>89-97</t>
  </si>
  <si>
    <t>Vapnik, V.</t>
  </si>
  <si>
    <t>The nature of statistical learning theory</t>
  </si>
  <si>
    <t>Springer</t>
  </si>
  <si>
    <t>Vayena, E., Salathe, M., Madoff, L. C., Brownstein, J. S., &amp; Bourne, P. E.</t>
  </si>
  <si>
    <t>Ethical challenges of big data in public health</t>
  </si>
  <si>
    <t>PLoS Computational Biology</t>
  </si>
  <si>
    <t>e1003904</t>
  </si>
  <si>
    <t>Wang, A. H.</t>
  </si>
  <si>
    <t>2010a</t>
  </si>
  <si>
    <t>Detecting spam bots in online social networking sites: a machine learning approach</t>
  </si>
  <si>
    <t>Data and applications security and privacy XXIV</t>
  </si>
  <si>
    <t>335-342</t>
  </si>
  <si>
    <t>2010b</t>
  </si>
  <si>
    <t>Don’t follow me: spam detection in twitter</t>
  </si>
  <si>
    <t>Security and cryptography (SECRYPT), proceedings of the 2010 international conference on</t>
  </si>
  <si>
    <t>Wang, W., Chen, L., Thirunarayan, K., &amp; Sheth, A. P.</t>
  </si>
  <si>
    <t>Cursing in english on twitter</t>
  </si>
  <si>
    <t>Proceedings of the 17th ACM conference on computer supported cooperative work &amp; social computing</t>
  </si>
  <si>
    <t>415-425</t>
  </si>
  <si>
    <t>Weir, G. R., Toolan, F., &amp; Smeed, D.</t>
  </si>
  <si>
    <t>The threats of social networking: old wine in new bottles?</t>
  </si>
  <si>
    <t>Information Security Technical Report</t>
  </si>
  <si>
    <t>38-43</t>
  </si>
  <si>
    <t>Whittaker, E., &amp; Kowalski, R. M.</t>
  </si>
  <si>
    <t>Cyberbullying via social media</t>
  </si>
  <si>
    <t>Journal of School Violence</t>
  </si>
  <si>
    <t>11-29</t>
  </si>
  <si>
    <t>Williams, K. R., &amp; Guerra, N. G.</t>
  </si>
  <si>
    <t>Prevalence and predictors of internet bullying</t>
  </si>
  <si>
    <t>Journal of Adolescent Health</t>
  </si>
  <si>
    <t>S14-S21</t>
  </si>
  <si>
    <t>Xiang, G., Fan, B., Wang, L., Hong, J., &amp; Rose, C.</t>
  </si>
  <si>
    <t>Detecting offensive tweets via topical feature discovery over a large scale twitter corpus</t>
  </si>
  <si>
    <t>Proceedings of the 21st ACM International Conference on information and knowledge management</t>
  </si>
  <si>
    <t>1980-1984</t>
  </si>
  <si>
    <t>Xu, J.-M., Jun, K.-S., Zhu, X., &amp; Bellmore, A.</t>
  </si>
  <si>
    <t>Learning from bullying traces in social media</t>
  </si>
  <si>
    <t>Proceedings of the 2012 Conference of the North American chapter of the association for computational linguistics: Human language technologies</t>
  </si>
  <si>
    <t>656-666</t>
  </si>
  <si>
    <t>Yang, C., Harkreader, R., Zhang, J., Shin, S., &amp; Gu, G.</t>
  </si>
  <si>
    <t>Analyzing spammers’ social networks for fun and profit: a case study of cyber criminal ecosystem on twitter</t>
  </si>
  <si>
    <t>Proceedings of the 21st International Conference on world wide web</t>
  </si>
  <si>
    <t>Yang, Y., &amp; Pedersen, J.O.</t>
  </si>
  <si>
    <t>A comparative study on feature selection in text categorization</t>
  </si>
  <si>
    <t>Yardi, S., Romero, D., &amp; Schoenebeck, G.</t>
  </si>
  <si>
    <t>Detecting spam in a twitter network</t>
  </si>
  <si>
    <t>First Monday</t>
  </si>
  <si>
    <t>Zhang, H.</t>
  </si>
  <si>
    <t>2004a</t>
  </si>
  <si>
    <t>The optimality of naive Bayes</t>
  </si>
  <si>
    <t>A A</t>
  </si>
  <si>
    <t>2004b</t>
  </si>
  <si>
    <t>Zheng, X., Zeng, Z., Chen, Z., Yu, Y., &amp; Rong, C.</t>
  </si>
  <si>
    <t>Detecting spammers on social networks</t>
  </si>
  <si>
    <t>27-34</t>
  </si>
  <si>
    <t>Newman, N., Fletcher, R., Kalogeropoulos, A. et al.</t>
  </si>
  <si>
    <t>Reuters Institute Digital News Report 2018</t>
  </si>
  <si>
    <t>Statista</t>
  </si>
  <si>
    <t>Global social media ranking</t>
  </si>
  <si>
    <t>https://www.statista.com/statistics/272014/global-social-networks-ranked-by-number-of-users/</t>
  </si>
  <si>
    <t>Diwhu, G., Ghdwk, W.K.H., Ihpdoh, R.I.D., Vwxghqw, X.</t>
  </si>
  <si>
    <t>Automated detection of hate speech towards woman on Twitter</t>
  </si>
  <si>
    <t>International Conference On Computer Science And Engineering</t>
  </si>
  <si>
    <t>7–10</t>
  </si>
  <si>
    <t>Fortuna, P., Nunes, S.</t>
  </si>
  <si>
    <t>ACM Comput Surv</t>
  </si>
  <si>
    <t>bbc</t>
  </si>
  <si>
    <t>Facebook launches initiative to fight online hate speech</t>
  </si>
  <si>
    <t>https://www.bbc.com/news/technology-40371869</t>
  </si>
  <si>
    <t>Organisation International Alert</t>
  </si>
  <si>
    <t>A plugin to counter hate speech online</t>
  </si>
  <si>
    <t>https://europeanjournalists.org/mediaagainsthate/hate-checker-plugin-to-counter-hate-speech-online/</t>
  </si>
  <si>
    <t>Salminen, J., Guan, K., Jung, S.G. et al.</t>
  </si>
  <si>
    <t>A literature review of quantitative persona creation</t>
  </si>
  <si>
    <t>Conf Hum Factors Comput Syst - Proc</t>
  </si>
  <si>
    <t>1–15</t>
  </si>
  <si>
    <t>10.1145/3313831.3376502</t>
  </si>
  <si>
    <t>Biere, S., Analytics, M.B.</t>
  </si>
  <si>
    <t>Hate speech detection using natural language processing techniques</t>
  </si>
  <si>
    <t>VRIJE Univ AMSTERDAM</t>
  </si>
  <si>
    <t>DePaula, N., Fietkiewicz, K.J., Froehlich, T.J. et al.</t>
  </si>
  <si>
    <t>Challenges for social media: misinformation, free speech, civic engagement, and data regulations</t>
  </si>
  <si>
    <t>Proceedings of the Association for Information Science and Technology</t>
  </si>
  <si>
    <t>665–668</t>
  </si>
  <si>
    <t>Varade, R.S., Pathak, V.</t>
  </si>
  <si>
    <t>Detection of hate speech in hinglish language</t>
  </si>
  <si>
    <t>ACL 2017 - 55th Annual Meeting of the Association for Computational Linguistics, Proceedings of the Conference (Long Papers)</t>
  </si>
  <si>
    <t>Djuric, N., Zhou, J., Morris, R. et al.</t>
  </si>
  <si>
    <t>Hate speech detection with comment embeddings</t>
  </si>
  <si>
    <t>Proceedings of the 24th International Conference on World Wide Web</t>
  </si>
  <si>
    <t>29–30</t>
  </si>
  <si>
    <t>Davidson, T., Warmsley, D,. Macy, M., Weber, I.</t>
  </si>
  <si>
    <t>arXiv:1703.04009v1 [csCL]</t>
  </si>
  <si>
    <t>Miró-Llinares, F., Moneva, A., Esteve, M.</t>
  </si>
  <si>
    <t>Hate is in the air! But where? Introducing an algorithm to detect hate speech in digital microenvironments</t>
  </si>
  <si>
    <t>Crime Sci.</t>
  </si>
  <si>
    <t>1–12</t>
  </si>
  <si>
    <t>10.1186/s40163-018-0089-1</t>
  </si>
  <si>
    <t>Daniel Burke</t>
  </si>
  <si>
    <t>The four reasons people commit hate crimes</t>
  </si>
  <si>
    <t>CNN</t>
  </si>
  <si>
    <t>https://edition.cnn.com/2017/06/02/us/who-commits-hate-crimes/index.html</t>
  </si>
  <si>
    <t>Equality and Diversity Forum</t>
  </si>
  <si>
    <t>Hate Crime: Cause and effect | A research synthesis</t>
  </si>
  <si>
    <t>Equal Divers Forum</t>
  </si>
  <si>
    <t>ONTARIO PO, GENERAL MOA</t>
  </si>
  <si>
    <t>CROWN POLICY MANUAL</t>
  </si>
  <si>
    <t>https://files.ontario.ca/books/crown_prosecution_manual_english_1.pdf</t>
  </si>
  <si>
    <t>Räsänen, P., Hawdon, J., Holkeri, E., et al.</t>
  </si>
  <si>
    <t>Targets of online hate: examining determinants of victimization among young finnish Facebook users</t>
  </si>
  <si>
    <t>Violence Vict.</t>
  </si>
  <si>
    <t>708–725</t>
  </si>
  <si>
    <t>Wikipedia Contributors</t>
  </si>
  <si>
    <t>Hate crime</t>
  </si>
  <si>
    <t>Wikipedia</t>
  </si>
  <si>
    <t>https://en.wikipedia.org/wiki/Hate_crime</t>
  </si>
  <si>
    <t>twitter</t>
  </si>
  <si>
    <t>Twitter policy against Hate speech</t>
  </si>
  <si>
    <t>https://help.twitter.com/en/rules-and-policies/hateful-conduct-policy</t>
  </si>
  <si>
    <t>facebook</t>
  </si>
  <si>
    <t>Hate speech</t>
  </si>
  <si>
    <t>https://www.facebook.com/communitystandards/hate_speech</t>
  </si>
  <si>
    <t>Instagram</t>
  </si>
  <si>
    <t>Instagram policy for hate speech</t>
  </si>
  <si>
    <t>https://help.instagram.com/477434105621119</t>
  </si>
  <si>
    <t>Youtube</t>
  </si>
  <si>
    <t>YouTube hate policy</t>
  </si>
  <si>
    <t>https://support.google.com/youtube/answer/2801939?hl=en</t>
  </si>
  <si>
    <t>Dr. Amarendra Bhushan Dhiraj</t>
  </si>
  <si>
    <t>Countries Where Cyber-bullying Was Reported The Most In 2018</t>
  </si>
  <si>
    <t>United nations</t>
  </si>
  <si>
    <t>Universal Declaration of Human Rights</t>
  </si>
  <si>
    <t>Nations S-G of the U</t>
  </si>
  <si>
    <t>European Convention on Human Rights, the International Covenant on Civil and Political Rights</t>
  </si>
  <si>
    <t>Gagliardone, I., Patel, A., Pohjonen, M.</t>
  </si>
  <si>
    <t>Mapping and analysing hate speech online</t>
  </si>
  <si>
    <t>SSRN Electronic Journal</t>
  </si>
  <si>
    <t>Schmidt, A., Wiegand, M.</t>
  </si>
  <si>
    <t>A survey on hate speech detection using natural language processing</t>
  </si>
  <si>
    <t>Proceedings of the Fifth International Workshop on Natural Language Processing for Social Media</t>
  </si>
  <si>
    <t>1–10</t>
  </si>
  <si>
    <t>Nastiti, F.E., Prastyanti, R.A., Taruno, R.B., Hariyadi, D.</t>
  </si>
  <si>
    <t>Social media warfare in Indonesia political campaign: a survey</t>
  </si>
  <si>
    <t>Proceedings - 2018 3rd International Conference on Information Technology, Information Systems and Electrical Engineering, ICITISEE 2018</t>
  </si>
  <si>
    <t>49–53</t>
  </si>
  <si>
    <t>Kumar, A., Sachdeva, N.</t>
  </si>
  <si>
    <t>Cyberbullying detection on social multimedia using soft computing techniques: a meta-analysis</t>
  </si>
  <si>
    <t>Multimed. Tools Appl.</t>
  </si>
  <si>
    <t>10.1007/s11042-019-7234-z</t>
  </si>
  <si>
    <t>Waqas, A., Salminen, J., Jung, S., et al.</t>
  </si>
  <si>
    <t>Mapping online hate: a scientometric analysis on research trends and hotspots in research on online hate</t>
  </si>
  <si>
    <t>PLoS ONE</t>
  </si>
  <si>
    <t>1–21</t>
  </si>
  <si>
    <t>10.1371/journal.pone.0222194</t>
  </si>
  <si>
    <t>Waseem, Z., Hovy, D.</t>
  </si>
  <si>
    <t>Hateful symbols or hateful people ? Predictive features for hate speech detection on Twitter</t>
  </si>
  <si>
    <t>Association for Computational Linguistics Proceedings of NAACL-HLT</t>
  </si>
  <si>
    <t>Vigna, F. Del, C. A., Orletta, F.D. et al.</t>
  </si>
  <si>
    <t>Hate me , hate me not : Hate speech detection on Facebook</t>
  </si>
  <si>
    <t>In Proceedings of the First Italian Conference on Cybersecurity (ITASEC17)</t>
  </si>
  <si>
    <t>86–95</t>
  </si>
  <si>
    <t>Agarwal S, Sureka A</t>
  </si>
  <si>
    <t>But I did not mean it! - Intent classification of racist posts on tumblr</t>
  </si>
  <si>
    <t>Proceedings - 2016 European Intelligence and Security Informatics Conference, EISIC 2016</t>
  </si>
  <si>
    <t>124–127</t>
  </si>
  <si>
    <t>CodaLab Competition</t>
  </si>
  <si>
    <t>https://competitions.codalab.org/competitions/19935.</t>
  </si>
  <si>
    <t>Wang, G., Wang, B., Wang, T. et al</t>
  </si>
  <si>
    <t>Whispers in the dark: Analysis of an anonymous social network</t>
  </si>
  <si>
    <t>Proceedings of the ACM SIGCOMM Internet Measurement Conference, IMC</t>
  </si>
  <si>
    <t>137–149</t>
  </si>
  <si>
    <t>Ziai, A.</t>
  </si>
  <si>
    <t>cohen kappa</t>
  </si>
  <si>
    <t>Medium</t>
  </si>
  <si>
    <t>https://towardsdatascience.com/inter-rater-agreement-kappas-69cd8b91ff75</t>
  </si>
  <si>
    <t>Gambäck. B„ Sikdar, U.K.</t>
  </si>
  <si>
    <t>Using Convolutional Neural Networks to Classify Hate-Speech</t>
  </si>
  <si>
    <t>Proceedings of the First Workshop on Abusive Language Online</t>
  </si>
  <si>
    <t>85–90</t>
  </si>
  <si>
    <t>Badjatiya, P., Gupta, S., Gupta, M., Varma, V.</t>
  </si>
  <si>
    <t>Deep Learning for Hate Speech Detection in Tweets</t>
  </si>
  <si>
    <t>arXiv:1706.00188v1 [cs.CL]</t>
  </si>
  <si>
    <t>Park, J.H., Fung, P.</t>
  </si>
  <si>
    <t>Association for Computational Linguistics Proceedings of the First Workshop on Abusive Language Online</t>
  </si>
  <si>
    <t>Waseem, Z.</t>
  </si>
  <si>
    <t>Are you a racist or am i seeing things ? Annotator influence on hate speech detection on Twitter</t>
  </si>
  <si>
    <t>Proceedings of 2016 EMNLP Workshop on Natural Language Processing and Computational Social Science</t>
  </si>
  <si>
    <t>138–142</t>
  </si>
  <si>
    <t>Jha, A</t>
  </si>
  <si>
    <t>When does a Compliment become Sexist ? Analysis and Classification of Ambivalent Sexism using Twitter Data</t>
  </si>
  <si>
    <t>Proceedings of the Second Workshop on Natural Language Processing</t>
  </si>
  <si>
    <t>7–16</t>
  </si>
  <si>
    <t>Davidson, T., Warmsley, D., Macy, M., Weber, I.</t>
  </si>
  <si>
    <t>Automated hate speech detection and the problem of offensive language ∗</t>
  </si>
  <si>
    <t>arXiv</t>
  </si>
  <si>
    <t>Alorainy, W., Burnap, P., Liu, H.A.N., Williams, M.L.</t>
  </si>
  <si>
    <t>“ The Enemy Among Us ”: detecting cyber hate speech with threats-based othering language embeddings</t>
  </si>
  <si>
    <t>ACM Trans. Web</t>
  </si>
  <si>
    <t>Nobata, C., Tetreault, J.</t>
  </si>
  <si>
    <t>Abusive language detection in online user content</t>
  </si>
  <si>
    <t>International World Wide Web Conference</t>
  </si>
  <si>
    <t>145–153</t>
  </si>
  <si>
    <t>Al, Z., Amr, M.</t>
  </si>
  <si>
    <t>Automatic hate speech detection using killer natural language processing optimizing ensemble deep learning approach</t>
  </si>
  <si>
    <t>Springer Comput.</t>
  </si>
  <si>
    <t>10.1007/s00607-019-00745-0</t>
  </si>
  <si>
    <t>Kaggle</t>
  </si>
  <si>
    <t>Detecting Insults in Social Commentary</t>
  </si>
  <si>
    <t>https://www.kaggle.com/c/detecting-insults-in-social-commentary</t>
  </si>
  <si>
    <t>MacAvaney, S., Yao, H.-R., Yang, E., Russell, K., Goharian, N.F.O.</t>
  </si>
  <si>
    <t>Hate speech detection: challenges and solutions</t>
  </si>
  <si>
    <t>e0221152</t>
  </si>
  <si>
    <t>Timothy Quinn</t>
  </si>
  <si>
    <t>Hatebase database</t>
  </si>
  <si>
    <t>https://www.hatebase.org/</t>
  </si>
  <si>
    <t>Charitidis, P., Doropoulos, S., Vologiannidis, S., et al.</t>
  </si>
  <si>
    <t>Towards countering hate speech against journalists on social media</t>
  </si>
  <si>
    <t>Online Soc. Netw. Media</t>
  </si>
  <si>
    <t>10.1016/j.osnem.2020.100071</t>
  </si>
  <si>
    <t>Albadi, N., Kurdi, M., Mishra, S.</t>
  </si>
  <si>
    <t>Are they our brothers? Analysis and detection of religious hate speech in the Arabic Twittersphere</t>
  </si>
  <si>
    <t>Proceedings of the 2018 IEEE/ACM International Conference on Advances in Social Networks Analysis and Mining, ASONAM 2018</t>
  </si>
  <si>
    <t>69–76</t>
  </si>
  <si>
    <t>Al-Hassan, A., Al-Dossari, H.</t>
  </si>
  <si>
    <t>Detection of hate speech in Arabic tweets using deep learning</t>
  </si>
  <si>
    <t>Multimed. Syst.</t>
  </si>
  <si>
    <t>10.1007/s00530-020-00742-w</t>
  </si>
  <si>
    <t>Ousidhoum, N., Lin, Z., Zhang, H. et al.</t>
  </si>
  <si>
    <t>EMNLP-IJCNLP 2019 - 2019 Conf Empir Methods Nat Lang Process 9th Int Jt Conf Nat Lang Process Proc Conf</t>
  </si>
  <si>
    <t>10.18653/v1/d19-1474</t>
  </si>
  <si>
    <t>Mulki, H., Haddad, H., Bechikh Ali, C., Alshabani, H.</t>
  </si>
  <si>
    <t>L-HSAB: A Levantine Twitter dataset for hate speech and abusive language</t>
  </si>
  <si>
    <t>111–118</t>
  </si>
  <si>
    <t>10.18653/v1/w19-3512</t>
  </si>
  <si>
    <t>Ljubešić, N., Erjavec, T., Fišer, D.</t>
  </si>
  <si>
    <t>Datasets of Slovene and Croatian moderated news comments</t>
  </si>
  <si>
    <t>124–131</t>
  </si>
  <si>
    <t>10.18653/v1/w18-5116</t>
  </si>
  <si>
    <t>Dinakar, K.</t>
  </si>
  <si>
    <t>Modeling the detection of textual cyberbullying</t>
  </si>
  <si>
    <t>Association for the Advancement of Artificial Intelligence</t>
  </si>
  <si>
    <t>11–17</t>
  </si>
  <si>
    <t>Greevy, E., Smeaton, A.F.</t>
  </si>
  <si>
    <t>Classifying racist texts using a support vector machine</t>
  </si>
  <si>
    <t>ACM Proceeding</t>
  </si>
  <si>
    <t>468–469</t>
  </si>
  <si>
    <t>Watanabe, H., Bouazizi, M., Ohtsuki, T.</t>
  </si>
  <si>
    <t>Hate speech on Twitter: a pragmatic approach to collect hateful and offensive expressions and perform hate speech detection</t>
  </si>
  <si>
    <t>13825–13835</t>
  </si>
  <si>
    <t>10.1109/ACCESS.2018.2806394</t>
  </si>
  <si>
    <t>Rodriguez, A., Argueta, C., Chen, Y.L.</t>
  </si>
  <si>
    <t>Automatic detection of hate speech on facebook using sentiment and emotion analysis</t>
  </si>
  <si>
    <t>1st International Conference on Artificial Intelligence in Information and Communication, ICAIIC 2019</t>
  </si>
  <si>
    <t>Hall, L.O., WPKNVCKWB,</t>
  </si>
  <si>
    <t>snopes.com: Two-striped Telamonia Spider</t>
  </si>
  <si>
    <t>J Artif Intell Res</t>
  </si>
  <si>
    <t>321–357</t>
  </si>
  <si>
    <t>10.1613/jair.953</t>
  </si>
  <si>
    <t>Raufi, B., Xhaferri, I.</t>
  </si>
  <si>
    <t>Application of machine learning techniques for hate speech detection in mobile applications</t>
  </si>
  <si>
    <t>2018 International Conference on Information Technologies, InfoTech 2018 - Proceedings</t>
  </si>
  <si>
    <t>1–4</t>
  </si>
  <si>
    <t>Waseem, Z., Thorne, J., Bingel, J.</t>
  </si>
  <si>
    <t>Bridging the gaps: multi task learning for domain transfer of hate speech detection</t>
  </si>
  <si>
    <t>Online Harassment, Human–Computer Interaction Series</t>
  </si>
  <si>
    <t>29–55</t>
  </si>
  <si>
    <t>Lynn, T., Endo, P.T., Rosati, P., et al.</t>
  </si>
  <si>
    <t>Data set for automatic detection of online misogynistic speech</t>
  </si>
  <si>
    <t>Data Br.</t>
  </si>
  <si>
    <t>10.1016/j.dib.2019.104223</t>
  </si>
  <si>
    <t>Plaza-Del-Arco, F.-M., Molina-González, M.D., Ureña-López, L.A., Martín-Valdivia, M.T.</t>
  </si>
  <si>
    <t>Detecting Misogyny and Xenophobia in Spanish Tweets using language technologies</t>
  </si>
  <si>
    <t>ACM Trans. Internet Technol.</t>
  </si>
  <si>
    <t>1–19</t>
  </si>
  <si>
    <t>10.1145/3369869</t>
  </si>
  <si>
    <t>Pelzer, B., Kaati, L., Akrami, N.</t>
  </si>
  <si>
    <t>Directed digital hate</t>
  </si>
  <si>
    <t>2018 IEEE International Conference on Intelligence and Security Informatics, ISI 2018</t>
  </si>
  <si>
    <t>205–210</t>
  </si>
  <si>
    <t>Martins, R., Gomes, M., Almeida, J.J. et al.</t>
  </si>
  <si>
    <t>Hate speech classification in social media using emotional analysis</t>
  </si>
  <si>
    <t>Proceedings - 2018 Brazilian Conference on Intelligent Systems, BRACIS 2018</t>
  </si>
  <si>
    <t>61–66</t>
  </si>
  <si>
    <t>Basak, R., Sural, S., Ganguly, N., Ghosh, S.K.</t>
  </si>
  <si>
    <t>Online public shaming on Twitter: detection, analysis, and mitigation</t>
  </si>
  <si>
    <t>IEEE Trans. Comput. Soc. Syst.</t>
  </si>
  <si>
    <t>208–220</t>
  </si>
  <si>
    <t>10.1109/TCSS.2019.2895734</t>
  </si>
  <si>
    <t>Sreelakshmi, K., Premjith, B., Soman, K.P.</t>
  </si>
  <si>
    <t>Detection of hate speech text in Hindi-English Code-mixed Data</t>
  </si>
  <si>
    <t>Procedia Comput. Sci.</t>
  </si>
  <si>
    <t>737–744</t>
  </si>
  <si>
    <t>10.1016/j.procs.2020.04.080</t>
  </si>
  <si>
    <t>Andreou, A., Orphanou, K., Pallis, G.</t>
  </si>
  <si>
    <t>MANDOLA : A Big-Data Processing and Visualization</t>
  </si>
  <si>
    <t>Zimbra, D., Abbasi, A., Zeng, D., Chen, H.</t>
  </si>
  <si>
    <t>The state-of-the-art in Twitter sentiment analysis</t>
  </si>
  <si>
    <t>ACM Trans. Manag. Inf. Syst.</t>
  </si>
  <si>
    <t>1–29</t>
  </si>
  <si>
    <t>10.1145/3185045</t>
  </si>
  <si>
    <t>Mariconti, E., Suarez-Tangil, G., Blackburn, J., et al.</t>
  </si>
  <si>
    <t>“You know what to do”: proactive detection of YouTube videos targeted by coordinated hate attacks</t>
  </si>
  <si>
    <t>Proc ACM Hum.-Comput. Interact</t>
  </si>
  <si>
    <t>10.1145/3359309</t>
  </si>
  <si>
    <t>Gitari ND, Zuping Z, Damien H, Long J</t>
  </si>
  <si>
    <t>A Lexicon-based approach for hate speech detection</t>
  </si>
  <si>
    <t>Int. J. Multimed. Ubiquitous Eng.</t>
  </si>
  <si>
    <t>10.14257/ijmue.2015.10.4.21</t>
  </si>
  <si>
    <t>Lima, L., Reis, J.C.S., Melo, P. et al.</t>
  </si>
  <si>
    <t>Inside the right-leaning echo chambers: characterizing gab, an unmoderated social system</t>
  </si>
  <si>
    <t>Proceedings of the 2018 IEEE/ACM International Conference on Advances in Social Networks Analysis and Mining. ASONAM 2018</t>
  </si>
  <si>
    <t>515–522</t>
  </si>
  <si>
    <t>Hate speech on Twitter : a pragmatic approach to collect hateful and offensive expressions and perform hate speech detection</t>
  </si>
  <si>
    <t>Ruwandika, N.D.T., Weerasinghe, A.R.</t>
  </si>
  <si>
    <t>Identification of hate speech in social media</t>
  </si>
  <si>
    <t>2018 International Conference on Advances in ICT for Emerging Regions (ICTer) : Identification</t>
  </si>
  <si>
    <t>273–278</t>
  </si>
  <si>
    <t>Alorainy W, Burnap P, Liu H, et al.</t>
  </si>
  <si>
    <t>Suspended accounts : a source of tweets with disgust and anger emotions for augmenting hate speech data sample</t>
  </si>
  <si>
    <t>Proceeding of the 2018 International Conference on Machine Learning and Cybernetics</t>
  </si>
  <si>
    <t>Setyadi, N.A., Nasrun, M., Setianingsih, C.</t>
  </si>
  <si>
    <t>Text analysis for hate speech detection using backpropagation neural network</t>
  </si>
  <si>
    <t>The 2018 International Conference on Control, Electronics, Renewable Energy and Communications (ICCEREC)</t>
  </si>
  <si>
    <t>159–165</t>
  </si>
  <si>
    <t>Alfina, I., Mulia, R., Fanany, M.I., Ekanata, Y.</t>
  </si>
  <si>
    <t>Hate speech detection in the Indonesian language: A dataset and preliminary study</t>
  </si>
  <si>
    <t>2017 International Conference on Advanced Computer Science and Information Systems, ICACSIS 2017</t>
  </si>
  <si>
    <t>233–237</t>
  </si>
  <si>
    <t>Sharma, H.K., Singh, T.P., Kshitiz, K., et al.</t>
  </si>
  <si>
    <t>Detecting hate speech and insults on social commentary using NLP and machine learning</t>
  </si>
  <si>
    <t>Int. J. Eng. Technol. Sci. Res.</t>
  </si>
  <si>
    <t>279–285</t>
  </si>
  <si>
    <t>Sutejo, T.L., Lestari, D.P.</t>
  </si>
  <si>
    <t>Indonesia hate speech detection using deep learning</t>
  </si>
  <si>
    <t>International Conference on Asian Language Processing</t>
  </si>
  <si>
    <t>39–43</t>
  </si>
  <si>
    <t>Lekea, I.K.</t>
  </si>
  <si>
    <t>Detecting hate speech within the terrorist argument : a greek case</t>
  </si>
  <si>
    <t>2018 IEEE/ACM International Conference on Advances in Social Networks Analysis and Mining (ASONAM)</t>
  </si>
  <si>
    <t>1084–1091</t>
  </si>
  <si>
    <t>Liu, H., Burnap, P., Alorainy, W., Williams, M.L.</t>
  </si>
  <si>
    <t>A fuzzy approach to text classification with two-stage training for ambiguous instances</t>
  </si>
  <si>
    <t>227–240</t>
  </si>
  <si>
    <t>10.1109/TCSS.2019.2892037</t>
  </si>
  <si>
    <t>Wang, J., Zhou, W., Li, J., et al.</t>
  </si>
  <si>
    <t>An online sockpuppet detection method based on subgraph similarity matching</t>
  </si>
  <si>
    <t>Proceedings - 16th IEEE International Symposium on Parallel and Distributed Processing with Applications...</t>
  </si>
  <si>
    <t>391–398</t>
  </si>
  <si>
    <t>Wu, K., Yang, S., Zhu, K.Q.</t>
  </si>
  <si>
    <t>False rumors detection on Sina Weibo by propagation structures</t>
  </si>
  <si>
    <t>Proc - Int Conf Data Eng 2015-May</t>
  </si>
  <si>
    <t>651–662</t>
  </si>
  <si>
    <t>10.1109/ICDE.2015.7113322</t>
  </si>
  <si>
    <t>Saksesi, A.S., Nasrun, M., Setianingsih, C.</t>
  </si>
  <si>
    <t>Analysis text of hate speech detection using recurrent neural network</t>
  </si>
  <si>
    <t>The 2018 International Conference on Control, Electronics, Renewable Energy and Communications (ICCEREC) Analysis</t>
  </si>
  <si>
    <t>242–248</t>
  </si>
  <si>
    <t>Sazany, E.</t>
  </si>
  <si>
    <t>Deep learning-based implementation of hate speech identification on texts in Indonesian : Preliminary Study</t>
  </si>
  <si>
    <t>2018 International Conference on Applied Information Technology and Innovation (ICAITI) Deep</t>
  </si>
  <si>
    <t>114–117</t>
  </si>
  <si>
    <t>Son, L.H., Kumar, A., Sangwan, S.R., et al.</t>
  </si>
  <si>
    <t>Sarcasm detection using soft attention-based bidirectional long short-term memory model with convolution network</t>
  </si>
  <si>
    <t>23319–23328</t>
  </si>
  <si>
    <t>10.1109/ACCESS.2019.2899260</t>
  </si>
  <si>
    <t>Salminen, J., Hopf, M., Chowdhury, S.A., et al.</t>
  </si>
  <si>
    <t>Developing an online hate classifier for multiple social media platforms</t>
  </si>
  <si>
    <t>Human-centric Comput. Inf. Sci.</t>
  </si>
  <si>
    <t>10.1186/s13673-019-0205-6</t>
  </si>
  <si>
    <t>Coste, R.L.</t>
  </si>
  <si>
    <t>Fighting speech with speech: David Duke, the anti-defamation league, online bookstores, and hate filters</t>
  </si>
  <si>
    <t>Proceedings of the Hawaii International Conference on System Sciences</t>
  </si>
  <si>
    <t>Gelber, K.</t>
  </si>
  <si>
    <t>Terrorist-extremist speech and hate speech: understanding the similarities and differences</t>
  </si>
  <si>
    <t>Ethical Theory Moral Pract.</t>
  </si>
  <si>
    <t>607–622</t>
  </si>
  <si>
    <t>10.1007/s10677-019-10013-x</t>
  </si>
  <si>
    <t>Zhang, Z.</t>
  </si>
  <si>
    <t>Hate speech detection: a solved problem ? The challenging case of long tail on Twitter</t>
  </si>
  <si>
    <t>Semant WEB IOS Press</t>
  </si>
  <si>
    <t>Hara, F.</t>
  </si>
  <si>
    <t>Adding emotional factors to synthesized voices</t>
  </si>
  <si>
    <t>Robot and Human Communication - Proceedings of the IEEE International Workshop</t>
  </si>
  <si>
    <t>344–351</t>
  </si>
  <si>
    <t>Fatahillah, N.R., Suryati, P., Haryawan, C.</t>
  </si>
  <si>
    <t>Implementation of Naive Bayes classifier algorithm on social media (Twitter) to the teaching of Indonesian hate speech</t>
  </si>
  <si>
    <t>Proceedings—2017 International Conference on Sustainable Information Engineering and Technology, SIET 2017</t>
  </si>
  <si>
    <t>128–131</t>
  </si>
  <si>
    <t>Ahmad Niam, I.M., Irawan, B., Setianingsih, C., Putra, B.P.</t>
  </si>
  <si>
    <t>Hate speech detection using latent semantic analysis (LSA) method based on image</t>
  </si>
  <si>
    <t>Proceedings - 2018 International Conference on Control, Electronics, Renewable Energy and Communications, ICCEREC 2018</t>
  </si>
  <si>
    <t>166–171</t>
  </si>
  <si>
    <t>Gitari, N.D., Zuping, Z., Damien, H., Long, J.</t>
  </si>
  <si>
    <t>A lexicon-based approach for hate speech detection</t>
  </si>
  <si>
    <t>215–230</t>
  </si>
  <si>
    <t>Chen, Y., Zhou, Y., Zhu, S., Xu, H.</t>
  </si>
  <si>
    <t>Proceedings - 2012 ASE/IEEE International Conference on Privacy, Security, Risk and Trust and 2012 ASE/IEEE International Conference on Social Computing, SocialCom/PASSAT 2012</t>
  </si>
  <si>
    <t>71–80</t>
  </si>
  <si>
    <t>Pitsilis, G.K., Ramampiaro, H., Langseth, H.</t>
  </si>
  <si>
    <t>Effective hate-speech detection in Twitter data using recurrent neural networks</t>
  </si>
  <si>
    <t>Appl. Intell.</t>
  </si>
  <si>
    <t>4730–4742</t>
  </si>
  <si>
    <t>Detecting offensive language in Tweets using deep learning</t>
  </si>
  <si>
    <t>arXiv:1801.04433v1</t>
  </si>
  <si>
    <t>1–17</t>
  </si>
  <si>
    <t>10.1007/s10489-018-1242-y</t>
  </si>
  <si>
    <t>Warner, W., Hirschberg, J.</t>
  </si>
  <si>
    <t>Detecting hate speech on the World Wide Web</t>
  </si>
  <si>
    <t>Association for Computational Linguistics Proceedings of the 2012 Workshop on Language in Social Media (LSM 2012)</t>
  </si>
  <si>
    <t>19–26</t>
  </si>
  <si>
    <t>Dinakar, K., Jones, B., Havasi, C., Lieberman, H.</t>
  </si>
  <si>
    <t>Common sense reasoning for detection, prevention, and mitigation of cyberbullying</t>
  </si>
  <si>
    <t>ACM Trans. Interact. Intell. Syst.</t>
  </si>
  <si>
    <t>10.1145/2362394.2362400</t>
  </si>
  <si>
    <t>Burnap, P., Williams, M.L.</t>
  </si>
  <si>
    <t>Cyber hate speech on twitter: an application of machine classification and statistical modeling for policy and decision making</t>
  </si>
  <si>
    <t>Policy Internet</t>
  </si>
  <si>
    <t>Garc, A</t>
  </si>
  <si>
    <t>Hate speech dataset from a white supremacy forum</t>
  </si>
  <si>
    <t>Proceedings of the Second Workshop on Abusive Language Online</t>
  </si>
  <si>
    <t>11–20</t>
  </si>
  <si>
    <t>Ombui, E., Karani, M., Muchemi, L.</t>
  </si>
  <si>
    <t>Annotation framework for hate speech identification in Tweets : Case Study of Tweets During Kenyan Elections</t>
  </si>
  <si>
    <t>2019 IST-Africa Week Conference (IST-Africa)</t>
  </si>
  <si>
    <t>1–9</t>
  </si>
  <si>
    <t>Hosseinmardi, H., Mattson, S.A., Rafiq, R.I. et al.</t>
  </si>
  <si>
    <t>Detection of cyberbullying incidents on the Instagram Social Network</t>
  </si>
  <si>
    <t>arXiv:1503.03909v1 [cs.SI]</t>
  </si>
  <si>
    <t>2018 International Conference on Information Technologies (InfoTech-2018)</t>
  </si>
  <si>
    <t>19 Proceedings of the 2012 Workshop on Language in Social Media (LSM</t>
  </si>
  <si>
    <t>Wang, G., Wang, B., Wang, T. et al.</t>
  </si>
  <si>
    <t>Whispers in the dark : analysis of an anonymous social network categories and subject descriptors</t>
  </si>
  <si>
    <t>ACM</t>
  </si>
  <si>
    <t>Mathew, B., Saha, P., Yimam, S.M. et al.</t>
  </si>
  <si>
    <t>HateXplain: a benchmark dataset for explainable hate speech detection</t>
  </si>
  <si>
    <t>Kiilu, K.K., Okeyo, G., Rimiru, R., Ogada, K.</t>
  </si>
  <si>
    <t>Using Naïve Bayes Algorithm in detection of Hate Tweets</t>
  </si>
  <si>
    <t>Int. J. Sci. Res. Publ.</t>
  </si>
  <si>
    <t>99–107</t>
  </si>
  <si>
    <t>10.29322/ijsrp.8.3.2018.p7517</t>
  </si>
  <si>
    <t>Sanchez, H.</t>
  </si>
  <si>
    <t>Twitter Bullying Detection</t>
  </si>
  <si>
    <t>https://www.researchgate.net/publication/267823748</t>
  </si>
  <si>
    <t>Gröndahl, T., Pajola, L., Juuti, M. et al.</t>
  </si>
  <si>
    <t>All you need is “love”: Evading hate speech detection</t>
  </si>
  <si>
    <t>Proceedings of the ACM Conference on Computer and Communications Security</t>
  </si>
  <si>
    <t>Correa, D., Silva, L.A., Mondal, M., et al.</t>
  </si>
  <si>
    <t>The many shades of anonymity : characterizing anonymous social media content</t>
  </si>
  <si>
    <t>Assoc Adv. Artif. Intell.</t>
  </si>
  <si>
    <t>Paetzold, G.H., Malmasi, S., Zampieri, M.</t>
  </si>
  <si>
    <t>UTFPR at SemEval-2019 Task 5: Hate Speech Identification with Recurrent Neural Networks</t>
  </si>
  <si>
    <t>arXiv:1904.07839v1</t>
  </si>
  <si>
    <t>Miro-Llinares, F., Rodriguez-Sala, J.J.</t>
  </si>
  <si>
    <t>Cyber hate speech on twitter: analyzing disruptive events from social media to build a violent communication and hate speech taxonomy</t>
  </si>
  <si>
    <t>Int. J. Design Nat. Ecodyn.</t>
  </si>
  <si>
    <t>406–415</t>
  </si>
  <si>
    <t>Rizoiu, M.-A., Wang, T., Ferraro, G., Suominen, H.</t>
  </si>
  <si>
    <t>Transfer learning for hate speech detection in social media</t>
  </si>
  <si>
    <t>arXiv:190603829v1</t>
  </si>
  <si>
    <t>Varade, R.S., Pathak, V.B.</t>
  </si>
  <si>
    <t>Adv. Intell. Syst. Comput.</t>
  </si>
  <si>
    <t>265–276</t>
  </si>
  <si>
    <t>10.1007/978-981-15-1884-3_25</t>
  </si>
  <si>
    <t>Modha, S., Majumder, P., Mandl, T., Mandalia, C.</t>
  </si>
  <si>
    <t>For surveillance detecting and visualizing hate speech in social media: a cyber watchdog for surveillance</t>
  </si>
  <si>
    <t>Expert Syst. Appl.</t>
  </si>
  <si>
    <t>10.1016/j.eswa.2020.113725</t>
  </si>
  <si>
    <t>Maxime</t>
  </si>
  <si>
    <t>What is a Transformer?No Title</t>
  </si>
  <si>
    <t>https://medium.com/inside-machine-learning/what-is-a-transformer-d07dd1fbec04</t>
  </si>
  <si>
    <t>Horev R</t>
  </si>
  <si>
    <t>BERT Explained: State of the art language model for NLP Title</t>
  </si>
  <si>
    <t>https://towardsdatascience.com/bert-explained-state-of-the-art-language-model-for-nlp-f8b21a9b6270</t>
  </si>
  <si>
    <t>Mozafari, M., Farahbakhsh, R., Crespi, N.</t>
  </si>
  <si>
    <t>A BERT-based transfer learning approach for hate speech detection in online social media</t>
  </si>
  <si>
    <t>Stud. Comput. Intell.</t>
  </si>
  <si>
    <t>881 SCI</t>
  </si>
  <si>
    <t>928–940</t>
  </si>
  <si>
    <t>10.1007/978-3-030-36687-2_77</t>
  </si>
  <si>
    <t>Mutanga, R.T., Naicker, N., Olugbara, O.O.</t>
  </si>
  <si>
    <t>Hate speech detection in twitter using transformer methods</t>
  </si>
  <si>
    <t>Int. J. Adv. Comput. Sci. Appl.</t>
  </si>
  <si>
    <t>614–620</t>
  </si>
  <si>
    <t>10.14569/IJACSA.2020.0110972</t>
  </si>
  <si>
    <t>Plaza-del-Arco, F.M., Molina-González, M.D., Ureña-López, L.A., Martín-Valdivia, M.T.</t>
  </si>
  <si>
    <t>Pandey, P.</t>
  </si>
  <si>
    <t>Deep generative models</t>
  </si>
  <si>
    <t>medium</t>
  </si>
  <si>
    <t>https://towardsdatascience.com/deep-generative-models-25ab2821afd3</t>
  </si>
  <si>
    <t>Wullach, T., Adler, A., Minkov, E.M.</t>
  </si>
  <si>
    <t>Towards hate speech detection at large via deep generative modeling</t>
  </si>
  <si>
    <t>IEEE Internet Comput.</t>
  </si>
  <si>
    <t>10.1109/MIC.2020.3033161</t>
  </si>
  <si>
    <t>Dugas, D., Nieto, J., Siegwart, R., Chung, J.J.</t>
  </si>
  <si>
    <t>NavRep : Unsupervised representations for reinforcement learning of robot navigation in dynamic human environments</t>
  </si>
  <si>
    <t>Behzadi, M., Harris, I.G., Derakhshan, A.</t>
  </si>
  <si>
    <t>Rapid cyber-bullying detection method using compact BERT models</t>
  </si>
  <si>
    <t>Proc - 2021 IEEE 15th Int Conf Semant Comput ICSC 2021</t>
  </si>
  <si>
    <t>199–202</t>
  </si>
  <si>
    <t>10.1109/ICSC50631.2021.00042</t>
  </si>
  <si>
    <t>Araque, O., Iglesias, C.A.</t>
  </si>
  <si>
    <t>An ensemble method for radicalization and hate speech detection online empowered by sentic computing</t>
  </si>
  <si>
    <t>Cognit. Comput.</t>
  </si>
  <si>
    <t>10.1007/s12559-021-09845-6</t>
  </si>
  <si>
    <t>10.1016/j.eswa.2020.114120</t>
  </si>
  <si>
    <t>26th International World Wide Web Conference 2017, WWW 2017 Companion</t>
  </si>
  <si>
    <t>Mossie, Z., Wang, J.H.</t>
  </si>
  <si>
    <t>Inf. Process Manag.</t>
  </si>
  <si>
    <t>Magu, R., Joshi, K., Luo, J.</t>
  </si>
  <si>
    <t>Detecting the hate code on social media</t>
  </si>
  <si>
    <t>Proceedings of the 11th International Conference on Web and Social Media, ICWSM 2017</t>
  </si>
  <si>
    <t>608–611</t>
  </si>
  <si>
    <t>Qian, J., Bethke, A., Liu, Y., et al.</t>
  </si>
  <si>
    <t>A benchmark dataset for learning to intervene in online hate speech</t>
  </si>
  <si>
    <t>4755–4764</t>
  </si>
  <si>
    <t>10.18653/v1/d19-1482</t>
  </si>
  <si>
    <t>Chicco, D., Jurman, G.</t>
  </si>
  <si>
    <t>The advantages of the Matthews correlation coefficient (MCC) over F1 score and accuracy in binary classification evaluation</t>
  </si>
  <si>
    <t>BMC Genom.</t>
  </si>
  <si>
    <t>1–13</t>
  </si>
  <si>
    <t>10.1186/s12864-019-6413-7</t>
  </si>
  <si>
    <t>Lee, K., Ram, S.</t>
  </si>
  <si>
    <t>PERSONA: Personality-based deep learning for detecting hate speech</t>
  </si>
  <si>
    <t>International Conference on Information Systems, ICIS 2020 - Making Digital Inclusive: Blending the Local and the Global</t>
  </si>
  <si>
    <t>Abel, F., Gao, Q., Houben, G.-J., &amp; Tao, K.</t>
  </si>
  <si>
    <t>2011a</t>
  </si>
  <si>
    <t>Semantic enrichment of twitter posts for user profile construction on the social web</t>
  </si>
  <si>
    <t>Extended semantic web conference</t>
  </si>
  <si>
    <t>375–389</t>
  </si>
  <si>
    <t>2011b</t>
  </si>
  <si>
    <t>The semanic web: Research and applications: 8th extended semantic web conference, ESWC 2011</t>
  </si>
  <si>
    <t>Abner, L.</t>
  </si>
  <si>
    <t>Google+ is shutting down for consumers after privacy bug</t>
  </si>
  <si>
    <t>https://9to5google.com/2018/10/08/google-plus-shutting-down/</t>
  </si>
  <si>
    <t>Adedoyin-Olowe, M., Gaber, M. M., Dancausa, C. M., Stahl, F., &amp; Gomes, J. B.</t>
  </si>
  <si>
    <t>A rule dynamics approach to event detection in twitter with its application to sports and politics</t>
  </si>
  <si>
    <t>351–360</t>
  </si>
  <si>
    <t>PhishAri: Automatic realtime phishing detection on twitter</t>
  </si>
  <si>
    <t>2012 ECrime researchers summit</t>
  </si>
  <si>
    <t>Ahmed, W.</t>
  </si>
  <si>
    <t>Using Twitter as a data source: an overview of social media research tools (2019)</t>
  </si>
  <si>
    <t>https://bit.ly/3f21WDz</t>
  </si>
  <si>
    <t>Ajao, O., Bhowmik, D., &amp; Zargari, S.</t>
  </si>
  <si>
    <t>Fake news identification on twitter with hybrid cnn and rnn models</t>
  </si>
  <si>
    <t>Proceedings of the 9th international conference on social media and society</t>
  </si>
  <si>
    <t>226–230</t>
  </si>
  <si>
    <t>Alexa Internet, Inc.</t>
  </si>
  <si>
    <t>Alexa top 500 global sites</t>
  </si>
  <si>
    <t>http://www.alexa.com/topsites</t>
  </si>
  <si>
    <t>Almaatouq, A., Alabdulkareem, A., Nouh, M., Shmueli, E., Alsaleh, M., Singh, V. K., Alarifi, A., Alfaris, A., &amp; Pentland, A. S.</t>
  </si>
  <si>
    <t>Twitter: who gets caught? observed trends in social micro-blogging spam</t>
  </si>
  <si>
    <t>Proceedings of the 2014 ACM conference on web science</t>
  </si>
  <si>
    <t>33–41</t>
  </si>
  <si>
    <t>Alperin, J. P., Hanson, E. W., Shores, K., &amp; Haustein, S.</t>
  </si>
  <si>
    <t>Twitter bot surveys: A discrete choice experiment to increase response rates</t>
  </si>
  <si>
    <t>#SMSociety17, Proceedings of the 8th international conference on social media &amp; society</t>
  </si>
  <si>
    <t>Alsaleh, M., Alarifi, A., Al-Salman, A. M., Alfayez, M., &amp; Almuhaysin, A.</t>
  </si>
  <si>
    <t>Tsd: Detecting sybil accounts in twitter</t>
  </si>
  <si>
    <t>Machine learning and applications (ICMLA), 2014 13th international conference on</t>
  </si>
  <si>
    <t>463–469</t>
  </si>
  <si>
    <t>Amleshwaram, A. A., Reddy, A. L. N., Yadav, S., Gu, G., &amp; Yang, C.</t>
  </si>
  <si>
    <t>CATS: Characterizing automation of Twitter spammers</t>
  </si>
  <si>
    <t>COMSNETS</t>
  </si>
  <si>
    <t>Amnesty International</t>
  </si>
  <si>
    <t>Troll patrol findings, using crowdsourcing, data science &amp; machine learning to measure violence and abuse against women on twitter</t>
  </si>
  <si>
    <t>https://decoders.amnesty.org/projects/troll-patrol/findings</t>
  </si>
  <si>
    <t>André, P., Bernstein, M., &amp; Luther, K.</t>
  </si>
  <si>
    <t>Who gives a tweet?: Evaluating microblog content value</t>
  </si>
  <si>
    <t>CSCW ’12</t>
  </si>
  <si>
    <t>Anta, A. F., Chiroque, L. N., Morere, P., &amp; Santos, A.</t>
  </si>
  <si>
    <t>Sentiment analysis and topic detection of spanish tweets: A comparative study of of NLP techniques</t>
  </si>
  <si>
    <t>Procesamiento del Lenguaje Natural</t>
  </si>
  <si>
    <t>45–52</t>
  </si>
  <si>
    <t>Antonakaki, D., Ioannidis, S., &amp; Fragopoulou, P.</t>
  </si>
  <si>
    <t>Utilizing the average node degree to assess the temporal growth rate of Twitter</t>
  </si>
  <si>
    <t>Social Network Analysis and Mining</t>
  </si>
  <si>
    <t>Antonakaki, D., Polakis, I., Athanasopoulos, E., Ioannidis, S., &amp; Fragopoulou, P.</t>
  </si>
  <si>
    <t>Think before rt: An experimental study of abusing twitter trends</t>
  </si>
  <si>
    <t>International conference on social informatics</t>
  </si>
  <si>
    <t>402–413</t>
  </si>
  <si>
    <t>Exploiting abused trending topics to identify spam campaigns in twitter</t>
  </si>
  <si>
    <t>Antonakaki, D., Spiliotopoulos, D., Samaras, C. V., Ioannidis, S., &amp; Fragopoulou, P.</t>
  </si>
  <si>
    <t>Investigating the complete corpus of referendum and elections tweets</t>
  </si>
  <si>
    <t>2016 IEEE/ACM international conference on advances in social networks analysis and mining (ASONAM)</t>
  </si>
  <si>
    <t>100–105</t>
  </si>
  <si>
    <t>Antonakaki, D., Spiliotopoulos, D., V. Samaras, C., Pratikakis, P., Ioannidis, S., &amp; Fragopoulou, P.</t>
  </si>
  <si>
    <t>Social media analysis during political turbulence</t>
  </si>
  <si>
    <t>PloS One</t>
  </si>
  <si>
    <t>e0186836</t>
  </si>
  <si>
    <t>Asur, S., &amp; Huberman, B. A.</t>
  </si>
  <si>
    <t>Predicting the future with social media</t>
  </si>
  <si>
    <t>2010 IEEE/WIC/ACM international conference on web intelligence and intelligent agent technology</t>
  </si>
  <si>
    <t>492–499</t>
  </si>
  <si>
    <t>Asur, S., Huberman, B. A., Szabo, G., &amp; Wang, C.</t>
  </si>
  <si>
    <t>Trends in social media: Persistence and decay</t>
  </si>
  <si>
    <t>Baccianella, S., Esuli, A., &amp; Sebastiani, F.</t>
  </si>
  <si>
    <t>Sentiwordnet 3.0: an enhanced lexical resource for sentiment analysis and opinion mining</t>
  </si>
  <si>
    <t>Lrec</t>
  </si>
  <si>
    <t>2200–2204</t>
  </si>
  <si>
    <t>Backstrom, L., Boldi, P., Rosa, M., Ugander, J., &amp; Vigna, S.</t>
  </si>
  <si>
    <t>Four degrees of separation</t>
  </si>
  <si>
    <t>Proceedings of the 3rd annual ACM web science conference on - WebSci ’12</t>
  </si>
  <si>
    <t>33–42</t>
  </si>
  <si>
    <t>Bader, D. A., Kintali, S., Madduri, K., &amp; Mihail, M.</t>
  </si>
  <si>
    <t>Approximating betweenness centrality</t>
  </si>
  <si>
    <t>Algorithms and models for the web-graph</t>
  </si>
  <si>
    <t>124–137</t>
  </si>
  <si>
    <t>Bakshy, E., Hofman, J. M., Mason, W. A., &amp; Watts, D. J.</t>
  </si>
  <si>
    <t>Everyone’s an influencer</t>
  </si>
  <si>
    <t>Proceedings of the fourth ACM international conference on web search and data mining - WSDM ’11</t>
  </si>
  <si>
    <t>Balahur, A., &amp; Turchi, M.</t>
  </si>
  <si>
    <t>Improving sentiment analysis in twitter using multilingual machine translated data</t>
  </si>
  <si>
    <t>Proceedings of the international conference recent advances in natural language processing RANLP 2013</t>
  </si>
  <si>
    <t>49–55</t>
  </si>
  <si>
    <t>Barabási, A.</t>
  </si>
  <si>
    <t>Emergence of scaling in random networks</t>
  </si>
  <si>
    <t>509–512</t>
  </si>
  <si>
    <t>Barbieri, N., Bonchi, F., &amp; Manco, G.</t>
  </si>
  <si>
    <t>Cascade-based community detection</t>
  </si>
  <si>
    <t>Proceedings of the sixth ACM international conference on web search and data mining</t>
  </si>
  <si>
    <t>Who to follow and why: link prediction with explanations</t>
  </si>
  <si>
    <t>Proceedings of the 20th ACM SIGKDD international conference on knowledge discovery and data mining</t>
  </si>
  <si>
    <t>1266–1275</t>
  </si>
  <si>
    <t>Barrick, M. R., &amp; Mount, M. K.</t>
  </si>
  <si>
    <t>The big five personality dimensions and job performance: a meta-analysis</t>
  </si>
  <si>
    <t>Personnel Psychology</t>
  </si>
  <si>
    <t>1–26</t>
  </si>
  <si>
    <t>Batrinca, B., &amp; Treleaven, P. C.</t>
  </si>
  <si>
    <t>Social media analytics: a survey of techniques, tools and platforms</t>
  </si>
  <si>
    <t>AI &amp; Society</t>
  </si>
  <si>
    <t>89–116</t>
  </si>
  <si>
    <t>Benevenuto, F., Magno, G., Rodrigues, T., &amp; Almeida, V.</t>
  </si>
  <si>
    <t>Detecting spammers on twitter</t>
  </si>
  <si>
    <t>Annual collaboration, electronic messaging, anti-abuse and spam conference (CEAS)</t>
  </si>
  <si>
    <t>Bird, S., Klein, E., &amp; Loper, E.</t>
  </si>
  <si>
    <t>Natural language processing with Python: analyzing text with the natural language toolkit</t>
  </si>
  <si>
    <t>‘‘O’Reilly Media, Inc.’’</t>
  </si>
  <si>
    <t>Blei, D. M., Ng, A. Y., &amp; Jordan, M. I.</t>
  </si>
  <si>
    <t>Latent dirichlet allocation</t>
  </si>
  <si>
    <t>Journal of Machine Learning Research (JMLR)</t>
  </si>
  <si>
    <t>993–1022</t>
  </si>
  <si>
    <t>Bliss, C. A., Frank, M. R., Danforth, C. M., &amp; Dodds, P. S.</t>
  </si>
  <si>
    <t>An evolutionary algorithm approach to link prediction in dynamic social networks</t>
  </si>
  <si>
    <t>abs/1304.6257</t>
  </si>
  <si>
    <t>Bliss, C. A., Kloumann, I. M., Harris, K. D., Danforth, C. M., &amp; Dodds, P. S.</t>
  </si>
  <si>
    <t>Twitter reciprocal reply networks exhibit assortativity with respect to happiness</t>
  </si>
  <si>
    <t>Journal of Computer Science</t>
  </si>
  <si>
    <t>388–397</t>
  </si>
  <si>
    <t>Bollen, J., Mao, H., &amp; Pepe, A.</t>
  </si>
  <si>
    <t>Determining the public mood state by analysis of microblogging posts</t>
  </si>
  <si>
    <t>Proceedings of the alife XII conference</t>
  </si>
  <si>
    <t>Modeling public mood and emotion: Twitter sentiment and socio-economic phenomena.</t>
  </si>
  <si>
    <t>Icwsm</t>
  </si>
  <si>
    <t>450–453</t>
  </si>
  <si>
    <t>Borra, E., &amp; Rieder, B.</t>
  </si>
  <si>
    <t>Programmed method: developing a toolset for capturing and analyzing tweets</t>
  </si>
  <si>
    <t>Aslib Journal of Information Management</t>
  </si>
  <si>
    <t>262–278</t>
  </si>
  <si>
    <t>Bošnjak, M., Oliveira, E., Martins, J., Mendes Rodrigues, E., &amp; Sarmento, L.</t>
  </si>
  <si>
    <t>Twitterecho: a distributed focused crawler to support open research with twitter data</t>
  </si>
  <si>
    <t>Proceedings of the 21st international conference on world wide web</t>
  </si>
  <si>
    <t>1233–1240</t>
  </si>
  <si>
    <t>Boyd, D., Golder, S., &amp; Lotan, G.</t>
  </si>
  <si>
    <t>Tweet, tweet, retweet: Conversational aspects of retweeting on twitter</t>
  </si>
  <si>
    <t>System sciences (Hicss), 2010 43rd Hawaii international conference on</t>
  </si>
  <si>
    <t>Bray, P.</t>
  </si>
  <si>
    <t>Social authority: Our measure of twitter influence</t>
  </si>
  <si>
    <t>http://moz.com/blog/social-authority</t>
  </si>
  <si>
    <t>Brin, S., &amp; Page, L.</t>
  </si>
  <si>
    <t>The anatomy of a large-scale hypertextual Web search engine</t>
  </si>
  <si>
    <t>Computer Networks and ISDN Systems</t>
  </si>
  <si>
    <t>1–7</t>
  </si>
  <si>
    <t>107–117</t>
  </si>
  <si>
    <t>Broder, A.</t>
  </si>
  <si>
    <t>On the resemblance and containment of documents</t>
  </si>
  <si>
    <t>SEQUENCES ’97, Proceedings of the compression and complexity of sequences 1997</t>
  </si>
  <si>
    <t>Broniatowski, D. A., Jamison, A. M., Qi, S., AlKulaib, L., Chen, T., Benton, A., Quinn, S. C., &amp; Dredze, M.</t>
  </si>
  <si>
    <t>Weaponized health communication: Twitter bots and Russian trolls amplify the vaccine debate</t>
  </si>
  <si>
    <t>American Journal of Public Health</t>
  </si>
  <si>
    <t>1378–1384</t>
  </si>
  <si>
    <t>Broniatowski, D. A., Paul, M. J., &amp; Dredze, M.</t>
  </si>
  <si>
    <t>National and local influenza surveillance through twitter: an analysis of the 2012-2013 influenza epidemic</t>
  </si>
  <si>
    <t>e83672</t>
  </si>
  <si>
    <t>Buccafurri, F., Lax, G., Nicolazzo, S., &amp; Nocera, A.</t>
  </si>
  <si>
    <t>Interest assortativity in twitter</t>
  </si>
  <si>
    <t>WEBIST (1)</t>
  </si>
  <si>
    <t>239–246</t>
  </si>
  <si>
    <t>Byrnes, N.</t>
  </si>
  <si>
    <t>How the Bot-y politic influenced this election</t>
  </si>
  <si>
    <t>Technologyreview.com</t>
  </si>
  <si>
    <t>https://bit.ly/2fBN13R</t>
  </si>
  <si>
    <t>Carvalho, J. P., Rosa, H., Brogueira, G., &amp; Batista, F.</t>
  </si>
  <si>
    <t>MISNIS: An intelligent platform for twitter topic mining</t>
  </si>
  <si>
    <t>374–388</t>
  </si>
  <si>
    <t>Cataldi, M., Di Caro, L., &amp; Schifanella, C.</t>
  </si>
  <si>
    <t>Emerging topic detection on twitter based on temporal and social terms evaluation</t>
  </si>
  <si>
    <t>Proceedings of the tenth international workshop on multimedia data mining</t>
  </si>
  <si>
    <t>Proceedings of the tenth international workshop on multimedia data mining - MDMKDD ’10</t>
  </si>
  <si>
    <t>Cha, M., Haddadi, H., Benevenuto, F., &amp; Gummadi, K.</t>
  </si>
  <si>
    <t>Measuring user influence in twitter: The million follower fallacy</t>
  </si>
  <si>
    <t>4th international AAAI conference on weblogs and social media (ICWSM)</t>
  </si>
  <si>
    <t>Cha, M., Mislove, A., &amp; Gummadi, K. P.</t>
  </si>
  <si>
    <t>A measurement-driven analysis of information propagation in the flickr social network</t>
  </si>
  <si>
    <t>Proceedings of the 18th international conference on world wide web - WWW ’09</t>
  </si>
  <si>
    <t>Charalampakis, B., Spathis, D., Kouslis, E., &amp; Kermanidis, K.</t>
  </si>
  <si>
    <t>Detecting irony on greek political tweets: A text mining approach</t>
  </si>
  <si>
    <t>EANN ’15, Proceedings of the 16th international conference on engineering applications of neural networks (INNS)</t>
  </si>
  <si>
    <t>Chavoshi, N., Hamooni, H., &amp; Mueen, A.</t>
  </si>
  <si>
    <t>Debot: Twitter bot detection via warped correlation</t>
  </si>
  <si>
    <t>ICDM</t>
  </si>
  <si>
    <t>817–822</t>
  </si>
  <si>
    <t>Chen, Y., Yuan, J., You, Q., &amp; Luo, J.</t>
  </si>
  <si>
    <t>Twitter sentiment analysis via bi-sense emoji embedding and attention-based LSTM</t>
  </si>
  <si>
    <t>arXiv preprint arXiv:1807.07961</t>
  </si>
  <si>
    <t>Choi, H.-J., &amp; Park, C. H.</t>
  </si>
  <si>
    <t>Emerging topic detection in twitter stream based on high utility pattern mining</t>
  </si>
  <si>
    <t>27–36</t>
  </si>
  <si>
    <t>Choudhury, M. D., Lin, Y.-R., Sundaram, H., Candan, K. S., Xie, L., &amp; Kelliher, A.</t>
  </si>
  <si>
    <t>How does the data sampling strategy impact the discovery of information diffusion in social media?</t>
  </si>
  <si>
    <t>Proceedings of the 4th international AAAI conference on weblogs and social media</t>
  </si>
  <si>
    <t>34–41</t>
  </si>
  <si>
    <t>Chowdhury, A.</t>
  </si>
  <si>
    <t>State of Twitter Spam</t>
  </si>
  <si>
    <t>Twitter.com</t>
  </si>
  <si>
    <t>https://bit.ly/2QwmB5G</t>
  </si>
  <si>
    <t>Chu, Z., Gianvecchio, S., Wang, H., &amp; Jajodia, S.</t>
  </si>
  <si>
    <t>Detecting automation of twitter accounts: Are you a human, bot, or cyborg?</t>
  </si>
  <si>
    <t>IEEE Transactions on Dependable and Secure Computing</t>
  </si>
  <si>
    <t>811–824</t>
  </si>
  <si>
    <t>Chu, Z., Widjaja, I., &amp; Wang, H.</t>
  </si>
  <si>
    <t>Detecting social spam campaigns on twitter</t>
  </si>
  <si>
    <t>International conference on applied cryptography and network security</t>
  </si>
  <si>
    <t>455–472</t>
  </si>
  <si>
    <t>Chun, H., Kwak, H., Eom, Y.-H., Ahn, Y.-Y., Moon, S., &amp; Jeong, H.</t>
  </si>
  <si>
    <t>Comparison of online social relations in volume vs interaction</t>
  </si>
  <si>
    <t>Proceedings of the 8th ACM SIGCOMM conference on internet measurement conference - IMC ’08</t>
  </si>
  <si>
    <t>Chung, J. E., &amp; Mustafaraj, E.</t>
  </si>
  <si>
    <t>Can collective sentiment expressed on twitter predict political elections?</t>
  </si>
  <si>
    <t>AAAI</t>
  </si>
  <si>
    <t>1770–1771</t>
  </si>
  <si>
    <t>Cody, E. M., Reagan, A. J., Mitchell, L., Dodds, P. S., &amp; Danforth, C. M.</t>
  </si>
  <si>
    <t>Climate change sentiment on twitter: an unsolicited public opinion poll</t>
  </si>
  <si>
    <t>e0136092</t>
  </si>
  <si>
    <t>Colleoni, E., Rozza, A., &amp; Arvidsson, A.</t>
  </si>
  <si>
    <t>Echo chamber or public sphere? Predicting political orientation and measuring political homophily in twitter using big data</t>
  </si>
  <si>
    <t>Journal of Communication</t>
  </si>
  <si>
    <t>317–332</t>
  </si>
  <si>
    <t>Confessore, n., Dance, G. J., Harris, R., &amp; Hansen, M.</t>
  </si>
  <si>
    <t>The follower factory</t>
  </si>
  <si>
    <t>https://nyti.ms/2rJ8YZM</t>
  </si>
  <si>
    <t>Conover, M., Ratkiewicz, J., Francisco, M. R., Gonçalves, B., Menczer, F., &amp; Flammini, A.</t>
  </si>
  <si>
    <t>Political polarization on twitter</t>
  </si>
  <si>
    <t>89–96</t>
  </si>
  <si>
    <t>Constine, J.</t>
  </si>
  <si>
    <t>Facebook sees 2 billion searches per day, but it’s attacking Twitter not Google</t>
  </si>
  <si>
    <t>https://tcrn.ch/2aL3jGk</t>
  </si>
  <si>
    <t>Cormack, G. V.</t>
  </si>
  <si>
    <t>Email spam filtering: A systematic review</t>
  </si>
  <si>
    <t>Foundations and Trends in Information Retrieval</t>
  </si>
  <si>
    <t>335–455</t>
  </si>
  <si>
    <t>Csardi, G., &amp; Nepusz, T.</t>
  </si>
  <si>
    <t>The igraph software package for complex network research</t>
  </si>
  <si>
    <t>InterJournal, Complex Systems</t>
  </si>
  <si>
    <t>Cui, A., Zhang, M., Liu, Y., &amp; Ma, S.</t>
  </si>
  <si>
    <t>Emotion tokens: Bridging the gap among multilingual twitter sentiment analysis</t>
  </si>
  <si>
    <t>Asia information retrieval symposium</t>
  </si>
  <si>
    <t>238–249</t>
  </si>
  <si>
    <t>Company event popularity for financial markets using Twitter and sentiment analysis</t>
  </si>
  <si>
    <t>Davis, C. A., Varol, O., Ferrara, E., Flammini, A., &amp; Menczer, F.</t>
  </si>
  <si>
    <t>Botornot: A system to evaluate social bots</t>
  </si>
  <si>
    <t>Proceedings of the 25th international conference companion on world wide web</t>
  </si>
  <si>
    <t>273–274</t>
  </si>
  <si>
    <t>Derczynski, L., Ritter, A., Clark, S., &amp; Bontcheva, K.</t>
  </si>
  <si>
    <t>Twitter part-of-speech tagging for all: Overcoming sparse and noisy data</t>
  </si>
  <si>
    <t>198–206</t>
  </si>
  <si>
    <t>Proceedings of the SIGCHI conference on human factors in computing systems</t>
  </si>
  <si>
    <t>1195–1198</t>
  </si>
  <si>
    <t>CHI ’10, Proceedings of the SIGCHI conference on human factors in computing systems</t>
  </si>
  <si>
    <t>Dimson, T.</t>
  </si>
  <si>
    <t>Emojineering part 1: Machine learning for emoji trends</t>
  </si>
  <si>
    <t>https://bit.ly/2PcHKBm</t>
  </si>
  <si>
    <t>Ding, X., Liu, B., &amp; Yu, P. S.</t>
  </si>
  <si>
    <t>A holistic lexicon-based approach to opinion mining</t>
  </si>
  <si>
    <t>Proceedings of the 2008 international conference on web search and data mining</t>
  </si>
  <si>
    <t>231–240</t>
  </si>
  <si>
    <t>Djuric, N., Zhou, J., Morris, R., Grbovic, M., Radosavljevic, V., &amp; Bhamidipati, N.</t>
  </si>
  <si>
    <t>Proceedings of the 24th international conference on world wide web</t>
  </si>
  <si>
    <t>Dodds, P. S., Harris, K. D., Kloumann, I. M., Bliss, C. A., &amp; Danforth, C. M.</t>
  </si>
  <si>
    <t>Temporal patterns of happiness and information in a global social network: Hedonometrics and twitter</t>
  </si>
  <si>
    <t>e26752</t>
  </si>
  <si>
    <t>Dong, A., Zhang, R., Kolari, P., Bai, J., Diaz, F., Chang, Y., Zheng, Z., &amp; Zha, H.</t>
  </si>
  <si>
    <t>Time is of the essence: improving recency ranking using twitter data</t>
  </si>
  <si>
    <t>Proceedings of the 19th international conference on world wide web</t>
  </si>
  <si>
    <t>331–340</t>
  </si>
  <si>
    <t>Duncan, G.</t>
  </si>
  <si>
    <t>It’s not just you: 71 percent of tweets are ignored</t>
  </si>
  <si>
    <t>https://bit.ly/2H9hZTr</t>
  </si>
  <si>
    <t>Duwairi, R. M., Marji, R., Sha’ban, N., &amp; Rushaidat, S.</t>
  </si>
  <si>
    <t>Sentiment analysis in arabic tweets</t>
  </si>
  <si>
    <t>Information and communication systems (Icics), 2014 5th international conference on</t>
  </si>
  <si>
    <t>1–6</t>
  </si>
  <si>
    <t>Dwi Prasetyo, N., &amp; Hauff, C.</t>
  </si>
  <si>
    <t>Twitter-based election prediction in the developing world</t>
  </si>
  <si>
    <t>HT ’15, Proceedings of the 26th ACM conference on hypertext &amp;#38; social media</t>
  </si>
  <si>
    <t>149–158</t>
  </si>
  <si>
    <t>Dzogang, F., Lightman, S., &amp; Cristianini, N.</t>
  </si>
  <si>
    <t>Diurnal variations of psychometric indicators in twitter content</t>
  </si>
  <si>
    <t>1–18</t>
  </si>
  <si>
    <t>Ediger, D., Jiang, K., Riedy, J., Bader, D. A., &amp; Corley, C.</t>
  </si>
  <si>
    <t>Massive social network analysis: Mining twitter for social good</t>
  </si>
  <si>
    <t>2010 39th international conference on parallel processing</t>
  </si>
  <si>
    <t>583–593</t>
  </si>
  <si>
    <t>Edwards, C., Edwards, A., Spence, P. R., &amp; Shelton, A. K.</t>
  </si>
  <si>
    <t>Is that a bot running the social media feed? Testing the differences in perceptions of communication quality for a human agent and a bot agent on twitter</t>
  </si>
  <si>
    <t>372–376</t>
  </si>
  <si>
    <t>Efron, M.</t>
  </si>
  <si>
    <t>Hashtag retrieval in a microblogging environment</t>
  </si>
  <si>
    <t>SIGIR ’10, Proceedings of the 33rd international ACM SIGIR conference on research and development in information retrieval</t>
  </si>
  <si>
    <t>787–788</t>
  </si>
  <si>
    <t>Eom, Y.-H., Puliga, M., Smailovic, J., Mozetic, I., &amp; Caldarelli, G.</t>
  </si>
  <si>
    <t>Twitter-based analysis of the dynamics of collective attention to political parties</t>
  </si>
  <si>
    <t>Eysenbach, G.</t>
  </si>
  <si>
    <t>Can tweets predict citations? Metrics of social impact based on twitter and correlation with traditional metrics of scientific impact</t>
  </si>
  <si>
    <t>e123</t>
  </si>
  <si>
    <t>Fang, A., Macdonald, C., Ounis, I., &amp; Habel, P.</t>
  </si>
  <si>
    <t>Using word embedding to evaluate the coherence of topics from Twitter data</t>
  </si>
  <si>
    <t>Proceedings of the 39th international ACM SIGIR conference on research and development in information retrieval</t>
  </si>
  <si>
    <t>1057–1060</t>
  </si>
  <si>
    <t>Ferrara, E., Varol, O., Davis, C., Menczer, F., &amp; Flammini, A.</t>
  </si>
  <si>
    <t>The rise of social bots</t>
  </si>
  <si>
    <t>96–104</t>
  </si>
  <si>
    <t>Finin, T., Murnane, W., Karandikar, A., Keller, N., Martineau, J., &amp; Dredze, M.</t>
  </si>
  <si>
    <t>Annotating named entities in Twitter data with crowdsourcing</t>
  </si>
  <si>
    <t>Proceedings of the NAACL HLT 2010 workshop on creating speech and language data with amazon’s mechanical turk</t>
  </si>
  <si>
    <t>80–88</t>
  </si>
  <si>
    <t>Finkel, J. R., Grenager, T., &amp; Manning, C.</t>
  </si>
  <si>
    <t>Incorporating non-local information into information extraction systems by gibbs sampling</t>
  </si>
  <si>
    <t>Proceedings of the 43rd annual meeting on association for computational linguistics</t>
  </si>
  <si>
    <t>363–370</t>
  </si>
  <si>
    <t>Flores, M., &amp; Kuzmanovic, A.</t>
  </si>
  <si>
    <t>Searching for spam: detecting fraudulent accounts via web search</t>
  </si>
  <si>
    <t>Passive and active measurement</t>
  </si>
  <si>
    <t>208–217</t>
  </si>
  <si>
    <t>Foroozani, A., &amp; Ebrahimi, M.</t>
  </si>
  <si>
    <t>Anomalous information diffusion in social networks: Twitter and Digg</t>
  </si>
  <si>
    <t>249–266</t>
  </si>
  <si>
    <t>1–30</t>
  </si>
  <si>
    <t>Founta, A.-M., Djouvas, C., Chatzakou, D., Leontiadis, I., Blackburn, J., Stringhini, G., Vakali, A., Sirivianos, M., &amp; Kourtellis, N.</t>
  </si>
  <si>
    <t>Large scale crowdsourcing and characterization of twitter abusive behavior</t>
  </si>
  <si>
    <t>arXiv preprint arXiv:1802.00393</t>
  </si>
  <si>
    <t>Freelon, D.</t>
  </si>
  <si>
    <t>Social media data collection tools</t>
  </si>
  <si>
    <t>http://socialmediadata.wikidot.com/</t>
  </si>
  <si>
    <t>Freeman, L.</t>
  </si>
  <si>
    <t>The development of social network analysis</t>
  </si>
  <si>
    <t>A Study in the Sociology of Science</t>
  </si>
  <si>
    <t>Gabielkov, M., &amp; Legout, A.</t>
  </si>
  <si>
    <t>The complete picture of the twitter social graph</t>
  </si>
  <si>
    <t>Proceedings of the 2012 ACM conference on CoNEXT student workshop</t>
  </si>
  <si>
    <t>19–20</t>
  </si>
  <si>
    <t>Gabielkov, M., Rao, A., &amp; Legout, A.</t>
  </si>
  <si>
    <t>2014a</t>
  </si>
  <si>
    <t>Sampling online social networks: an experimental study of twitter</t>
  </si>
  <si>
    <t>Proceedings of the 2014 ACM conference on SIGCOMM</t>
  </si>
  <si>
    <t>127–128</t>
  </si>
  <si>
    <t>2014b</t>
  </si>
  <si>
    <t>Studying social networks at scale: macroscopic anatomy of the twitter social graph</t>
  </si>
  <si>
    <t>ACM SIGMETRICS performance evaluation review</t>
  </si>
  <si>
    <t>277–288</t>
  </si>
  <si>
    <t>Gao, H., Chen, Y., Lee, K., Palsetia, D., &amp; Choudhary, A.</t>
  </si>
  <si>
    <t>Towards online spam filtering in social networks</t>
  </si>
  <si>
    <t>Symposium on network and distributed system security (NDSS)</t>
  </si>
  <si>
    <t>Gao, H., Hu, J., Wilson, C., Li, Z., Chen, Y., &amp; Zhao, B. Y.</t>
  </si>
  <si>
    <t>Detecting and characterizing social spam campaigns</t>
  </si>
  <si>
    <t>Proceedings of the 10th annual conference on internet measurement - IMC ’10</t>
  </si>
  <si>
    <t>Gayo-Avello, D.</t>
  </si>
  <si>
    <t>A meta-analysis of state-of-the-art electoral prediction from twitter data</t>
  </si>
  <si>
    <t>abs/1206.5851</t>
  </si>
  <si>
    <t>Gayo-Avello, D., Metaxas, P. T., &amp; Mustafaraj, E.</t>
  </si>
  <si>
    <t>Limits of electoral predictions using twitter</t>
  </si>
  <si>
    <t>ICWSM. The AAAI Press</t>
  </si>
  <si>
    <t>A domain transferable lexicon set for Twitter sentiment analysis using a supervised machine learning approach</t>
  </si>
  <si>
    <t>Ghosh, S., Viswanath, B., Kooti, F., Sharma, N. K., Korlam, G., Benevenuto, F., Ganguly, N., &amp; Gummadi, K. P.</t>
  </si>
  <si>
    <t>Understanding and combating link farming in the twitter social network</t>
  </si>
  <si>
    <t>Proceedings of the 21st international conference on world wide web - WWW ’12</t>
  </si>
  <si>
    <t>Giachanou, A., &amp; Crestani, F.</t>
  </si>
  <si>
    <t>Like it or not: A survey of twitter sentiment analysis methods</t>
  </si>
  <si>
    <t>Gilani, Z., Wang, L., Crowcroft, J., Almeida, M., &amp; Farahbakhsh, R.</t>
  </si>
  <si>
    <t>Stweeler: A framework for twitter bot analysis</t>
  </si>
  <si>
    <t>37–38</t>
  </si>
  <si>
    <t>Gilbert, C. E.</t>
  </si>
  <si>
    <t>Vader: A parsimonious rule-based model for sentiment analysis of social media text</t>
  </si>
  <si>
    <t>Eighth international conference on weblogs and social media (ICWSM-14)</t>
  </si>
  <si>
    <t>Go, A., Bhayani, R., &amp; Huang, L.</t>
  </si>
  <si>
    <t>Twitter sentiment classification using distant supervision</t>
  </si>
  <si>
    <t>CS224N project report, Stanford</t>
  </si>
  <si>
    <t>Golbeck, J., &amp; Hansen, D.</t>
  </si>
  <si>
    <t>Computing political preference among twitter followers</t>
  </si>
  <si>
    <t>CHI ’11, Proceedings of the SIGCHI conference on human factors in computing systems</t>
  </si>
  <si>
    <t>1105–1108</t>
  </si>
  <si>
    <t>Gonçalves, P., Araújo, M., Benevenuto, F., &amp; Cha, M.</t>
  </si>
  <si>
    <t>Comparing and combining sentiment analysis methods</t>
  </si>
  <si>
    <t>Proceedings of the first ACM conference on online social networks</t>
  </si>
  <si>
    <t>27–38</t>
  </si>
  <si>
    <t>Gonçalves, B., Perra, N., &amp; Vespignani, A.</t>
  </si>
  <si>
    <t>Modeling users’ activity on twitter networks: validation of Dunbar’s number</t>
  </si>
  <si>
    <t>e22656</t>
  </si>
  <si>
    <t>González-Ibáñez, R., Muresan, S., &amp; Wacholder, N.</t>
  </si>
  <si>
    <t>Identifying sarcasm in twitter: A closer look</t>
  </si>
  <si>
    <t>HLT ’11, Proceedings of the 49th annual meeting of the association for computational linguistics: human language technologies: Short papers - volume 2</t>
  </si>
  <si>
    <t>581–586</t>
  </si>
  <si>
    <t>Grier, C., Thomas, K., Paxson, V., &amp; Zhang, M.</t>
  </si>
  <si>
    <t>@spam: The underground on 140 characters or less</t>
  </si>
  <si>
    <t>CCS ’10, Proceedings of the 17th ACM conference on computer and communications security</t>
  </si>
  <si>
    <t>27–37</t>
  </si>
  <si>
    <t>Griffiths, T. L., &amp; Steyvers, M.</t>
  </si>
  <si>
    <t>Finding scientific topics</t>
  </si>
  <si>
    <t>Proceedings of the National Academy of Sciences of the United States of America</t>
  </si>
  <si>
    <t>5228–5235</t>
  </si>
  <si>
    <t>10–18</t>
  </si>
  <si>
    <t>Han, B., &amp; Baldwin, T.</t>
  </si>
  <si>
    <t>Lexical normalisation of short text messages: Makn sens a# twitter</t>
  </si>
  <si>
    <t>Proceedings of the 49th annual meeting of the association for computational linguistics: Human language technologies</t>
  </si>
  <si>
    <t>368–378</t>
  </si>
  <si>
    <t>Han, B., Cook, P., &amp; Baldwin, T.</t>
  </si>
  <si>
    <t>Automatically constructing a normalisation dictionary for microblogs</t>
  </si>
  <si>
    <t>Proceedings of the 2012 joint conference on empirical methods in natural language processing and computational natural language learning</t>
  </si>
  <si>
    <t>421–432</t>
  </si>
  <si>
    <t>Hanneman, R. A., &amp; Riddle, M.</t>
  </si>
  <si>
    <t>Introduction to social network methods</t>
  </si>
  <si>
    <t>University of California Riverside</t>
  </si>
  <si>
    <t>Harvey, D.</t>
  </si>
  <si>
    <t>Trust and safety</t>
  </si>
  <si>
    <t>https://bit.ly/2LWt3Cl</t>
  </si>
  <si>
    <t>Hashemi, M.</t>
  </si>
  <si>
    <t>The infrastructure behind twitter: Scale</t>
  </si>
  <si>
    <t>https://bit.ly/2qMuuJC</t>
  </si>
  <si>
    <t>Haveliwala, T. H., &amp; H., T.</t>
  </si>
  <si>
    <t>Topic-sensitive PageRank</t>
  </si>
  <si>
    <t>Proceedings of the eleventh international conference on world wide web - WWW ’02</t>
  </si>
  <si>
    <t>Hernandez-Suarez, A., Sanchez-Perez, G., Toscano-Medina, K., Martinez-Hernandez, V., Sanchez, V., &amp; Perez-Meana, H.</t>
  </si>
  <si>
    <t>A web scraping methodology for bypassing twitter API restrictions</t>
  </si>
  <si>
    <t>arXiv preprint arXiv:1803.09875</t>
  </si>
  <si>
    <t>Herzallah, W., Faris, H., &amp; Adwan, O.</t>
  </si>
  <si>
    <t>Feature engineering for detecting spammers on Twitter: Modelling and analysis</t>
  </si>
  <si>
    <t>Journal of Information Science</t>
  </si>
  <si>
    <t>230–247</t>
  </si>
  <si>
    <t>Hirsch, J.</t>
  </si>
  <si>
    <t>An index to quantify an individual’s scientific research output</t>
  </si>
  <si>
    <t>16569–16572</t>
  </si>
  <si>
    <t>Hong, L., Dan, O., &amp; Davison, B. D.</t>
  </si>
  <si>
    <t>Predicting popular messages in twitter</t>
  </si>
  <si>
    <t>Proceedings of the 20th international conference companion on world wide web - WWW ’11</t>
  </si>
  <si>
    <t>Hong, L., &amp; Davison, B. D.</t>
  </si>
  <si>
    <t>Empirical study of topic modeling in twitter</t>
  </si>
  <si>
    <t>SOMA ’10, Proceedings of the first workshop on social media analytics - SOMA ’10</t>
  </si>
  <si>
    <t>Hong, S., &amp; Nadler, D.</t>
  </si>
  <si>
    <t>Which candidates do the public discuss online in an election campaign?: The use of social media by 2012 presidential candidates and its impact on candidate salience</t>
  </si>
  <si>
    <t>455–461</t>
  </si>
  <si>
    <t>Hopkins, D., &amp; King, G.</t>
  </si>
  <si>
    <t>A method of automated nonparametric content analysis for social science</t>
  </si>
  <si>
    <t>American Journal of Political Science</t>
  </si>
  <si>
    <t>229–247</t>
  </si>
  <si>
    <t>Howlader, P., &amp; Sudeep, K.</t>
  </si>
  <si>
    <t>Degree centrality, eigenvector centrality and the relation between them in twitter</t>
  </si>
  <si>
    <t>2016 IEEE international conference on recent trends in electronics, information &amp; communication technology (RTEICT)</t>
  </si>
  <si>
    <t>678–682</t>
  </si>
  <si>
    <t>Hu, Y., John, A., Wang, F., &amp; Kambhampati, S.</t>
  </si>
  <si>
    <t>Et-lda: Joint topic modeling for aligning events and their twitter feedback</t>
  </si>
  <si>
    <t>Twenty-sixth AAAI conference on artificial intelligence</t>
  </si>
  <si>
    <t>Hu, X., Sun, N., Zhang, C., &amp; Chua, T.-S.</t>
  </si>
  <si>
    <t>Exploiting internal and external semantics for the clustering of short texts using world knowledge</t>
  </si>
  <si>
    <t>919–928</t>
  </si>
  <si>
    <t>Huang, J., Thornton, K. M., &amp; Efthimiadis, E. N.</t>
  </si>
  <si>
    <t>Conversational tagging in twitter</t>
  </si>
  <si>
    <t>HT ’10, Proceedings of the 21st ACM conference on hypertext and hypermedia</t>
  </si>
  <si>
    <t>173–178</t>
  </si>
  <si>
    <t>Investopedia</t>
  </si>
  <si>
    <t>How twitter makes money</t>
  </si>
  <si>
    <t>https://tinyurl.com/y7q2cehz</t>
  </si>
  <si>
    <t>Jiang, L., Yu, M., Zhou, M., Liu, X., &amp; Zhao, T.</t>
  </si>
  <si>
    <t>Target-dependent twitter sentiment classification</t>
  </si>
  <si>
    <t>Proceedings of the 49th annual meeting of the association for computational linguistics: Human language technologies-volume 1</t>
  </si>
  <si>
    <t>151–160</t>
  </si>
  <si>
    <t>Jianqiang, Z., &amp; Xiaolin, G.</t>
  </si>
  <si>
    <t>Comparison research on text pre-processing methods on twitter sentiment analysis</t>
  </si>
  <si>
    <t>2870–2879</t>
  </si>
  <si>
    <t>Johnson, S., Torres, J. J., Marro, J., &amp; Munoz, M. A.</t>
  </si>
  <si>
    <t>Entropic origin of disassortativity in complex networks</t>
  </si>
  <si>
    <t>Physical Review Letters</t>
  </si>
  <si>
    <t>Kanich, C., Kreibich, C., Levchenko, K., Enright, B., Voelker, G. M., Paxson, V., &amp; Savage, S.</t>
  </si>
  <si>
    <t>Spamalytics: an empirical analysis of spam marketing conversion</t>
  </si>
  <si>
    <t>CCS ’08: Proceedings of the 15th ACM conference on computer and communications security</t>
  </si>
  <si>
    <t>3–14</t>
  </si>
  <si>
    <t>Kantrowitz, A.</t>
  </si>
  <si>
    <t>How twitter made the tech world’s most unlikely comeback</t>
  </si>
  <si>
    <t>https://bit.ly/2M0sOpy</t>
  </si>
  <si>
    <t>Karami, A., Dahl, A. A., Turner-McGrievy, G., Kharrazi, H., &amp; Shaw, G.</t>
  </si>
  <si>
    <t>Characterizing diabetes, diet, exercise, and obesity comments on twitter</t>
  </si>
  <si>
    <t>International Journal of Information Management</t>
  </si>
  <si>
    <t>Kaufmann, M., &amp; Kalita, J.</t>
  </si>
  <si>
    <t>Syntactic normalization of twitter messages</t>
  </si>
  <si>
    <t>International conference on natural language processing, Kharagpur, India</t>
  </si>
  <si>
    <t>Convolutional neural networks for sentence classification</t>
  </si>
  <si>
    <t>arXiv preprint arXiv:1408.5882</t>
  </si>
  <si>
    <t>Kleinberg, J.</t>
  </si>
  <si>
    <t>Navigation in a small world</t>
  </si>
  <si>
    <t>Kleinberg, J. M., Kumar, R., Raghavan, P., Rajagopalan, S., &amp; Tomkins, A. S.</t>
  </si>
  <si>
    <t>The web as a graph: measurements, models, and methods</t>
  </si>
  <si>
    <t>Computing and combinatorics</t>
  </si>
  <si>
    <t>Kleineberg, K.-K., &amp; Boguñá, M.</t>
  </si>
  <si>
    <t>Evolution of the digital society reveals balance between viral and mass media influence</t>
  </si>
  <si>
    <t>Physical Review X</t>
  </si>
  <si>
    <t>Kolchyna, O., Souza, T. T., Treleaven, P., &amp; Aste, T.</t>
  </si>
  <si>
    <t>Twitter sentiment analysis: Lexicon method, machine learning method and their combination</t>
  </si>
  <si>
    <t>arXiv preprint arXiv:1507.00955</t>
  </si>
  <si>
    <t>Kontopoulos, E., Berberidis, C., Dergiades, T., &amp; Bassiliades, N.</t>
  </si>
  <si>
    <t>Ontology-based sentiment analysis of twitter posts</t>
  </si>
  <si>
    <t>4065–4074</t>
  </si>
  <si>
    <t>Kouloumpis, E., Wilson, T., &amp; Moore, J. D.</t>
  </si>
  <si>
    <t>Twitter sentiment analysis: The good the bad and the omg!</t>
  </si>
  <si>
    <t>538–541</t>
  </si>
  <si>
    <t>Krebs, B.</t>
  </si>
  <si>
    <t>Twitter bots drown out anti-kremlin tweets</t>
  </si>
  <si>
    <t>https://krebsonsecurity.com/tag/maxim-goncharov/</t>
  </si>
  <si>
    <t>Kreibich, C., Kanich, C., Levchenko, K., Enright, B., Voelker, G. M., Paxson, V., &amp; Savage, S.</t>
  </si>
  <si>
    <t>On the spam campaign trail</t>
  </si>
  <si>
    <t>LEET</t>
  </si>
  <si>
    <t>Kucher, K., Paradis, C., &amp; Kerren, A.</t>
  </si>
  <si>
    <t>The state of the art in sentiment visualization</t>
  </si>
  <si>
    <t>Computer graphics forum</t>
  </si>
  <si>
    <t>71–96</t>
  </si>
  <si>
    <t>Kumar, R., Novak, J., &amp; Tomkins, A.</t>
  </si>
  <si>
    <t>Structure and evolution of online social networks</t>
  </si>
  <si>
    <t>Proceedings of the 12th ACM SIGKDD international conference on knowledge discovery and data mining - KDD ’06</t>
  </si>
  <si>
    <t>Kumaraguru, P., Rhee, Y., Acquisti, A., Cranor, L. F., Hong, J., &amp; Nunge, E.</t>
  </si>
  <si>
    <t>Protecting people from phishing</t>
  </si>
  <si>
    <t>Proceedings of the SIGCHI conference on human factors in computing systems - CHI ’07</t>
  </si>
  <si>
    <t>Kupavskii, A., Ostroumova, L., Umnov, A., Usachev, S., Serdyukov, P., Gusev, G., &amp; Kustarev, A.</t>
  </si>
  <si>
    <t>Prediction of retweet cascade size over time</t>
  </si>
  <si>
    <t>Proceedings of the 21st ACM international conference on information and knowledge management</t>
  </si>
  <si>
    <t>2335–2338</t>
  </si>
  <si>
    <t>Proceedings of the 19th international conference on world wide web - WWW ’10</t>
  </si>
  <si>
    <t>Laflin, P., Mantzaris, A. V., Ainley, F., Otley, A., Grindrod, P., &amp; Higham, D. J.</t>
  </si>
  <si>
    <t>Discovering and validating influence in a dynamic online social network</t>
  </si>
  <si>
    <t>1311–1323</t>
  </si>
  <si>
    <t>Lampos, V., Preoţiuc-Pietro, D., &amp; Cohn, T.</t>
  </si>
  <si>
    <t>A user-centric model of voting intention from social media</t>
  </si>
  <si>
    <t>ACL ’13, Proceedings of the 51st annual meeting of the association for computational linguistics</t>
  </si>
  <si>
    <t>993–1003</t>
  </si>
  <si>
    <t>Lee, K., Caverlee, J., &amp; Webb, S.</t>
  </si>
  <si>
    <t>Uncovering social spammers</t>
  </si>
  <si>
    <t>Proceeding of the 33rd international ACM SIGIR conference on research and development in information retrieval - SIGIR ’10</t>
  </si>
  <si>
    <t>Lee, K., Eoff, B. D., &amp; Caverlee, J.</t>
  </si>
  <si>
    <t>Seven months with the devils: A long-term study of content polluters on twitter</t>
  </si>
  <si>
    <t>Leong, E.</t>
  </si>
  <si>
    <t>New ways to control your experience on Twitter</t>
  </si>
  <si>
    <t>https://bit.ly/2b2dtRD</t>
  </si>
  <si>
    <t>Lerman, K., &amp; Ghosh, R.</t>
  </si>
  <si>
    <t>Information contagion: An empirical study of the spread of news on digg and twitter social networks</t>
  </si>
  <si>
    <t>Fourth international AAAI conference on weblogs and social media</t>
  </si>
  <si>
    <t>90–97</t>
  </si>
  <si>
    <t>Leskovec, J., Backstrom, L., Kumar, R., &amp; Tomkins, A.</t>
  </si>
  <si>
    <t>Microscopic evolution of social networks</t>
  </si>
  <si>
    <t>Proceeding of the 14th ACM SIGKDD international conference on knowledge discovery and data mining - KDD 08</t>
  </si>
  <si>
    <t>Leskovec, J., &amp; Faloutsos, C.</t>
  </si>
  <si>
    <t>Sampling from large graphs</t>
  </si>
  <si>
    <t>Leskovec, J., Kleinberg, J., &amp; Faloutsos, C.</t>
  </si>
  <si>
    <t>Graphs over time: densification laws, shrinking diameters and possible explanations</t>
  </si>
  <si>
    <t>Proceeding of the eleventh ACM SIGKDD international conference on knowledge discovery in data mining - KDD ’05</t>
  </si>
  <si>
    <t>Graph evolution: Densification and shrinking diameters</t>
  </si>
  <si>
    <t>TKDD</t>
  </si>
  <si>
    <t>Leskovec, J., Lang, K. J., Dasgupta, A., &amp; Mahoney, M. W.</t>
  </si>
  <si>
    <t>Statistical properties of community structure in large social and information networks</t>
  </si>
  <si>
    <t>Proceeding of the 17th international conference on world wide web - WWW ’08</t>
  </si>
  <si>
    <t>Li, C., Weng, J., He, Q., Yao, Y., Datta, A., Sun, A., &amp; Lee, B.-S.</t>
  </si>
  <si>
    <t>Twiner: named entity recognition in targeted twitter stream</t>
  </si>
  <si>
    <t>Proceedings of the 35th international ACM SIGIR conference on research and development in information retrieval</t>
  </si>
  <si>
    <t>721–730</t>
  </si>
  <si>
    <t>Liu, K.-L., Li, W.-J., &amp; Guo, M.</t>
  </si>
  <si>
    <t>Emoticon smoothed language models for twitter sentiment analysis.</t>
  </si>
  <si>
    <t>Aaai</t>
  </si>
  <si>
    <t>22–26</t>
  </si>
  <si>
    <t>Liu, L., Preotiuc-Pietro, D., Samani, Z. R., Moghaddam, M. E., &amp; Ungar, L. H.</t>
  </si>
  <si>
    <t>Analyzing personality through social media profile picture choice.</t>
  </si>
  <si>
    <t>211–220</t>
  </si>
  <si>
    <t>LiveStats, I.</t>
  </si>
  <si>
    <t>Twitter usage statistics - Internet live stats</t>
  </si>
  <si>
    <t>www.internetlivestats.com/twitter-statistics/</t>
  </si>
  <si>
    <t>Lo, S. L., Chiong, R., &amp; Cornforth, D.</t>
  </si>
  <si>
    <t>An unsupervised multilingual approach for online social media topic identification</t>
  </si>
  <si>
    <t>282–298</t>
  </si>
  <si>
    <t>Lukasik, M., Cohn, T., &amp; Bontcheva, K.</t>
  </si>
  <si>
    <t>Estimating collective judgement of rumours in social media</t>
  </si>
  <si>
    <t>abs/1506.00468</t>
  </si>
  <si>
    <t>Madduri, K., Ediger, D., Jiang, K., Bader, D. A., &amp; Chavarria-Miranda, D.</t>
  </si>
  <si>
    <t>A faster parallel algorithm and efficient multithreaded implementations for evaluating betweenness centrality on massive datasets</t>
  </si>
  <si>
    <t>2009 IEEE international symposium on parallel &amp; distributed processing</t>
  </si>
  <si>
    <t>1–8</t>
  </si>
  <si>
    <t>Maharani, W., &amp; Gozali, A. A.</t>
  </si>
  <si>
    <t>Degree centrality and eigenvector centrality in twitter</t>
  </si>
  <si>
    <t>Telecommunication systems services and applications (TSSA), 2014 8th international conference on</t>
  </si>
  <si>
    <t>Mahata, D., Friedrichs, J., Shah, R. R., &amp; Jiang, J.</t>
  </si>
  <si>
    <t>Did you take the pill?-detecting personal intake of medicine from twitter</t>
  </si>
  <si>
    <t>arXiv preprint arXiv:1808.02082</t>
  </si>
  <si>
    <t>Mangles, C.</t>
  </si>
  <si>
    <t>Search engine statistics 2018</t>
  </si>
  <si>
    <t>https://bit.ly/2Bwhqva</t>
  </si>
  <si>
    <t>Markatos, E., Balzarotti, D., Almgren, M., Athanasopoulos, E., Bos, H., Cavallaro, L., Ioannidis, S., Lindorfer, M., Maggi, F., &amp; Minchev, Z.</t>
  </si>
  <si>
    <t>The red book</t>
  </si>
  <si>
    <t>SysSec Consortium</t>
  </si>
  <si>
    <t>Marketingcharts</t>
  </si>
  <si>
    <t>Social networking eats up 3+ hours per day for the average American user</t>
  </si>
  <si>
    <t>https://bit.ly/1mmPPhB</t>
  </si>
  <si>
    <t>Martínez-Cámara, E., Martín-Valdivia, M. T., Urena-López, L. A., &amp; Montejo-Ráez, A. R.</t>
  </si>
  <si>
    <t>Sentiment analysis in twitter</t>
  </si>
  <si>
    <t>Natural Language Engineering</t>
  </si>
  <si>
    <t>1–28</t>
  </si>
  <si>
    <t>Martinez-Romo, J., &amp; Araujo, L.</t>
  </si>
  <si>
    <t>Detecting malicious tweets in trending topics using a statistical analysis of language</t>
  </si>
  <si>
    <t>2992–3000</t>
  </si>
  <si>
    <t>Matthews, C.</t>
  </si>
  <si>
    <t>How does one fake tweet cause a stock market crash?</t>
  </si>
  <si>
    <t>Times.com</t>
  </si>
  <si>
    <t>https://bit.ly/2FkPjEE</t>
  </si>
  <si>
    <t>Mazza, M., Cresci, S., Avvenuti, M., Quattrociocchi, W., &amp; Tesconi, M.</t>
  </si>
  <si>
    <t>Rtbust: Exploiting temporal patterns for botnet detection on twitter</t>
  </si>
  <si>
    <t>Proceedings of the 10th ACM conference on web science</t>
  </si>
  <si>
    <t>183–192</t>
  </si>
  <si>
    <t>McCallum, A. K.</t>
  </si>
  <si>
    <t>MALLET: A machine learning for language toolkit</t>
  </si>
  <si>
    <t>http://mallet.cs.umass.edu</t>
  </si>
  <si>
    <t>Mccord, M., &amp; Chuah, M.</t>
  </si>
  <si>
    <t>International conference on autonomic and trusted computing</t>
  </si>
  <si>
    <t>175–186</t>
  </si>
  <si>
    <t>McCoy, D., Pitsillidis, A., Jordan, G., Weaver, N., Kreibich, C., Krebs, B., Voelker, G. M., Savage, S., &amp; Levchenko, K.</t>
  </si>
  <si>
    <t>Pharmaleaks: understanding the business of online pharmaceutical affiliate programs</t>
  </si>
  <si>
    <t>Proceedings of the 21st USENIX conference on security symposium</t>
  </si>
  <si>
    <t>McCreadie, R., Soboroff, I., Lin, J., Macdonald, C., Ounis, I., &amp; McCullough, D.</t>
  </si>
  <si>
    <t>On building a reusable twitter corpus</t>
  </si>
  <si>
    <t>1113–1114</t>
  </si>
  <si>
    <t>McPherson, M., Smith-Lovin, L., &amp; Cook, J. M.</t>
  </si>
  <si>
    <t>Birds of a feather: Homophily in social networks</t>
  </si>
  <si>
    <t>Annual Review of Sociology</t>
  </si>
  <si>
    <t>415–444</t>
  </si>
  <si>
    <t>Meeder, B., Karrer, B., Sayedi, A., Ravi, R., Borgs, C., &amp; Chayes, J.</t>
  </si>
  <si>
    <t>We know who you followed last summer: inferring social link creation times in twitter</t>
  </si>
  <si>
    <t>Proceedings of the 20th international conference on world wide web</t>
  </si>
  <si>
    <t>517–526</t>
  </si>
  <si>
    <t>Meel, P., &amp; Vishwakarma, D. K.</t>
  </si>
  <si>
    <t>Fake news, rumor, information pollution in social media and web: A contemporary survey of state-of-the-arts, challenges and opportunities</t>
  </si>
  <si>
    <t>Article 112986</t>
  </si>
  <si>
    <t>Mendoza, M., Poblete, B., &amp; Castillo, C.</t>
  </si>
  <si>
    <t>Twitter under crisis</t>
  </si>
  <si>
    <t>Proceedings of the first workshop on social media analytics - SOMA ’10</t>
  </si>
  <si>
    <t>71–79</t>
  </si>
  <si>
    <t>Mersch, V. v. d.</t>
  </si>
  <si>
    <t>Twitter’s 10 year struggle with developer relations</t>
  </si>
  <si>
    <t>https://bit.ly/2TAG1YR</t>
  </si>
  <si>
    <t>Messias, J., Schmidt, L., Oliveira, R., &amp; Benevenuto, F.</t>
  </si>
  <si>
    <t>You followed my bot! transforming robots into influential users in twitter</t>
  </si>
  <si>
    <t>Midha, A.</t>
  </si>
  <si>
    <t>Study: Exposure to brand tweets drives consumers to take action – both on and off Twitter</t>
  </si>
  <si>
    <t>https://bit.ly/2CgY6UV</t>
  </si>
  <si>
    <t>Milgram, S.</t>
  </si>
  <si>
    <t>The small world problem</t>
  </si>
  <si>
    <t>Psychology today</t>
  </si>
  <si>
    <t>60–67</t>
  </si>
  <si>
    <t>Mislove, A., Marcon, M., Gummadi, K. P., Druschel, P., &amp; Bhattacharjee, B.</t>
  </si>
  <si>
    <t>Measurement and analysis of online social networks</t>
  </si>
  <si>
    <t>Proceedings of the 7th ACM SIGCOMM conference on internet measurement - IMC ’07</t>
  </si>
  <si>
    <t>Mitchell, L., Frank, M. R., Harris, K. D., Dodds, P. S., &amp; Danforth, C. M.</t>
  </si>
  <si>
    <t>The geography of happiness: Connecting twitter sentiment and expression, demographics, and objective characteristics of place</t>
  </si>
  <si>
    <t>e64417</t>
  </si>
  <si>
    <t>Morales, A., Borondo, J., Losada, J., &amp; Benito, R.</t>
  </si>
  <si>
    <t>Efficiency of human activity on information spreading on twitter</t>
  </si>
  <si>
    <t>Elsevier - Social networks</t>
  </si>
  <si>
    <t>1–2011</t>
  </si>
  <si>
    <t>Morales, A., Borondo, J., Losada, J. C., &amp; Benito, R. M.</t>
  </si>
  <si>
    <t>Measuring political polarization: Twitter shows the two sides of venezuela</t>
  </si>
  <si>
    <t>Chaos. An Interdisciplinary Journal of Nonlinear Science</t>
  </si>
  <si>
    <t>Motamedi, R., Jamshidi, S., Rejaie, R., &amp; Willinger, W.</t>
  </si>
  <si>
    <t>Examining the evolution of the Twitter elite network</t>
  </si>
  <si>
    <t>Mottl, D.</t>
  </si>
  <si>
    <t>GetOldTweets3</t>
  </si>
  <si>
    <t>https://github.com/Mottl/GetOldTweets3</t>
  </si>
  <si>
    <t>Mozetič, I., Grčar, M., &amp; Smailović, J.</t>
  </si>
  <si>
    <t>Multilingual Twitter sentiment classification: The role of human annotators</t>
  </si>
  <si>
    <t>e0155036</t>
  </si>
  <si>
    <t>Myers, L.</t>
  </si>
  <si>
    <t>What Happens in a Twitter Minute? Infographic</t>
  </si>
  <si>
    <t>https://louisem.com/6267/twitter-minute-infographic</t>
  </si>
  <si>
    <t>Myers, S. A., Sharma, A., Gupta, P., &amp; Lin, J.</t>
  </si>
  <si>
    <t>Information network or social network?: The structure of the twitter follow graph</t>
  </si>
  <si>
    <t>Proceedings of the companion publication of the 23rd international conference on world wide web companion</t>
  </si>
  <si>
    <t>493–498</t>
  </si>
  <si>
    <t>Naaman, M., Becker, H., &amp; Gravano, L.</t>
  </si>
  <si>
    <t>Hip and trendy: Characterizing emerging trends on Twitter</t>
  </si>
  <si>
    <t>Journal of the American Society for Information Science and Technology</t>
  </si>
  <si>
    <t>902–918</t>
  </si>
  <si>
    <t>Nakov, P., Ritter, A., Rosenthal, S., Sebastiani, F., &amp; Stoyanov, V.</t>
  </si>
  <si>
    <t>SemEval-2016 task 4: Sentiment analysis in Twitter</t>
  </si>
  <si>
    <t>Proceedings of the 10th international workshop on semantic evaluation (Semeval-2016)</t>
  </si>
  <si>
    <t>Narr, S., Hulfenhaus, M., &amp; Albayrak, S.</t>
  </si>
  <si>
    <t>Language-independent twitter sentiment analysis</t>
  </si>
  <si>
    <t>Knowledge discovery and machine learning (KDML), LWA</t>
  </si>
  <si>
    <t>12–14</t>
  </si>
  <si>
    <t>Naveed, N., Gottron, T., Kunegis, J., &amp; Alhadi, A. C.</t>
  </si>
  <si>
    <t>Bad news travel fast: A content-based analysis of interestingness on twitter</t>
  </si>
  <si>
    <t>Proceedings of the 3rd international web science conference</t>
  </si>
  <si>
    <t>Newman, M. E.</t>
  </si>
  <si>
    <t>Assortative mixing in networks</t>
  </si>
  <si>
    <t>Power laws, Pareto distributions and Zipf’s law</t>
  </si>
  <si>
    <t>Contemporary Physics</t>
  </si>
  <si>
    <t>323–351</t>
  </si>
  <si>
    <t>Newman, T. P.</t>
  </si>
  <si>
    <t>Tracking the release of ipcc ar5 on twitter: Users, comments, and sources following the release of the working group i summary for policymakers</t>
  </si>
  <si>
    <t>Public Understanding of Science</t>
  </si>
  <si>
    <t>815–825</t>
  </si>
  <si>
    <t>Nishi, R., Takaguchi, T., Oka, K., Maehara, T., Toyoda, M., Kawarabayashi, K.-i., &amp; Masuda, N.</t>
  </si>
  <si>
    <t>Reply trees in twitter: data analysis and branching process models</t>
  </si>
  <si>
    <t>Nobata, C., Tetreault, J., Thomas, A., Mehdad, Y., &amp; Chang, Y.</t>
  </si>
  <si>
    <t>Proceedings of the 25th international conference on world wide web</t>
  </si>
  <si>
    <t>O’Connor, B., Balasubramanyan, R., Routledge, B. R., &amp; Smith, N. A.</t>
  </si>
  <si>
    <t>From tweets to polls: Linking text sentiment to public opinion time series</t>
  </si>
  <si>
    <t>Proceedings of the international AAAI conference on weblogs and social media</t>
  </si>
  <si>
    <t>O’Donovan, J., Kang, B., Meyer, G., Höllerer, T., &amp; Adalii, S.</t>
  </si>
  <si>
    <t>Credibility in context: An analysis of feature distributions in twitter</t>
  </si>
  <si>
    <t>SocialCom/PASSAT</t>
  </si>
  <si>
    <t>293–301</t>
  </si>
  <si>
    <t>Omnicore</t>
  </si>
  <si>
    <t>Twitter by the numbers: Stats, demographics &amp; fun facts</t>
  </si>
  <si>
    <t>https://www.omnicoreagency.com/twitter-statistics/</t>
  </si>
  <si>
    <t>Ozdikis, O., Senkul, P., &amp; Oguztuzun, H.</t>
  </si>
  <si>
    <t>Semantic expansion of hashtags for enhanced event detection in Twitter</t>
  </si>
  <si>
    <t>Proceedings of the 1st International Workshop on Online Social Systems</t>
  </si>
  <si>
    <t>Pak, A., &amp; Paroubek, P.</t>
  </si>
  <si>
    <t>Twitter as a corpus for sentiment analysis and opinion mining</t>
  </si>
  <si>
    <t>Proceedings of the seventh international conference on language resources and evaluation (LREC’10)</t>
  </si>
  <si>
    <t>Palachy, S.</t>
  </si>
  <si>
    <t>A list of Twitter datasets and related resources</t>
  </si>
  <si>
    <t>https://github.com/shaypal5/awesome-twitter-data</t>
  </si>
  <si>
    <t>Patel-Schneider, P. F., Pan, Y., Hitzler, P., Mika, P., Zhang, L., Pan, J. Z., Horrocks, I., &amp; Glimm, B.</t>
  </si>
  <si>
    <t>Making sense of twitter</t>
  </si>
  <si>
    <t>The semantic web – ISWC 2010: 9th international semantic web conference, ISWC 2010</t>
  </si>
  <si>
    <t>470–485</t>
  </si>
  <si>
    <t>Paul, I., Khattar, A., Kumaraguru, P., Gupta, M., &amp; Chopra, S.</t>
  </si>
  <si>
    <t>Elites tweet? Characterizing the twitter verified user network</t>
  </si>
  <si>
    <t>2019 IEEE 35th international conference on data engineering workshops (ICDEW)</t>
  </si>
  <si>
    <t>278–285</t>
  </si>
  <si>
    <t>Pedregosa, F., Varoquaux, G., Gramfort, A., Michel, V., Thirion, B., Grisel, O., Blondel, M., Prettenhofer, P., Weiss, R., Dubourg, V., Vanderplas, J., Passos, A., Cournapeau, D., Brucher, M., Perrot, M., &amp; Duchesnay, E.</t>
  </si>
  <si>
    <t>Scikit-learn: Machine learning in Python</t>
  </si>
  <si>
    <t>2825–2830</t>
  </si>
  <si>
    <t>Pepe, A., &amp; Bollen, J.</t>
  </si>
  <si>
    <t>Between conjecture and memento: Shaping a collective emotional perception of the future</t>
  </si>
  <si>
    <t>AAAI spring symposium: Emotion, personality, and social behavior</t>
  </si>
  <si>
    <t>111–116</t>
  </si>
  <si>
    <t>Perlroth, N.</t>
  </si>
  <si>
    <t>Fake twitter followers become multimillion-dollar business</t>
  </si>
  <si>
    <t>The New York Times</t>
  </si>
  <si>
    <t>Petrović, S., Osborne, M., &amp; Lavrenko, V.</t>
  </si>
  <si>
    <t>The edinburgh twitter corpus</t>
  </si>
  <si>
    <t>Proceedings of the NAACL HLT 2010 workshop on computational linguistics in a world of social media</t>
  </si>
  <si>
    <t>25–26</t>
  </si>
  <si>
    <t>Pfitzner, R., Garas, A., &amp; Schweitzer, F.</t>
  </si>
  <si>
    <t>Emotional divergence influences information spreading in twitter</t>
  </si>
  <si>
    <t>2–5</t>
  </si>
  <si>
    <t>Potts, C.</t>
  </si>
  <si>
    <t>Sentiment symposium tutorial: Lexicons</t>
  </si>
  <si>
    <t>http://sentiment.christopherpotts.net/lexicons.html</t>
  </si>
  <si>
    <t>Pratikakis, P.</t>
  </si>
  <si>
    <t>TwAwler: A lightweight twitter crawler</t>
  </si>
  <si>
    <t>arXiv preprint arXiv:1804.07748</t>
  </si>
  <si>
    <t>Preotiuc-Pietro, D., Volkova, S., Lampos, V., Bachrach, Y., &amp; Aletras, N.</t>
  </si>
  <si>
    <t>Studying user income through language, behaviour and affect in social media</t>
  </si>
  <si>
    <t>Priyanta, S., Trisna, I. P., &amp; Prayana, N.</t>
  </si>
  <si>
    <t>Social network analysis of twitter to identify issuer of topic using pagerank</t>
  </si>
  <si>
    <t>International Journal of Advanced Computer Science and Applications</t>
  </si>
  <si>
    <t>107–111</t>
  </si>
  <si>
    <t>Prusa, J. D., Khoshgoftaar, T. M., &amp; Dittman, D. J.</t>
  </si>
  <si>
    <t>Impact of feature selection techniques for tweet sentiment classification</t>
  </si>
  <si>
    <t>The twenty-eighth international flairs conference</t>
  </si>
  <si>
    <t>Our twitter profiles, our selves: Predicting personality with twitter</t>
  </si>
  <si>
    <t>Privacy, security, risk and trust (PASSAT) and 2011 IEEE third inernational conference on social computing (SocialCom)</t>
  </si>
  <si>
    <t>180–185</t>
  </si>
  <si>
    <t>Räbiger, S., &amp; Spiliopoulou, M.</t>
  </si>
  <si>
    <t>2824–2834</t>
  </si>
  <si>
    <t>Ratkiewicz, J., Conover, M., Meiss, M., Goncalves, B., Flammini, A., &amp; Menczer, F.</t>
  </si>
  <si>
    <t>Detecting and tracking political abuse in social media</t>
  </si>
  <si>
    <t>Conference on weblogs and social media (ICWSM 2011)</t>
  </si>
  <si>
    <t>Reiss, J.</t>
  </si>
  <si>
    <t>Statistical methods for rates and proportions</t>
  </si>
  <si>
    <t>John Wiley and Sons</t>
  </si>
  <si>
    <t>212–225</t>
  </si>
  <si>
    <t>Riquelme, F., &amp; González-Cantergiani, P.</t>
  </si>
  <si>
    <t>Measuring user influence on Twitter: A survey</t>
  </si>
  <si>
    <t>949–975</t>
  </si>
  <si>
    <t>Ritter, A., Clark, S., &amp; Etzioni, O.</t>
  </si>
  <si>
    <t>Named entity recognition in tweets: an experimental study</t>
  </si>
  <si>
    <t>Proceedings of the conference on empirical methods in natural language processing</t>
  </si>
  <si>
    <t>1524–1534</t>
  </si>
  <si>
    <t>Rizzo, G., &amp; Troncy, R.</t>
  </si>
  <si>
    <t>Nerd: A framework for evaluating named entity recognition tools in the web of data</t>
  </si>
  <si>
    <t>10th international semantic web conference (ISWC’11), Demo Session</t>
  </si>
  <si>
    <t>Rodríguez-Ruiz, J., Mata-Sánchez, J. I., Monroy, R., Loyola-González, O., &amp; López-Cuevas, A.</t>
  </si>
  <si>
    <t>A one-class classification approach for bot detection on twitter</t>
  </si>
  <si>
    <t>Computers &amp; Security</t>
  </si>
  <si>
    <t>Article 101715</t>
  </si>
  <si>
    <t>Romero, D. M., Galuba, W., Asur, S., &amp; Huberman, B. A.</t>
  </si>
  <si>
    <t>Influence and passivity in social media</t>
  </si>
  <si>
    <t>Rosa, H., Batista, F., &amp; Carvalho, J. P.</t>
  </si>
  <si>
    <t>Twitter topic fuzzy fingerprints</t>
  </si>
  <si>
    <t>2014 IEEE international conference on fuzzy systems (FUZZ-IEEE)</t>
  </si>
  <si>
    <t>776–783</t>
  </si>
  <si>
    <t>Rosa, H., Carvalho, J. P., &amp; Batista, F.</t>
  </si>
  <si>
    <t>Detecting a tweet’s topic within a large number of portuguese twitter trends</t>
  </si>
  <si>
    <t>3rd symposium on languages, applications and technologies. Schloss Dagstuhl-Leibniz-Zentrum fuer Informatik</t>
  </si>
  <si>
    <t>Rosen, A., &amp; Ihara, I.</t>
  </si>
  <si>
    <t>Giving you more characters to express yourself</t>
  </si>
  <si>
    <t>https://bit.ly/2fQ2b7W</t>
  </si>
  <si>
    <t>Ross, B., Rist, M., Carbonell, G., Cabrera, B., Kurowsky, N., &amp; Wojatzki, M.</t>
  </si>
  <si>
    <t>Measuring the reliability of hate speech annotations: The case of the european refugee crisis</t>
  </si>
  <si>
    <t>arXiv preprint arXiv:1701.08118</t>
  </si>
  <si>
    <t>Roth, Y., &amp; Harvey, D.</t>
  </si>
  <si>
    <t>How twitter is fighting spam and malicious automation</t>
  </si>
  <si>
    <t>https://bit.ly/2N40umE</t>
  </si>
  <si>
    <t>Sadikov, E., &amp; Martinez, M. M. M.</t>
  </si>
  <si>
    <t>Information propagation on Twitter</t>
  </si>
  <si>
    <t>CS322 project report</t>
  </si>
  <si>
    <t>Said, A., Bowman, T. D., Abbasi, R. A., Aljohani, N. R., Hassan, S.-U., &amp; Nawaz, R.</t>
  </si>
  <si>
    <t>Mining network-level properties of Twitter altmetrics data</t>
  </si>
  <si>
    <t>Scientometrics</t>
  </si>
  <si>
    <t>217–235</t>
  </si>
  <si>
    <t>Saif, H., He, Y., &amp; Alani, H.</t>
  </si>
  <si>
    <t>2012a</t>
  </si>
  <si>
    <t>Alleviating data sparsity for twitter sentiment analysis</t>
  </si>
  <si>
    <t>2nd workshop on making sense of microposts (#MSM2012): Big things come in small packages at the 21st international conference on theworld wide web (WWW’12)</t>
  </si>
  <si>
    <t>2–9</t>
  </si>
  <si>
    <t>2012b</t>
  </si>
  <si>
    <t>Semantic sentiment analysis of twitter</t>
  </si>
  <si>
    <t>International semantic web conference</t>
  </si>
  <si>
    <t>508–524</t>
  </si>
  <si>
    <t>Seo, Y.-D., Kim, Y.-G., Lee, E., &amp; Baik, D.-K.</t>
  </si>
  <si>
    <t>Personalized recommender system based on friendship strength in social network services</t>
  </si>
  <si>
    <t>135–148</t>
  </si>
  <si>
    <t>Severyn, A., &amp; Moschitti, A.</t>
  </si>
  <si>
    <t>Twitter sentiment analysis with deep convolutional neural networks</t>
  </si>
  <si>
    <t>Proceedings of the 38th international ACM SIGIR conference on research and development in information retrieval</t>
  </si>
  <si>
    <t>959–962</t>
  </si>
  <si>
    <t>Shao, C., Ciampaglia, G. L., Varol, O., Yang, K.-C., Flammini, A., &amp; Menczer, F.</t>
  </si>
  <si>
    <t>The spread of low-credibility content by social bots</t>
  </si>
  <si>
    <t>Nature Communications</t>
  </si>
  <si>
    <t>Sharma, K., Qian, F., Jiang, H., Ruchansky, N., Zhang, M., &amp; Liu, Y.</t>
  </si>
  <si>
    <t>Combating fake news: A survey on identification and mitigation techniques</t>
  </si>
  <si>
    <t>ACM Transactions on Intelligent Systems and Technology (TIST)</t>
  </si>
  <si>
    <t>Sheng, S., Wardman, B., Warner, G., Cranor, L. F., Hong, J., &amp; Zhang, C.</t>
  </si>
  <si>
    <t>An empirical analysis of phishing blacklists</t>
  </si>
  <si>
    <t>Proceedings of sixth conference on email and anti-spam (CEAS)</t>
  </si>
  <si>
    <t>Shi, L., Agarwal, N., Agrawal, A., Garg, R., &amp; Spoelstra, J.</t>
  </si>
  <si>
    <t>Predicting US primary elections with Twitter</t>
  </si>
  <si>
    <t>https://stanford.io/2shORiz</t>
  </si>
  <si>
    <t>Shrout, P., &amp; Lane, S.</t>
  </si>
  <si>
    <t>Psychometrics</t>
  </si>
  <si>
    <t>Handbook of research methods for studying daily life</t>
  </si>
  <si>
    <t>302–320</t>
  </si>
  <si>
    <t>Shuai, X., Pepe, A., &amp; Bollen, J.</t>
  </si>
  <si>
    <t>How the scientific community reacts to newly submitted preprints: article downloads, twitter mentions, and citations</t>
  </si>
  <si>
    <t>e47523</t>
  </si>
  <si>
    <t>Sinnenberg, L., Buttenheim, A. M., Padrez, K., Mancheno, C., Ungar, L., &amp; Merchant, R. M.</t>
  </si>
  <si>
    <t>Twitter as a tool for health research: a systematic review</t>
  </si>
  <si>
    <t>e1–e8</t>
  </si>
  <si>
    <t>Smith, A., &amp; Anderson, M.</t>
  </si>
  <si>
    <t>Social media use in 2018</t>
  </si>
  <si>
    <t>https://pewrsr.ch/2FDfiFd</t>
  </si>
  <si>
    <t>Snefjella, B., Schmidtke, D., &amp; Kuperman, V.</t>
  </si>
  <si>
    <t>National character stereotypes mirror language use: A study of canadian and American tweets</t>
  </si>
  <si>
    <t>1–37</t>
  </si>
  <si>
    <t>Snow, R., O’Connor, B., Jurafsky, D., &amp; Ng, A. Y.</t>
  </si>
  <si>
    <t>Cheap and fast—but is it good?: evaluating non-expert annotations for natural language tasks</t>
  </si>
  <si>
    <t>254–263</t>
  </si>
  <si>
    <t>Speriosu, M., Sudan, N., Upadhyay, S., &amp; Baldridge, J.</t>
  </si>
  <si>
    <t>Twitter polarity classification with label propagation over lexical links and the follower graph</t>
  </si>
  <si>
    <t>Proceedings of the first workshop on unsupervised learning in NLP</t>
  </si>
  <si>
    <t>53–63</t>
  </si>
  <si>
    <t>Sridharan, V., Shankar, V., &amp; Gupta, M.</t>
  </si>
  <si>
    <t>Twitter games: How successful spammers pick targets</t>
  </si>
  <si>
    <t>ACSAC ’12, Proceedings of the 28th annual computer security applications conference</t>
  </si>
  <si>
    <t>389–398</t>
  </si>
  <si>
    <t>Stamatelatos, G., Gyftopoulos, S., Drosatos, G., &amp; Efraimidis, P. S.</t>
  </si>
  <si>
    <t>Revealing the political affinity of online entities through their twitter followers</t>
  </si>
  <si>
    <t>Stella, M., Ferrara, E., &amp; De Domenico, M.</t>
  </si>
  <si>
    <t>Bots increase exposure to negative and inflammatory content in online social systems</t>
  </si>
  <si>
    <t>Proceedings of the National Academy of Sciences</t>
  </si>
  <si>
    <t>Stone-Gross, B., Abman, R., Kemmerer, R. A., Kruegel, C., Steigerwald, D. G., &amp; Vigna, G.</t>
  </si>
  <si>
    <t>The underground economy of Fake Antivirus Software</t>
  </si>
  <si>
    <t>Economics of information security and privacy III</t>
  </si>
  <si>
    <t>55–78</t>
  </si>
  <si>
    <t>Stringhini, G., Kruegel, C., &amp; Vigna, G.</t>
  </si>
  <si>
    <t>Proceedings of the 26th annual computer security applications conference</t>
  </si>
  <si>
    <t>Stringhini, G., Wang, G., Egele, M., Kruegel, C., Vigna, G., Zheng, H., &amp; Zhao, B. Y.</t>
  </si>
  <si>
    <t>Follow the green: growth and dynamics in twitter follower markets</t>
  </si>
  <si>
    <t>Proceedings of the 2013 conference on internet measurement conference</t>
  </si>
  <si>
    <t>163–176</t>
  </si>
  <si>
    <t>Subrahmanian, V., Azaria, A., Durst, S., Kagan, V., Galstyan, A., Lerman, K., Zhu, L., Ferrara, E., Flammini, A., &amp; Menczer, F.</t>
  </si>
  <si>
    <t>The darpa twitter bot challenge</t>
  </si>
  <si>
    <t>arXiv preprint arXiv:1601.05140</t>
  </si>
  <si>
    <t>Suh, B., Hong, L., Pirolli, P., &amp; Chi, E. H.</t>
  </si>
  <si>
    <t>Want to be retweeted? large scale analytics on factors impacting retweet in twitter network</t>
  </si>
  <si>
    <t>2010 IEEE second international conference on social computing</t>
  </si>
  <si>
    <t>177–184</t>
  </si>
  <si>
    <t>Talukdar, P. P., &amp; Crammer, K.</t>
  </si>
  <si>
    <t>New regularized algorithms for transductive learning</t>
  </si>
  <si>
    <t>Springer Berlin Heidelberg</t>
  </si>
  <si>
    <t>442–457</t>
  </si>
  <si>
    <t>Tang, D., Wei, F., Qin, B., Liu, T., &amp; Zhou, M.</t>
  </si>
  <si>
    <t>Coooolll: A deep learning system for twitter sentiment classification</t>
  </si>
  <si>
    <t>Proceedings of the 8th international workshop on semantic evaluation (SemEval 2014)</t>
  </si>
  <si>
    <t>208–212</t>
  </si>
  <si>
    <t>Tang, D., Wei, F., Yang, N., Zhou, M., Liu, T., &amp; Qin, B.</t>
  </si>
  <si>
    <t>Learning sentiment-specific word embedding for twitter sentiment classification</t>
  </si>
  <si>
    <t>Proceedings of the 52nd annual meeting of the association for computational linguistics (volume 1: long papers)</t>
  </si>
  <si>
    <t>1555–1565</t>
  </si>
  <si>
    <t>24–54</t>
  </si>
  <si>
    <t>Teevan, J., Ramage, D., &amp; Morris, M. R.</t>
  </si>
  <si>
    <t># twitterSearch: a comparison of microblog search and web search</t>
  </si>
  <si>
    <t>Proceedings of the fourth ACM international conference on web search and data mining</t>
  </si>
  <si>
    <t>35–44</t>
  </si>
  <si>
    <t>Telegraph, M.</t>
  </si>
  <si>
    <t>Twitter to remove ‘like’ tool in a bid to improve the quality of debate</t>
  </si>
  <si>
    <t>telegraph.co.uk</t>
  </si>
  <si>
    <t>https://bit.ly/2yExMmK</t>
  </si>
  <si>
    <t>Thelwall, M., Haustein, S., Larivière, V., &amp; Sugimoto, C. R.</t>
  </si>
  <si>
    <t>Do altmetrics work? Twitter and ten other social web services</t>
  </si>
  <si>
    <t>e64841</t>
  </si>
  <si>
    <t>Thomas, K., Grier, C., &amp; Paxson, V.</t>
  </si>
  <si>
    <t>Adapting social spam infrastructure for political censorship</t>
  </si>
  <si>
    <t>Presented as part of the 5th USENIX workshop on large-scale exploits and emergent threats</t>
  </si>
  <si>
    <t>Thomas, K., Grier, C., Song, D., &amp; Paxson, V.</t>
  </si>
  <si>
    <t>Suspended accounts in retrospect: An analysis of twitter spam</t>
  </si>
  <si>
    <t>IMC ’11, Proceedings of the 2011 ACM SIGCOMM conference on internet measurement conference</t>
  </si>
  <si>
    <t>243–258</t>
  </si>
  <si>
    <t>Thomas, K., Li, F., Grier, C., &amp; Paxson, V.</t>
  </si>
  <si>
    <t>Consequences of connectivity</t>
  </si>
  <si>
    <t>Proceedings of the 2014 ACM SIGSAC conference on computer and communications security - CCS ’14</t>
  </si>
  <si>
    <t>489–500</t>
  </si>
  <si>
    <t>Thomas, K., McCoy, D., Grier, C., Kolcz, A., &amp; Paxson, V.</t>
  </si>
  <si>
    <t>Trafficking fraudulent accounts: The role of the underground market in twitter spam and abuse</t>
  </si>
  <si>
    <t>Proceedings of the 22nd usenix security symposium</t>
  </si>
  <si>
    <t>Titcomb, J.</t>
  </si>
  <si>
    <t>Twitter makes first profit in 12-year history</t>
  </si>
  <si>
    <t>https://bit.ly/2RD1MtD</t>
  </si>
  <si>
    <t>Travers, J., &amp; Milgram, S.</t>
  </si>
  <si>
    <t>An experimental study of the small world problem</t>
  </si>
  <si>
    <t>JSTOR - sociometry</t>
  </si>
  <si>
    <t>425–443</t>
  </si>
  <si>
    <t>Tromble, R., Storz, A., &amp; Stockmann, D.</t>
  </si>
  <si>
    <t>We don’t know what we don’t know: When and how the use of twitter’s public APIs biases scientific inference</t>
  </si>
  <si>
    <t>SSRN 3079927</t>
  </si>
  <si>
    <t>Tromp, E., &amp; Pechenizkiy, M.</t>
  </si>
  <si>
    <t>Senticorr: Multilingual sentiment analysis of personal correspondence</t>
  </si>
  <si>
    <t>Data mining workshops (ICDMW), 2011 IEEE 11th international conference on</t>
  </si>
  <si>
    <t>1247–1250</t>
  </si>
  <si>
    <t>Tumasjan, A., Sprenger, T. O., Sandner, P. G., &amp; Welpe, I. M.</t>
  </si>
  <si>
    <t>Election forecasts with Twitter: How 140 characters reflect the political landscape</t>
  </si>
  <si>
    <t>Social Science Computer Review</t>
  </si>
  <si>
    <t>402–418</t>
  </si>
  <si>
    <t>Twitter</t>
  </si>
  <si>
    <t>Twitter API access that scales with you and your solution</t>
  </si>
  <si>
    <t>https://developer.twitter.com/en/pricing</t>
  </si>
  <si>
    <t>Twitter Help Center</t>
  </si>
  <si>
    <t>The twitter rules</t>
  </si>
  <si>
    <t>https://bit.ly/2j9xU9n</t>
  </si>
  <si>
    <t>Twitter Inc.</t>
  </si>
  <si>
    <t>Shutting down spammers</t>
  </si>
  <si>
    <t>https://bit.ly/2VEEZx1</t>
  </si>
  <si>
    <t>Twitter official API documentation</t>
  </si>
  <si>
    <t>Standard API rate limits per window</t>
  </si>
  <si>
    <t>https://bit.ly/2REDPCl</t>
  </si>
  <si>
    <t>Twitter Official Blog</t>
  </si>
  <si>
    <t>Continuing our commitment to health</t>
  </si>
  <si>
    <t>https://bit.ly/2tocAOi</t>
  </si>
  <si>
    <t>Twitter official blog</t>
  </si>
  <si>
    <t>Delivering a consistent twitter experience</t>
  </si>
  <si>
    <t>https://bit.ly/2C8KX00</t>
  </si>
  <si>
    <t>Ugander, J., Karrer, B., Backstrom, L., &amp; Marlow, C.</t>
  </si>
  <si>
    <t>The anatomy of the facebook social graph</t>
  </si>
  <si>
    <t>arXiv preprint arXiv:1111.4503</t>
  </si>
  <si>
    <t>Unsvåg, E. F., &amp; Gambäck, B.</t>
  </si>
  <si>
    <t>The effects of user features on twitter hate speech detection</t>
  </si>
  <si>
    <t>Proceedings of the 2nd workshop on abusive language online (ALW2)</t>
  </si>
  <si>
    <t>75–85</t>
  </si>
  <si>
    <t>Vosoughi, S., Roy, D., &amp; Aral, S.</t>
  </si>
  <si>
    <t>The spread of true and false news online</t>
  </si>
  <si>
    <t>1146–1151</t>
  </si>
  <si>
    <t>Don’t follow me - spam detection in twitter</t>
  </si>
  <si>
    <t>SECRYPT</t>
  </si>
  <si>
    <t>142–151</t>
  </si>
  <si>
    <t>Wang, H., Can, D., Kazemzadeh, A., Bar, F., &amp; Narayanan, S.</t>
  </si>
  <si>
    <t>A system for real-time twitter sentiment analysis of 2012 us presidential election cycle</t>
  </si>
  <si>
    <t>Proceedings of the ACL 2012 system demonstrations</t>
  </si>
  <si>
    <t>115–120</t>
  </si>
  <si>
    <t>Wang, T., Chen, Y., Zhang, Z., Sun, P., Deng, B., &amp; Li, X.</t>
  </si>
  <si>
    <t>Unbiased sampling in directed social graph</t>
  </si>
  <si>
    <t>ACM SIGCOMM Computer Communication Review</t>
  </si>
  <si>
    <t>401–402</t>
  </si>
  <si>
    <t>Wang, Y., Feng, Y., Hong, Z., Berger, R., &amp; Luo, J.</t>
  </si>
  <si>
    <t>How polarized have we become? a multimodal classification of trump followers and clinton followers</t>
  </si>
  <si>
    <t>440–456</t>
  </si>
  <si>
    <t>Wang, Y., Liu, J., Qu, J., Huang, Y., Chen, J., &amp; Feng, X.</t>
  </si>
  <si>
    <t>Hashtag graph based topic model for tweet mining</t>
  </si>
  <si>
    <t>Data mining (ICDM), 2014 IEEE international conference on</t>
  </si>
  <si>
    <t>1025–1030</t>
  </si>
  <si>
    <t>Washha, M., Qaroush, A., Mezghani, M., &amp; Sèdes, F.</t>
  </si>
  <si>
    <t>Unsupervised collective-based framework for dynamic retraining of supervised real-time spam tweets detection model</t>
  </si>
  <si>
    <t>129–152</t>
  </si>
  <si>
    <t>Waugh, B., Abdipanah, M., Hashemi, O., Abdul Rahman, S., &amp; Cook, D. M.</t>
  </si>
  <si>
    <t>The influence and deception of twitter: the authenticity of the narrative and slacktivism in the Australian electoral process</t>
  </si>
  <si>
    <t>ECCWS2014-Proceedings of the 13th European conference on cyber warefare and security</t>
  </si>
  <si>
    <t>Weber, I., Garimella, V. R. K., &amp; Batayneh, A.</t>
  </si>
  <si>
    <t>Secular vs. islamist polarization in egypt on twitter</t>
  </si>
  <si>
    <t>Proceedings of the 2013 IEEE/ACM international conference on advances in social networks analysis and mining</t>
  </si>
  <si>
    <t>290–297</t>
  </si>
  <si>
    <t>Weitzel, L., Quaresma, P., &amp; de Oliveira, J. P. M.</t>
  </si>
  <si>
    <t>Measuring node importance on twitter microblogging</t>
  </si>
  <si>
    <t>Proceedings of the 2nd international conference on web intelligence, mining and semantics</t>
  </si>
  <si>
    <t>Weng, J., Lim, E.-P., Jiang, J., &amp; He, Q.</t>
  </si>
  <si>
    <t>Twitterrank</t>
  </si>
  <si>
    <t>Proceedings of the third ACM international conference on web search and data mining - WSDM ’10</t>
  </si>
  <si>
    <t>Wernicke, S., &amp; Rasche, F.</t>
  </si>
  <si>
    <t>FANMOD: a tool for fast network motif detection</t>
  </si>
  <si>
    <t>Bioinformatics (Oxford, England)</t>
  </si>
  <si>
    <t>1152–1153</t>
  </si>
  <si>
    <t>Wesslen, R., Nandu, S., Eltayeby, O., Gallicano, T., Levens, S., Jiang, M., &amp; Shaikh, S.</t>
  </si>
  <si>
    <t>Bumper stickers on the twitter highway: Analyzing the speed and substance of profile changes</t>
  </si>
  <si>
    <t>SocArXiv</t>
  </si>
  <si>
    <t>osf.io/preprints/socarxiv/bx9rm</t>
  </si>
  <si>
    <t>Wilson, R. E., Gosling, S. D., &amp; Graham, L. T.</t>
  </si>
  <si>
    <t>A review of facebook research in the social sciences</t>
  </si>
  <si>
    <t>Perspectives on Psychological Science</t>
  </si>
  <si>
    <t>203–220</t>
  </si>
  <si>
    <t>Wisniewski, C.</t>
  </si>
  <si>
    <t>Twitter hack demonstrates the power of weak passwords</t>
  </si>
  <si>
    <t>https://bit.ly/2sgQsFi</t>
  </si>
  <si>
    <t>Wong, J. C., &amp; Solon, O.</t>
  </si>
  <si>
    <t>Google to shut down google+ after failing to disclose user data leak</t>
  </si>
  <si>
    <t>The Guardian</t>
  </si>
  <si>
    <t>https://www.theguardian.com/technology/2018/oct/08/google-plussecurity-breach-wall-street-journal</t>
  </si>
  <si>
    <t>Wu, S., Hofman, J. M., Mason, W. A., &amp; Watts, D. J.</t>
  </si>
  <si>
    <t>Who says what to whom on twitter</t>
  </si>
  <si>
    <t>Proceedings of the 20th international conference on world wide web - WWW ’11</t>
  </si>
  <si>
    <t>Wu, Z., Pi, D., Chen, J., Xie, M., &amp; Cao, J.</t>
  </si>
  <si>
    <t>Rumor detection based on propagation graph neural network with attention mechanism</t>
  </si>
  <si>
    <t>Article 113595</t>
  </si>
  <si>
    <t>Wu, T., Wen, S., Xiang, Y., &amp; Zhou, W.</t>
  </si>
  <si>
    <t>Twitter spam detection: Survey of new approaches and comparative study</t>
  </si>
  <si>
    <t>265–284</t>
  </si>
  <si>
    <t>Yang, J., &amp; Leskovec, J.</t>
  </si>
  <si>
    <t>Patterns of temporal variation in online media</t>
  </si>
  <si>
    <t>177–186</t>
  </si>
  <si>
    <t>Yang, K.-C., Varol, O., Davis, C. A., Ferrara, E., Flammini, A., &amp; Menczer, F.</t>
  </si>
  <si>
    <t>Arming the public with artificial intelligence to counter social bots</t>
  </si>
  <si>
    <t>Human Behavior and Emerging Technologies</t>
  </si>
  <si>
    <t>48–61</t>
  </si>
  <si>
    <t>Ye, S., &amp; Wu, S.</t>
  </si>
  <si>
    <t>Measuring message propagation and social influence on Twitter.com</t>
  </si>
  <si>
    <t>216–231</t>
  </si>
  <si>
    <t>Yu, J., &amp; Muñoz-Justicia, J.</t>
  </si>
  <si>
    <t>Free and low-cost twitter research software tools for social science</t>
  </si>
  <si>
    <t>Zhang, L., Ghosh, R., Dekhil, M., Hsu, M., &amp; Liu, B.</t>
  </si>
  <si>
    <t>Combining lexicon-based and learning-based methods for twitter sentiment analysis</t>
  </si>
  <si>
    <t>Technical Report HPL-2011, HP Laboratories</t>
  </si>
  <si>
    <t>Zhao, J., Dong, L., Wu, J., &amp; Xu, K.</t>
  </si>
  <si>
    <t>Moodlens: an emoticon-based sentiment analysis system for chinese tweets</t>
  </si>
  <si>
    <t>Proceedings of the 18th ACM SIGKDD international conference on knowledge discovery and data mining</t>
  </si>
  <si>
    <t>1528–1531</t>
  </si>
  <si>
    <t>Zhao, W. X., Jiang, J., Weng, J., He, J., Lim, E.-P., Yan, H., &amp; Li, X.</t>
  </si>
  <si>
    <t>Comparing twitter and traditional media using topic models</t>
  </si>
  <si>
    <t>European conference on information retrieval</t>
  </si>
  <si>
    <t>338–349</t>
  </si>
  <si>
    <t>Zou, B., Lampos, V., Gorton, R., &amp; Cox, I. J.</t>
  </si>
  <si>
    <t>On infectious intestinal disease surveillance using social media content</t>
  </si>
  <si>
    <t>Proceedings of the 6th international conference on digital health conference</t>
  </si>
  <si>
    <t>157–161</t>
  </si>
  <si>
    <t>Zubiaga, A., Liakata, M., &amp; Procter, R.</t>
  </si>
  <si>
    <t>Learning reporting dynamics during breaking news for rumour detection in social media</t>
  </si>
  <si>
    <t>arXiv preprint arXiv:1610.07363</t>
  </si>
  <si>
    <t>Araújo, M., Pereira, A., &amp; Benevenuto, F.</t>
  </si>
  <si>
    <t>A comparative study of machine translation for multilingual sentence-level sentiment analysis</t>
  </si>
  <si>
    <t>1078–1102</t>
  </si>
  <si>
    <t>Atefeh, F., &amp; Khreich, W.</t>
  </si>
  <si>
    <t>A survey of techniques for event detection in twitter</t>
  </si>
  <si>
    <t>Computational Intelligence</t>
  </si>
  <si>
    <t>132–164</t>
  </si>
  <si>
    <t>Badlani, R., Asnani, N., &amp; Rai, M.</t>
  </si>
  <si>
    <t>Disambiguating sentiment: An ensemble of humour, sarcasm, and hate speech features for sentiment classification</t>
  </si>
  <si>
    <t>W-NUT, 2019</t>
  </si>
  <si>
    <t>Bellan, P., &amp; Strapparava, C.</t>
  </si>
  <si>
    <t>Detecting Inappropriate Comments to News</t>
  </si>
  <si>
    <t>International Conference of the Italian Association for Artificial Intelligence</t>
  </si>
  <si>
    <t>403–414</t>
  </si>
  <si>
    <t>Bello-Orgaz, G., Jung, J. J., &amp; Camacho, D.</t>
  </si>
  <si>
    <t>Social big data: Recent achievements and new challenges</t>
  </si>
  <si>
    <t>45–59</t>
  </si>
  <si>
    <t>Bifet, A., &amp; Frank, E.</t>
  </si>
  <si>
    <t>Sentiment knowledge discovery in twitter streaming data</t>
  </si>
  <si>
    <t>Bisht, A., Singh, A., Bhadauria, H. S., &amp; Virmani, J.</t>
  </si>
  <si>
    <t>Detection of hate speech and offensive language in twitter data using LSTM model</t>
  </si>
  <si>
    <t>Recent trends in image and signal processing in computer vision</t>
  </si>
  <si>
    <t>243–264</t>
  </si>
  <si>
    <t>Bonini, T., Caliandro, A., &amp; Massarelli, A.</t>
  </si>
  <si>
    <t>Understanding the value of networked publics in radio: Employing digital methods and social network analysis to understand the Twitter publics of two Italian national radio stations</t>
  </si>
  <si>
    <t>Information, Communication &amp; Society</t>
  </si>
  <si>
    <t>40–58</t>
  </si>
  <si>
    <t>Bosco, C., Felice, D. O., Poletto, F., Sanguinetti, M., &amp; Maurizio, T.</t>
  </si>
  <si>
    <t>Overview of the EVALITA 2018 hate speech detection task</t>
  </si>
  <si>
    <t>EVALITA 2018-Sixth Evaluation Campaign of Natural Language Processing and Speech Tools for Italian</t>
  </si>
  <si>
    <t>Brzozowski, M. J., &amp; Romero, D. M.</t>
  </si>
  <si>
    <t>Who should I follow? Recommending people in directed social networks</t>
  </si>
  <si>
    <t>Proceedings of the fifth international AAAI conference on weblogs and social</t>
  </si>
  <si>
    <t>458–461</t>
  </si>
  <si>
    <t>Castillo, C., Mendoza, M., &amp; Poblete, B.</t>
  </si>
  <si>
    <t>Information credibility on twitter</t>
  </si>
  <si>
    <t>Proceedings of the 20th international conference on World wide web, WWW ’11</t>
  </si>
  <si>
    <t>675–684</t>
  </si>
  <si>
    <t>Chang, Y. C., Ku, C. H., &amp; Chen, C. H.</t>
  </si>
  <si>
    <t>Social media analytics: Extracting and visualizing Hilton hotel ratings and reviews from TripAdvisor</t>
  </si>
  <si>
    <t>263–279</t>
  </si>
  <si>
    <t>Chau, M., &amp; Xu, J.</t>
  </si>
  <si>
    <t>Mining communities and their relationships in blogs: A study of online hate groups</t>
  </si>
  <si>
    <t>International Journal of Human-Computer Studies</t>
  </si>
  <si>
    <t>57–70</t>
  </si>
  <si>
    <t>Cho, K., Van Merriënboer, B., Gulcehre, C., Bahdanau, D., Bougares, F., Schwenk, H., &amp; Bengio, Y.</t>
  </si>
  <si>
    <t>Learning phrase representations using RNN encoder–decoder for statistical machine translation</t>
  </si>
  <si>
    <t>1724–1734</t>
  </si>
  <si>
    <t>Chung, J., Gulcehre, C., Cho, K., &amp; Bengio, Y.</t>
  </si>
  <si>
    <t>Empirical evaluation of gated recurrent neural networks on sequence modeling</t>
  </si>
  <si>
    <t>NIPS 2014 Workshop on Deep Learning, arXiv preprint arXiv:1412.3555</t>
  </si>
  <si>
    <t>Cimino, A., De Mattei, L., &amp; Dell’Orletta, F.</t>
  </si>
  <si>
    <t>Multi-task learning in deep neural networks at evalita 2018</t>
  </si>
  <si>
    <t>Proceedings of the 6th evaluation campaign of Natural Language Processing and Speech tools for Italian (EVALITA’18)</t>
  </si>
  <si>
    <t>86-95</t>
  </si>
  <si>
    <t>Corazza, M., Menini, S., Arslan, P., Sprugnoli, R., Cabrio, E., Tonelli, S., &amp; Villata, S.</t>
  </si>
  <si>
    <t>Inriafbk at germeval 2018: Identifying offensive tweets using recurrent neural networks</t>
  </si>
  <si>
    <t>ACM Transactions on Internet Technology (TOIT)</t>
  </si>
  <si>
    <t>1–22</t>
  </si>
  <si>
    <t>Curiskis, S. A., Drake, B., Osborn, T. R., &amp; Kennedy, P. J.</t>
  </si>
  <si>
    <t>An evaluation of document clustering and topic modelling in two online social networks: Twitter and Reddit</t>
  </si>
  <si>
    <t>10.1016/j.ipm.2019.04.002</t>
  </si>
  <si>
    <t>Dang, Y., Zhang, Y., &amp; Chen, H.</t>
  </si>
  <si>
    <t>A lexicon-enhanced method for sentiment classification: An experiment on online product reviews</t>
  </si>
  <si>
    <t>46–53</t>
  </si>
  <si>
    <t>Eleventh International AAAI Conference on Web and Social Media</t>
  </si>
  <si>
    <t>de Gibert, O., Perez, N., García-Pablos, A., &amp; Cuadros, M.</t>
  </si>
  <si>
    <t>arXiv preprint arXiv:1809.04444</t>
  </si>
  <si>
    <t>Earl, J., &amp; Garrett, R. K.</t>
  </si>
  <si>
    <t>The new information frontier: toward a more nuanced view of social movement communication</t>
  </si>
  <si>
    <t>Social Movement Studies</t>
  </si>
  <si>
    <t>1-15</t>
  </si>
  <si>
    <t>Florio, K., Basile, V., Polignano, M., Basile, P., &amp; Patti, V.</t>
  </si>
  <si>
    <t>Time of your hate: The challenge of time in hate speech detection on social media</t>
  </si>
  <si>
    <t>Applied Sciences</t>
  </si>
  <si>
    <t>Folorunso, O., Ayo, F. E., &amp; Babalola, Y. E.</t>
  </si>
  <si>
    <t>Ca-NIDS: A network intrusion detection system using combinatorial algorithm approach</t>
  </si>
  <si>
    <t>Journal of Information Privacy and Security</t>
  </si>
  <si>
    <t>181–196</t>
  </si>
  <si>
    <t>Fortuna, P., da Silva, J. R., Wanner, L., &amp; Nunes, S.</t>
  </si>
  <si>
    <t>A hierarchically-labeled Portuguese hate speech dataset</t>
  </si>
  <si>
    <t>Proceedings of the Third Workshop on Abusive Language Online</t>
  </si>
  <si>
    <t>94–104</t>
  </si>
  <si>
    <t>Founta, A. M., Chatzakou, D., Kourtellis, N., Blackburn, J., Vakali, A., &amp; Leontiadis, I.</t>
  </si>
  <si>
    <t>A unified deep learning architecture for abuse detection</t>
  </si>
  <si>
    <t>Proceedings of the 10th ACM Conference on Web Science</t>
  </si>
  <si>
    <t>105–114</t>
  </si>
  <si>
    <t>Founta, A. M., Djouvas, C., Chatzakou, D., Leontiadis, I., Blackburn, J., Stringhini, G., et al.</t>
  </si>
  <si>
    <t>Twelfth International AAAI Conference on Web and Social Media</t>
  </si>
  <si>
    <t>Fullér, R., Hassanein, H., &amp; Ali, A. N.</t>
  </si>
  <si>
    <t>Neural fuzzy systems: towards IMT-advanced networks</t>
  </si>
  <si>
    <t>Åboakademi</t>
  </si>
  <si>
    <t>Gitari, N. D., Zhang, Z., Damien, H., &amp; Long, J.</t>
  </si>
  <si>
    <t>International Journal of Multimedia and Ubiquitous Engineering</t>
  </si>
  <si>
    <t>Greenwood, M. A., Bakir, M. E., Gorrell, G., Song, X., Roberts, I., &amp; Bontcheva, K.</t>
  </si>
  <si>
    <t>Online Abuse of UK MPs from 2015 to 2019</t>
  </si>
  <si>
    <t>Grover, P., Kar, A. K., Dwivedi, Y. K., &amp; Janssen, M.</t>
  </si>
  <si>
    <t>Polarization and acculturation in US Election 2016 outcomes–Can twitter analytics predict changes in voting preferences</t>
  </si>
  <si>
    <t>Technological Forecasting and Social Change</t>
  </si>
  <si>
    <t>438–460</t>
  </si>
  <si>
    <t>Howells, K., &amp; Ertugan, A.</t>
  </si>
  <si>
    <t>Applying fuzzy logic for sentiment analysis of social media network data in marketing</t>
  </si>
  <si>
    <t>Procedia Computer science</t>
  </si>
  <si>
    <t>664–670</t>
  </si>
  <si>
    <t>Huang, X., Xing, L., Dernoncourt, F., &amp; Paul, M. J.</t>
  </si>
  <si>
    <t>Multilingual twitter corpus and baselines for evaluating demographic bias in hate speech recognition</t>
  </si>
  <si>
    <t>arXiv preprint arXiv:2002.10361</t>
  </si>
  <si>
    <t>Hurlock, J., &amp; Wilson, M. L.</t>
  </si>
  <si>
    <t>Searching Twitter: Separating the Tweet from the Chaff</t>
  </si>
  <si>
    <t>International AAAI Conference on Weblogs and Social Media</t>
  </si>
  <si>
    <t>161–168</t>
  </si>
  <si>
    <t>Ibrohim, M. O., &amp; Budi, I.</t>
  </si>
  <si>
    <t>Multi-label hate speech and abusive language detection in Indonesian twitter</t>
  </si>
  <si>
    <t>46–57</t>
  </si>
  <si>
    <t>i-Orts, Ò. G.</t>
  </si>
  <si>
    <t>Multilingual detection of hate speech against immigrants and women in Twitter at SemEval-2019 Task 5: Frequency analysis interpolation for hate in speech detection</t>
  </si>
  <si>
    <t>460–463</t>
  </si>
  <si>
    <t>Jansen, B. J., Zhang, M., Sobel, K., &amp; Chowdury, A.</t>
  </si>
  <si>
    <t>Twitter power: Tweets as electronic word of mouth</t>
  </si>
  <si>
    <t>2169–2188</t>
  </si>
  <si>
    <t>Proceedings of the 49th Annual Meeting of the Association for Computational Linguistics: Human Language Technologies</t>
  </si>
  <si>
    <t>151–60</t>
  </si>
  <si>
    <t>Kaplan, A. M., &amp; Haenlein, M.</t>
  </si>
  <si>
    <t>Users of the world, unite! The challenges and opportunities of Social Media</t>
  </si>
  <si>
    <t>Business Horizons</t>
  </si>
  <si>
    <t>59–68</t>
  </si>
  <si>
    <t>Khreich, W., Granger, E., Sabourin, R., &amp; Miri., A..</t>
  </si>
  <si>
    <t>Combining hidden Markov models for anomaly detection</t>
  </si>
  <si>
    <t>International Conference on Communications (ICC)</t>
  </si>
  <si>
    <t>Proceedings of the 19th international conference on World wide web</t>
  </si>
  <si>
    <t>591–600</t>
  </si>
  <si>
    <t>Twenty-seventh AAAI Conference on Artificial Intelligence</t>
  </si>
  <si>
    <t>1621–1622</t>
  </si>
  <si>
    <t>Lee, E.-J., Lee, H.-Y., &amp; Choi, S.</t>
  </si>
  <si>
    <t>Is the message the medium? How politicians’ Twitter blunders affect perceived authenticity of Twitter communication</t>
  </si>
  <si>
    <t>10.1016/j.chb.2019.106188</t>
  </si>
  <si>
    <t>Seven Months with the Devils: A Long-Term Study of Content Polluters on Twitter</t>
  </si>
  <si>
    <t>Liu, K. L., Li, W., &amp; Guo, M.</t>
  </si>
  <si>
    <t>Emoticon smoothed language models for Twitter sentiment analysis</t>
  </si>
  <si>
    <t>Proceedings of the Twenty-Sixth AAAI Conference on Artificial Intelligence</t>
  </si>
  <si>
    <t>Liu, P., Guberman, J., Hemphill, L., &amp; Culotta, A.</t>
  </si>
  <si>
    <t>Forecasting the presence and intensity of hostility on Instagram using linguistic and social features</t>
  </si>
  <si>
    <t>Lu, X.</t>
  </si>
  <si>
    <t>Online communication behavior at the onset of a catastrophe: An exploratory study of the 2008 Wenchan earthquake in China</t>
  </si>
  <si>
    <t>Natural Hazards</t>
  </si>
  <si>
    <t>785–802</t>
  </si>
  <si>
    <t>Mainka, A., Hartmann, S., Stock, W. G., &amp; Peters, I.</t>
  </si>
  <si>
    <t>Government and social media: A case study of 31 informational world cities</t>
  </si>
  <si>
    <t>System Sciences (HICSS), 2014 47th Hawaii International Conference on IEEE</t>
  </si>
  <si>
    <t>1715–1724</t>
  </si>
  <si>
    <t>Maynard, D., &amp; Funk, A.</t>
  </si>
  <si>
    <t>Automatic detection of political opinions in tweets</t>
  </si>
  <si>
    <t>The Semantic Web: ESWC 2011 Workshops, Lecture Notes in Computer Science</t>
  </si>
  <si>
    <t>88–99</t>
  </si>
  <si>
    <t>Medina, R. Z., &amp; Diaz, J. C. L.</t>
  </si>
  <si>
    <t>Social Media Use in Crisis Communication Management: An Opportunity for Local Communities?</t>
  </si>
  <si>
    <t>Social Media and Local Governments</t>
  </si>
  <si>
    <t>321–335</t>
  </si>
  <si>
    <t>Miller, G. A., Beckwith, R., Fellbaum, C., Gross, D., &amp; Miller, K. J.</t>
  </si>
  <si>
    <t>Introduction to WordNet: An on-line lexical database</t>
  </si>
  <si>
    <t>International Journal of Lexicography</t>
  </si>
  <si>
    <t>235–244</t>
  </si>
  <si>
    <t>Mulki, H., Haddad, H., Ali, C. B., &amp; Alshabani, H.</t>
  </si>
  <si>
    <t>Nejad, M. Y., Delghandi, M. S., Bali, A. O., &amp; Hosseinzadeh, M.</t>
  </si>
  <si>
    <t>Using Twitter to raise the profile of childhood cancer awareness month</t>
  </si>
  <si>
    <t>Network Modeling Analysis in Health Informatics and Bioinformatics</t>
  </si>
  <si>
    <t>Nip, J. Y., &amp; Fu, K. W.</t>
  </si>
  <si>
    <t>Networked framing between source posts and their reposts: an analysis of public opinion on China’s microblogs</t>
  </si>
  <si>
    <t>1127–1149</t>
  </si>
  <si>
    <t>Niwattanakul, S., Singthongchai, J., Naenudorn, E., &amp; Wanapu, S.</t>
  </si>
  <si>
    <t>Using of Jaccard coefficient for keywords similarity</t>
  </si>
  <si>
    <t>Proceedings of the International Multiconference of Engineers and Computer Scientists</t>
  </si>
  <si>
    <t>380–384</t>
  </si>
  <si>
    <t>Nockleby, J. T.</t>
  </si>
  <si>
    <t>Encyclopedia of the American Constitution (2nd ed.)</t>
  </si>
  <si>
    <t>1277–1279</t>
  </si>
  <si>
    <t>Proceedings of the Seventh Conference on International Language Resources and Evaluation (LREC’10)</t>
  </si>
  <si>
    <t>19–21</t>
  </si>
  <si>
    <t>Pang, B., &amp; Lee, L.</t>
  </si>
  <si>
    <t>Opinion mining and sentiment analysis</t>
  </si>
  <si>
    <t>Foundations and Trends® in Information Retrieval</t>
  </si>
  <si>
    <t>1–2</t>
  </si>
  <si>
    <t>1-135</t>
  </si>
  <si>
    <t>Park, J. H., Shin, J., &amp; Fung, P.</t>
  </si>
  <si>
    <t>Reducing gender bias in abusive language detection</t>
  </si>
  <si>
    <t>Proceedings of the 2018 Conference on EMNLP</t>
  </si>
  <si>
    <t>2799–2804</t>
  </si>
  <si>
    <t>Paschalides, D., Stephanidis, D., Andreou, A., Orphanou, K., Pallis, G., Dikaiakos, M. D., et al.</t>
  </si>
  <si>
    <t>MANDOLA: A big-data processing and visualization platform for monitoring and detecting online hate speech</t>
  </si>
  <si>
    <t>Pitsilis, G. K., Ramampiaro, H., &amp; Langseth, H.</t>
  </si>
  <si>
    <t>Detecting offensive language in tweets using deep learning</t>
  </si>
  <si>
    <t>arXiv preprint arXiv:1801.04433</t>
  </si>
  <si>
    <t>Polignano, M., Basile, P., de Gemmis, M., &amp; Semeraro, G.</t>
  </si>
  <si>
    <t>Hate Speech Detection through AlBERTo Italian Language Understanding Model</t>
  </si>
  <si>
    <t>3rd Workshop on Natural Language for Artificial Intelligence (NL4AI) at the 18th International Conference of the Italian Association for Artificial Intelligence, NL4AI@ AI* IA</t>
  </si>
  <si>
    <t>Ptaszynski, M., Pieciukiewicz, A., &amp; Dybała, P.</t>
  </si>
  <si>
    <t>Results of the PolEval 2019 Shared Task 6: First dataset and open shared task for automatic cyberbullying detection in Polish Twitter</t>
  </si>
  <si>
    <t>Proceedings of the PolEval 2019 Workshop</t>
  </si>
  <si>
    <t>89p</t>
  </si>
  <si>
    <t>Ribeiro, A., &amp; Silva, N.</t>
  </si>
  <si>
    <t>INF-HatEval at SemEval-2019 Task 5: Convolutional neural networks for hate speech detection against women and immigrants on Twitter</t>
  </si>
  <si>
    <t>420-425</t>
  </si>
  <si>
    <t>Ribeiro, M. H., Calais, P. H., Santos, Y. A., Almeida, V. A., &amp; Meira, W., Jr</t>
  </si>
  <si>
    <t>Characterizing and detecting hateful users on twitter</t>
  </si>
  <si>
    <t>676–679</t>
  </si>
  <si>
    <t>Proceedings of the 19th international conference on World wide web, WWW ’10</t>
  </si>
  <si>
    <t>851–860</t>
  </si>
  <si>
    <t>Sanguinetti, M., Poletto, F., Bosco, C., Patti, V., &amp; Stranisci, M.</t>
  </si>
  <si>
    <t>An italian twitter corpus of hate speech against immigrants</t>
  </si>
  <si>
    <t>Proceedings of the Eleventh International Conference on Language Resources and Evaluation (LREC 2018)</t>
  </si>
  <si>
    <t>Sankaranarayanan, J., Samet, H., Teitler, B. E., Lieberman, M. D., &amp; Sperling, J.</t>
  </si>
  <si>
    <t>Twitterstand: news in tweets</t>
  </si>
  <si>
    <t>Proceedings of the 17th acm sigspatial international conference on advances in geographic information systems</t>
  </si>
  <si>
    <t>42–51</t>
  </si>
  <si>
    <t>Schnitzler, K., Davies, N., Ross, F., &amp; Harris, R.</t>
  </si>
  <si>
    <t>Using TwitterTM to drive research impact: A discussion of strategies, opportunities and challenges</t>
  </si>
  <si>
    <t>International Journal of Nursing Studies</t>
  </si>
  <si>
    <t>15–26</t>
  </si>
  <si>
    <t>Schwartz, R., Imai, T., Kubala, F., Nguyen, L., &amp; Makhoul, J.</t>
  </si>
  <si>
    <t>A maximum likelihood model for topic classification of broadcast news</t>
  </si>
  <si>
    <t>Proc. Fifth European Conference on Speech Communication and Technology</t>
  </si>
  <si>
    <t>1455–1458</t>
  </si>
  <si>
    <t>Serra, J., Leontiadis, I., Spathis, D., Stringhini, G., Blackburn, J., &amp; Vakali, A.</t>
  </si>
  <si>
    <t>Class-based prediction errors to detect hate speech with out-of-vocabulary words</t>
  </si>
  <si>
    <t>36–40</t>
  </si>
  <si>
    <t>Setyadi, N. A., Nasrun, M., &amp; Setianingsih, C.</t>
  </si>
  <si>
    <t>2018 International Conference on Control, Electronics, Renewable Energy and Communications (ICCEREC)</t>
  </si>
  <si>
    <t>Siddiqua, U. A., Chy, A. N., &amp; Aono, M.</t>
  </si>
  <si>
    <t>Kdehateval at semeval-2019 task 5: A neural network model for detecting hate speech in twitter</t>
  </si>
  <si>
    <t>365–370</t>
  </si>
  <si>
    <t>Salton, G., &amp; Yu, C. T.</t>
  </si>
  <si>
    <t>On the construction of effective vocabularies for information retrieval</t>
  </si>
  <si>
    <t>ACM Sigplan Notices</t>
  </si>
  <si>
    <t>48–60</t>
  </si>
  <si>
    <t>Harris, Z. S.</t>
  </si>
  <si>
    <t>Distributional structure</t>
  </si>
  <si>
    <t>Word</t>
  </si>
  <si>
    <t>146–162</t>
  </si>
  <si>
    <t>Jones, K. S.</t>
  </si>
  <si>
    <t>A statistical interpretation of term specificity and its application in retrieval</t>
  </si>
  <si>
    <t>Journal of Documentation</t>
  </si>
  <si>
    <t>11–21</t>
  </si>
  <si>
    <t>Steinbach, M., Karypis, G., &amp; Kumar, V.</t>
  </si>
  <si>
    <t>A comparison of document clustering techniques</t>
  </si>
  <si>
    <t>KDD Workshop on Text Mining</t>
  </si>
  <si>
    <t>525–526</t>
  </si>
  <si>
    <t>Taberner, R.</t>
  </si>
  <si>
    <t>e-Dermatology: Social networks and other web based tools</t>
  </si>
  <si>
    <t>Actas Dermo-Sifiliográficas (English Edition)</t>
  </si>
  <si>
    <t>98–106</t>
  </si>
  <si>
    <t>Taboada, M., Anthony, C., &amp; Voll, K. D.</t>
  </si>
  <si>
    <t>Creating semantic orientation dictionaries</t>
  </si>
  <si>
    <t>Proceedings of the 5th International Conference on Language Resources and Evaluation (LREC)</t>
  </si>
  <si>
    <t>427–432</t>
  </si>
  <si>
    <t>Tian, D., Gledson, A., Antoniades, A., Aristodimou, A., Dimitrios, N., Sahay, R., &amp; Keane, J.</t>
  </si>
  <si>
    <t>A Bayesian association rule mining algorithm</t>
  </si>
  <si>
    <t>Systems, Man, and Cybernetics (SMC): IEEE International Conference</t>
  </si>
  <si>
    <t>3258–3264</t>
  </si>
  <si>
    <t>Wang, L. X.</t>
  </si>
  <si>
    <t>Adaptive fuzzy systems and control. Design and stability analysis</t>
  </si>
  <si>
    <t>Prentice Hall</t>
  </si>
  <si>
    <t>Wang, X., Gerber, M. S., &amp; Brown, D. E.</t>
  </si>
  <si>
    <t>Automatic crime prediction using events extracted from twitter posts</t>
  </si>
  <si>
    <t>International conference on social computing, behavioral-cultural modeling, and prediction, SBP’12</t>
  </si>
  <si>
    <t>231–238</t>
  </si>
  <si>
    <t>Warner, W., &amp; Hirschberg, J.</t>
  </si>
  <si>
    <t>Proceedings of the second workshop on language in social media</t>
  </si>
  <si>
    <t>Hateful symbols or hateful people? Predictive features for hate speech detection on twitter</t>
  </si>
  <si>
    <t>Westerman, D., Spence, P. R., &amp; Van Der Heide, B.</t>
  </si>
  <si>
    <t>A social network as information: The effect of system generated reports of connectedness on credibility on Twitter</t>
  </si>
  <si>
    <t>199–206</t>
  </si>
  <si>
    <t>Wiedemann, G., Ruppert, E., &amp; Biemann, C.</t>
  </si>
  <si>
    <t>UHH-LT at SemEval-2019 task 6: Supervised vs. unsupervised transfer learning for offensive language detection</t>
  </si>
  <si>
    <t>782–787</t>
  </si>
  <si>
    <t>Wiegand, M., Siegel, M., &amp; Ruppenhofer, J.</t>
  </si>
  <si>
    <t>Overview of the germeval 2018 shared task on the identification of offensive language</t>
  </si>
  <si>
    <t>Winter, K., &amp; Kern, R.</t>
  </si>
  <si>
    <t>Know-center at SemEval-2019 Task 5: Multilingual hate speech detection on Twitter using CNNs</t>
  </si>
  <si>
    <t>431–435</t>
  </si>
  <si>
    <t>Wulczyn, E., Thain, N., &amp; Dixon, L.</t>
  </si>
  <si>
    <t>Ex machina: Personal attacks seen at scale</t>
  </si>
  <si>
    <t>Proceedings of the 26th International Conference on World Wide Web</t>
  </si>
  <si>
    <t>1391–1399</t>
  </si>
  <si>
    <t>Zadeh, L. A.</t>
  </si>
  <si>
    <t>Fuzzy sets</t>
  </si>
  <si>
    <t>Information and Control</t>
  </si>
  <si>
    <t>338–353</t>
  </si>
  <si>
    <t>The concept of a linguistic variable and its application to approximate reasoning-III</t>
  </si>
  <si>
    <t>Information sciences</t>
  </si>
  <si>
    <t>43–80</t>
  </si>
  <si>
    <t>Zampieri, M., Malmasi, S., Nakov, P., Rosenthal, S., Farra, N., &amp; Kumar, R.</t>
  </si>
  <si>
    <t>Semeval-2019 task 6: Identifying and categorizing offensive language in social media (offenseval)</t>
  </si>
  <si>
    <t>arXiv preprint arXiv:1903.08983</t>
  </si>
  <si>
    <t>Combining lexicon-based and learning-based methods for Twitter sentiment analysis</t>
  </si>
  <si>
    <t>Technical Report HPL-2011-89</t>
  </si>
  <si>
    <t>Aran, O., &amp; Gatica-Perez, D.</t>
  </si>
  <si>
    <t>Analysis of group conversations: Modeling social verticality</t>
  </si>
  <si>
    <t>Computer Analysis of Human Behavior</t>
  </si>
  <si>
    <t>293–322</t>
  </si>
  <si>
    <t>Archer, J., Kilpatrick, G., &amp; Bramwell, R.</t>
  </si>
  <si>
    <t>Comparison of two aggression inventories</t>
  </si>
  <si>
    <t>Aggressive Behavior</t>
  </si>
  <si>
    <t>371–380</t>
  </si>
  <si>
    <t>Asteriadis, S., Shaker, N., Karpouzis, K., &amp; Yannakakis, G. N.</t>
  </si>
  <si>
    <t>Towards player’s affective and behavioral visual cues as drives to game adaptation</t>
  </si>
  <si>
    <t>LREC workshop on multimodal corpora for machine learning</t>
  </si>
  <si>
    <t>Balci, K., &amp; Salah, A. A.</t>
  </si>
  <si>
    <t>Player profiling and offender classification from player complaints in online social games</t>
  </si>
  <si>
    <t>Workshop on design and evaluation of sociability in online games at CHI</t>
  </si>
  <si>
    <t>Bean, A., &amp; Groth-Marnat, G.</t>
  </si>
  <si>
    <t>Video gamers and personality: A five-factor model to understand game playing style</t>
  </si>
  <si>
    <t>Bishop, C. M.</t>
  </si>
  <si>
    <t>Pattern recognition and machine learning (information science and statistics)</t>
  </si>
  <si>
    <t>Springer-Verlag, Inc.</t>
  </si>
  <si>
    <t>Buss, A. H., &amp; Perry, M.</t>
  </si>
  <si>
    <t>The aggression questionnaire</t>
  </si>
  <si>
    <t>452–459</t>
  </si>
  <si>
    <t>Chang, E., Goh, K., Sychay, G., &amp; Wu, G.</t>
  </si>
  <si>
    <t>CBSA: Content-based soft annotation for multimodal image retrieval using Bayes point machines</t>
  </si>
  <si>
    <t>IEEE Transactions on Circuits and Systems for Video Technology</t>
  </si>
  <si>
    <t>26–38</t>
  </si>
  <si>
    <t>Digman, J. M.</t>
  </si>
  <si>
    <t>Personality structure: Emergence of the five-factor model</t>
  </si>
  <si>
    <t>Annual Review of Psychology</t>
  </si>
  <si>
    <t>417–440</t>
  </si>
  <si>
    <t>Drachen, A., Canossa, A., &amp; Yannakakis, G. N.</t>
  </si>
  <si>
    <t>Player modeling using self-organization in tomb raider: Underworld</t>
  </si>
  <si>
    <t>IEEE symposium on computational intelligence and games, 2009. CIG 2009</t>
  </si>
  <si>
    <t>Duda, R. O., Hart, P. E., &amp; Stork, D. G.</t>
  </si>
  <si>
    <t>Pattern classification</t>
  </si>
  <si>
    <t>Egenfeldt-Nielsen, S., Smith, J. H., &amp; Tosca, S. P.</t>
  </si>
  <si>
    <t>Understanding video games: The essential introduction</t>
  </si>
  <si>
    <t>Routledge</t>
  </si>
  <si>
    <t>El-Nasr, M. S., Drachen, A., &amp; Canossa, A.</t>
  </si>
  <si>
    <t>Game analytics: Maximizing the value of player data</t>
  </si>
  <si>
    <t>Elo, A. E.</t>
  </si>
  <si>
    <t>The rating of chessplayers, past and present</t>
  </si>
  <si>
    <t>Batsford London</t>
  </si>
  <si>
    <t>Ferguson, C. J.</t>
  </si>
  <si>
    <t>Violent video games and the supreme court: Lessons for the scientific community in the wake of brown v. Entertainment merchants association</t>
  </si>
  <si>
    <t>American Psychologist</t>
  </si>
  <si>
    <t>Finkelhor, D.</t>
  </si>
  <si>
    <t>Commentary: Cause for alarm? Youth and internet risk research–a commentary on livingstone and smith (2014)</t>
  </si>
  <si>
    <t>Journal of Child Psychology and Psychiatry</t>
  </si>
  <si>
    <t>655–658</t>
  </si>
  <si>
    <t>France, K., Danesh, A., &amp; Jirard, S.</t>
  </si>
  <si>
    <t>Informing aggression–prevention efforts by comparing perpetrators of brief vs. extended cyber aggression</t>
  </si>
  <si>
    <t>2143–2149</t>
  </si>
  <si>
    <t>Griffiths, M.</t>
  </si>
  <si>
    <t>Violent video games and aggression: A review of the literature</t>
  </si>
  <si>
    <t>203–212</t>
  </si>
  <si>
    <t>Hearst, M., Dumais, S., Osman, E., Platt, J., &amp; Scholkopf, B.</t>
  </si>
  <si>
    <t>Intelligent Systems and their Applications, IEEE</t>
  </si>
  <si>
    <t>Herbrich, R., Graepel, T., &amp; Campbell, C.</t>
  </si>
  <si>
    <t>Bayes point machines: Estimating the Bayes point in kernel space</t>
  </si>
  <si>
    <t>IJCAI workshop SVMs</t>
  </si>
  <si>
    <t>23–27</t>
  </si>
  <si>
    <t>Bayes point machines</t>
  </si>
  <si>
    <t>The Journal of Machine Learning Research</t>
  </si>
  <si>
    <t>245–279</t>
  </si>
  <si>
    <t>John, O. P., Donahue, E. M., &amp; Kentle, R. L.</t>
  </si>
  <si>
    <t>The big five inventory versions 4a and 54</t>
  </si>
  <si>
    <t>University of California, Berkeley, Institute of Personality and Social Research</t>
  </si>
  <si>
    <t>Knapp, M. L.</t>
  </si>
  <si>
    <t>Nonverbal communication in human interaction</t>
  </si>
  <si>
    <t>Cengage Learning</t>
  </si>
  <si>
    <t>Kreyszig, E.</t>
  </si>
  <si>
    <t>Advanced engineering mathematics</t>
  </si>
  <si>
    <t>Wiley</t>
  </si>
  <si>
    <t>Kwan, G. C. E., &amp; Skoric, M. M.</t>
  </si>
  <si>
    <t>Facebook bullying: An extension of battles in school</t>
  </si>
  <si>
    <t>16–25</t>
  </si>
  <si>
    <t>Lewis, B.</t>
  </si>
  <si>
    <t>Istanbul and the civilization of the Ottoman Empire</t>
  </si>
  <si>
    <t>University of Oklahoma Press</t>
  </si>
  <si>
    <t>New bottle but old wine: A research of cyberbullying in schools</t>
  </si>
  <si>
    <t>1777–1791</t>
  </si>
  <si>
    <t>Markey, P. M., &amp; Markey, C. N.</t>
  </si>
  <si>
    <t>Vulnerability to violent video games: A review and integration of personality research</t>
  </si>
  <si>
    <t>Review of General Psychology</t>
  </si>
  <si>
    <t>Mellon, L.</t>
  </si>
  <si>
    <t>Applying metrics driven development to MMO costs and risks</t>
  </si>
  <si>
    <t>Technical report, Versant Corporation</t>
  </si>
  <si>
    <t>Minka, T. P.</t>
  </si>
  <si>
    <t>Expectation propagation for approximate bayesian inference</t>
  </si>
  <si>
    <t>Proceedings of the seventeenth conference on uncertainty in artificial intelligence</t>
  </si>
  <si>
    <t>362–369</t>
  </si>
  <si>
    <t>Minka, T., Winn, J., Guiver, J., &amp; Knowles, D.</t>
  </si>
  <si>
    <t>Infer.NET 2.5</t>
  </si>
  <si>
    <t>Microsoft Research Cambridge</t>
  </si>
  <si>
    <t>http://research.microsoft.com/infernet</t>
  </si>
  <si>
    <t>Quinlan, J. R.</t>
  </si>
  <si>
    <t>C4.5: Programs for machine learning</t>
  </si>
  <si>
    <t>Morgan Kaufmann</t>
  </si>
  <si>
    <t>10th International conference on machine learning and applications and workshops (ICMLA), 2011</t>
  </si>
  <si>
    <t>241–244</t>
  </si>
  <si>
    <t>Schouten, B., Tieben, R., van de Ven, A., &amp; Schouten, D.</t>
  </si>
  <si>
    <t>Human behavior analysis in ambient gaming and playful interaction</t>
  </si>
  <si>
    <t>Computer analysis of human behavior</t>
  </si>
  <si>
    <t>387–403</t>
  </si>
  <si>
    <t>Shim, K., Sharan, R., &amp; Srivastava, J.</t>
  </si>
  <si>
    <t>Player performance prediction in massively multiplayer online role-playing games (MMORPGs)</t>
  </si>
  <si>
    <t>Advances in Knowledge Discovery and Data Mining</t>
  </si>
  <si>
    <t>Uthus, D. C., &amp; Aha, D. W.</t>
  </si>
  <si>
    <t>Multiparticipant chat analysis: A survey</t>
  </si>
  <si>
    <t>Artificial Intelligence</t>
  </si>
  <si>
    <t>199–200</t>
  </si>
  <si>
    <t>106–121</t>
  </si>
  <si>
    <t>van Lankveld, G., Spronck, P., van den Herik, J., &amp; Arntz, A.</t>
  </si>
  <si>
    <t>Games as personality profiling tools</t>
  </si>
  <si>
    <t>IEEE conference on computational intelligence and games (CIG), 2011</t>
  </si>
  <si>
    <t>197–202</t>
  </si>
  <si>
    <t>Springer Verlag</t>
  </si>
  <si>
    <t>Yan, J., &amp; Choi, H.</t>
  </si>
  <si>
    <t>Security issues in online games</t>
  </si>
  <si>
    <t>Electronic Library, The</t>
  </si>
  <si>
    <t>125–133</t>
  </si>
  <si>
    <t>Yee, N., Ducheneaut, N., Nelson, L., &amp; Likarish, P.</t>
  </si>
  <si>
    <t>Introverted elves &amp; conscientious gnomes: The expression of personality in World of Warcraft</t>
  </si>
  <si>
    <t>753–762</t>
  </si>
  <si>
    <t>Yudofsky, S., Silver, J., Jackson, W., Endicott, J., &amp; Williams, D.</t>
  </si>
  <si>
    <t>The overt aggression scale for the objective rating of verbal and physical aggression</t>
  </si>
  <si>
    <t>American Journal of Psychiatry</t>
  </si>
  <si>
    <t>35–39</t>
  </si>
  <si>
    <t>Al-garadi, M. A., Varathan, K. D., &amp; Ravana, S. D.</t>
  </si>
  <si>
    <t>Cybercrime detection in online communications: The experimental case of cyberbullying detection in the twitter network</t>
  </si>
  <si>
    <t>433–443</t>
  </si>
  <si>
    <t>Al Shalabi, L., Shaaban, Z., &amp; Kasasbeh, B.</t>
  </si>
  <si>
    <t>Data mining: A preprocessing engine</t>
  </si>
  <si>
    <t>735–739</t>
  </si>
  <si>
    <t>Bergstra, J., &amp; Bengio, Y.</t>
  </si>
  <si>
    <t>Random search for hyper-parameter optimization</t>
  </si>
  <si>
    <t>281–305</t>
  </si>
  <si>
    <t>Bozyigit, A.</t>
  </si>
  <si>
    <t>A comprehensive cyberbullying dataset including social media features</t>
  </si>
  <si>
    <t>10.17632/pgfk7h4367.1</t>
  </si>
  <si>
    <t>Bozyiğit, A., Utku, S. &amp; Nasiboğlu, E.</t>
  </si>
  <si>
    <t>Cyberbullying detection by using artificial neural network models</t>
  </si>
  <si>
    <t>2019 4th International conference on computer science and engineering (UBMK)</t>
  </si>
  <si>
    <t>520–524</t>
  </si>
  <si>
    <t>Chaffey, D.</t>
  </si>
  <si>
    <t>Global social media research summary july 2020</t>
  </si>
  <si>
    <t>Smart Insights</t>
  </si>
  <si>
    <t>https://www.smartinsights.com/social-media-marketing/social-media-strategy/new-global-social-media-research</t>
  </si>
  <si>
    <t>Cheng, L., Li, J., Silva, Y. N., Hall, D. L. &amp; Liu, H.</t>
  </si>
  <si>
    <t>2019a</t>
  </si>
  <si>
    <t>Pi-bully: Personalized cyberbullying detection with peer influence</t>
  </si>
  <si>
    <t>IJCAI</t>
  </si>
  <si>
    <t>5829–5835</t>
  </si>
  <si>
    <t>Cheng, L., Li, J., Silva, Y. N., Hall, D. L., &amp; Liu, H.</t>
  </si>
  <si>
    <t>Xbully: Cyberbullying detection within a multi-modal context, in</t>
  </si>
  <si>
    <t>Proceedings of the twelfth ACM international conference on web search and data mining</t>
  </si>
  <si>
    <t>339–347</t>
  </si>
  <si>
    <t>Cook, S.</t>
  </si>
  <si>
    <t>Cyberbullying facts and statistics for 2020</t>
  </si>
  <si>
    <t>Comparitech</t>
  </si>
  <si>
    <t>https://www.comparitech.com/internet-providers/cyberbullying-statistics/</t>
  </si>
  <si>
    <t>Dadvar, M. &amp; Eckert, K.</t>
  </si>
  <si>
    <t>Cyberbullying detection in social networks using deep learning based models; a reproducibility study</t>
  </si>
  <si>
    <t>arXiv preprint arXiv:1812.08046</t>
  </si>
  <si>
    <t>Dadvar, M., Jong, F. d., Ordelman, R. &amp; Trieschnigg, D.</t>
  </si>
  <si>
    <t>Proceedings of the twelfth Dutch-Belgian information retrieval workshop (DIR 2012)</t>
  </si>
  <si>
    <t>Dadvar, M., Trieschnigg, D. &amp; de Jong, F.</t>
  </si>
  <si>
    <t>Experts and machines against bullies: A hybrid approach to detect cyberbullies</t>
  </si>
  <si>
    <t>Canadian conference on artificial intelligence</t>
  </si>
  <si>
    <t>275–281</t>
  </si>
  <si>
    <t>Davis, J., &amp; Goadrich, M.</t>
  </si>
  <si>
    <t>The relationship between precision-recall and roc curves</t>
  </si>
  <si>
    <t>Proceedings of the 23rd international conference on machine learning</t>
  </si>
  <si>
    <t>Dinakar, K., Reichart, R. &amp; Lieberman, H.</t>
  </si>
  <si>
    <t>Proceedings of the social mobile web, Citeseer</t>
  </si>
  <si>
    <t>Escalante, H. J., Villatoro-Tello, E., Garza, S. E., López-Monroy, A. P., Montes-y Gómez, M., &amp; Villaseñor-Pineda, L.</t>
  </si>
  <si>
    <t>Early detection of deception and aggressiveness using profile-based representations</t>
  </si>
  <si>
    <t>99–111</t>
  </si>
  <si>
    <t>Freund, Y., &amp; Schapire, R. E.</t>
  </si>
  <si>
    <t>A decision-theoretic generalization of on-line learning and an application to boosting</t>
  </si>
  <si>
    <t>Journal of Computer and System Sciences</t>
  </si>
  <si>
    <t>119–139</t>
  </si>
  <si>
    <t>Heeringa, W. J.</t>
  </si>
  <si>
    <t>Measuring dialect pronunciation differences using Levenshtein distance</t>
  </si>
  <si>
    <t>Ph.D. thesis. University Library Groningen</t>
  </si>
  <si>
    <t>Hosseinmardi, H., Ghasemianlangroodi, A., Han, R., Lv, Q. &amp; Mishra, S.</t>
  </si>
  <si>
    <t>Towards understanding cyberbullying behavior in a semi-anonymous social network</t>
  </si>
  <si>
    <t>2014 IEEE/ACM international conference on advances in social networks analysis and mining (ASONAM 2014)</t>
  </si>
  <si>
    <t>244–252</t>
  </si>
  <si>
    <t>Kibriya, A. M., Frank, E., Pfahringer, B. &amp; Holmes, G.</t>
  </si>
  <si>
    <t>Multinomial naive bayes for text categorization revisited</t>
  </si>
  <si>
    <t>Australasian joint conference on artificial intelligence</t>
  </si>
  <si>
    <t>488–499</t>
  </si>
  <si>
    <t>Detecting cyberbullying: Query terms and techniques, in</t>
  </si>
  <si>
    <t>Proceedings of the 5th annual acm web science conference</t>
  </si>
  <si>
    <t>195–204</t>
  </si>
  <si>
    <t>Kumari, K., &amp; Singh, J. P.</t>
  </si>
  <si>
    <t>Identification of cyberbullying on multi-modal social media posts using genetic algorithm</t>
  </si>
  <si>
    <t>Transactions on Emerging Telecommunications Technologies</t>
  </si>
  <si>
    <t>e3907</t>
  </si>
  <si>
    <t>Lerman, J.</t>
  </si>
  <si>
    <t>Programming entity framework: Building data centric apps with the ADO.NET entity framework</t>
  </si>
  <si>
    <t>O’Reilly Media, Inc.</t>
  </si>
  <si>
    <t>Liaw, A., Wiener, M., et al.</t>
  </si>
  <si>
    <t>Classification and regression by randomforest</t>
  </si>
  <si>
    <t>R News</t>
  </si>
  <si>
    <t>18–22</t>
  </si>
  <si>
    <t>McHugh, M. L.</t>
  </si>
  <si>
    <t>The chi-square test of independence</t>
  </si>
  <si>
    <t>Biochemia Medica</t>
  </si>
  <si>
    <t>143–149</t>
  </si>
  <si>
    <t>Modha, S., Majumder, P., Mandl, T., &amp; Mandalia, C.</t>
  </si>
  <si>
    <t>Detecting and visualizing hate speech in social media: A cyber watchdog for surveillance</t>
  </si>
  <si>
    <t>Article 113725</t>
  </si>
  <si>
    <t>Özel, S. A., Saraç, E., Akdemir, S. &amp; Aksu, H.</t>
  </si>
  <si>
    <t>Detection of cyberbullying on social media messages in turkish</t>
  </si>
  <si>
    <t>2017 International conference on computer science and engineering (UBMK)</t>
  </si>
  <si>
    <t>366–370</t>
  </si>
  <si>
    <t>Pechenizkiy, M.</t>
  </si>
  <si>
    <t>The impact of feature extraction on the performance of a classifier: knn, naïve bayes and c4. 5</t>
  </si>
  <si>
    <t>Conference of the Canadian society for computational studies of intelligence</t>
  </si>
  <si>
    <t>268–279</t>
  </si>
  <si>
    <t>Pedregosa, F., Varoquaux, G., Gramfort, A., Michel, V., Thirion, B., Grisel, O., Blondel, M., Prettenhofer, P., Weiss, R., Dubourg, V., et al.</t>
  </si>
  <si>
    <t>Scikit-learn: Machine learning in python</t>
  </si>
  <si>
    <t>Peterson, L. E.</t>
  </si>
  <si>
    <t>K-nearest neighbor</t>
  </si>
  <si>
    <t>Scholarpedia</t>
  </si>
  <si>
    <t>Pop, D. P., &amp; Altar, A.</t>
  </si>
  <si>
    <t>Designing an mvc model for rapid web application development</t>
  </si>
  <si>
    <t>Procedia Engineering</t>
  </si>
  <si>
    <t>1172–1179</t>
  </si>
  <si>
    <t>Ptaszynski, M., Masui, F., Kimura, Y., Rzepka, R. &amp; Araki, K.</t>
  </si>
  <si>
    <t>Extracting patterns of harmful expressions for cyberbullying detection</t>
  </si>
  <si>
    <t>Proceedings of 7th language &amp; technology conference: Human language technologies as a challenge for computer science and linguistics (LTC’15)</t>
  </si>
  <si>
    <t>370–375</t>
  </si>
  <si>
    <t>Reynolds, K., Kontostathis, A. &amp; Edwards, L.</t>
  </si>
  <si>
    <t>2011 10th International conference on machine learning and applications and workshops</t>
  </si>
  <si>
    <t>Rodriguez, J. D., Perez, A., &amp; Lozano, J. A.</t>
  </si>
  <si>
    <t>Sensitivity analysis of k-fold cross validation in prediction error estimation</t>
  </si>
  <si>
    <t>IEEE Transactions on Pattern Analysis and Machine Intelligence</t>
  </si>
  <si>
    <t>569–575</t>
  </si>
  <si>
    <t>Rosa, H., Carvalho, J.P., Calado, P., Martins, B., Ribeiro, R. &amp; Coheur, L.</t>
  </si>
  <si>
    <t>Using fuzzy fingerprints for cyberbullying detection in social networks</t>
  </si>
  <si>
    <t>2018 IEEE international conference on fuzzy systems (FUZZ-IEEE)</t>
  </si>
  <si>
    <t>Rosa, H., Pereira, N., Ribeiro, R., Ferreira, P. C., Carvalho, J. P., Oliveira, S., Coheur, L., Paulino, P., Simão, A. V., &amp; Trancoso, I.</t>
  </si>
  <si>
    <t>Cyberbullying: Another main type of bullying?</t>
  </si>
  <si>
    <t>147–154</t>
  </si>
  <si>
    <t>Spyder</t>
  </si>
  <si>
    <t>Sypder ide</t>
  </si>
  <si>
    <t>https://www.spyder-ide.org/</t>
  </si>
  <si>
    <t>Suykens, J. A., &amp; Vandewalle, J.</t>
  </si>
  <si>
    <t>Least squares support vector machine classifiers</t>
  </si>
  <si>
    <t>Neural Processing Letters</t>
  </si>
  <si>
    <t>293–300</t>
  </si>
  <si>
    <t>Tokunaga, T. &amp; Makoto, I.</t>
  </si>
  <si>
    <t>Text categorization based on weighted inverse document frequency</t>
  </si>
  <si>
    <t>Special interest groups and information process society of Japan (SIG-IPSJ)</t>
  </si>
  <si>
    <t>Twitter developer</t>
  </si>
  <si>
    <t>https://developer.twitter.com/en/docs</t>
  </si>
  <si>
    <t>Venkatesh, B., &amp; Anuradha, J.</t>
  </si>
  <si>
    <t>A hybrid feature selection approach for handling a high-dimensional data</t>
  </si>
  <si>
    <t>Innovations in computer science and engineering</t>
  </si>
  <si>
    <t>365–373</t>
  </si>
  <si>
    <t>Wallach, H. M.</t>
  </si>
  <si>
    <t>Topic modeling: beyond bag-of-words</t>
  </si>
  <si>
    <t>977–984</t>
  </si>
  <si>
    <t>Wright, R. E.</t>
  </si>
  <si>
    <t>Logistic regression</t>
  </si>
  <si>
    <t>Yin, D., Xue, Z., Hong, L., Davison, B. D., Kontostathis, A., &amp; Edwards, L.</t>
  </si>
  <si>
    <t>Detection of harassment on web 2.0</t>
  </si>
  <si>
    <t>Proceedings of the content analysis in the WEB</t>
  </si>
  <si>
    <t>Zampieri, M., Malmasi, S., Paetzold, G. &amp; Specia, L.</t>
  </si>
  <si>
    <t>Complex word identification: Challenges in data annotation and system performance</t>
  </si>
  <si>
    <t>arXiv preprint arXiv:1710.04989</t>
  </si>
  <si>
    <t>Zhang, X., Tong, J., Vishwamitra, N., Whittaker, E., Mazer, J.P., Kowalski, R., Hu, H., Luo, F., Macbeth, J. &amp; Dillon, E.</t>
  </si>
  <si>
    <t>Cyberbullying detection with a pronunciation based convolutional neural network</t>
  </si>
  <si>
    <t>2016 15th IEEE international conference on machine learning and applications (ICMLA)</t>
  </si>
  <si>
    <t>740–745</t>
  </si>
  <si>
    <t>Abrams, M. H., &amp; Harpham, G. G.</t>
  </si>
  <si>
    <t>A glossary of literary terms</t>
  </si>
  <si>
    <t>Wadsworth Cengage Learning</t>
  </si>
  <si>
    <t>Amir, I., Wallace, B. C., Lyu, H., Carvalho, P., &amp; Silva, M. J.</t>
  </si>
  <si>
    <t>Modelling context with user embeddings for sarcasm detection in social media</t>
  </si>
  <si>
    <t>Proceedings of the 20th signll conference on computational natural language learning (CoNLL)</t>
  </si>
  <si>
    <t>Attardo, S.</t>
  </si>
  <si>
    <t>Irony as relevant inappropriateness</t>
  </si>
  <si>
    <t>Journal of Pragmatics</t>
  </si>
  <si>
    <t>Barbieri, F.</t>
  </si>
  <si>
    <t>Machine learning methods for understanding social media communication: modeling irony and emojis</t>
  </si>
  <si>
    <t>Department DTIC</t>
  </si>
  <si>
    <t>Baziotis, C., Athanasiou, N., Papalampidi, P., Kolovou, A., Paraskevopoulos, G., Ellinas, M., et al.</t>
  </si>
  <si>
    <t>NTUA-SLP At semeval-2018 task 3: Tracking ironic tweets using ensembles of word and character level attentive RNNs</t>
  </si>
  <si>
    <t>Proceedings of the 12th international workshop on semantic evaluation(SemEval-2018)</t>
  </si>
  <si>
    <t>Beel, J., Gipp, B., Langer, S., &amp; Breitinger, C.</t>
  </si>
  <si>
    <t>Research-paper recommender systems : a literature survey</t>
  </si>
  <si>
    <t>International Journal on Digital Libraries</t>
  </si>
  <si>
    <t>Bouazizi, M., &amp; Otsuki, T.</t>
  </si>
  <si>
    <t>A pattern-based approach for sarcasm detection on Twitter</t>
  </si>
  <si>
    <t>Burfoot, C., &amp; Baldwin, T.</t>
  </si>
  <si>
    <t>Automatic satire detection: Are you having a laugh</t>
  </si>
  <si>
    <t>Proceedings of the ACL-IJCNLP 2009</t>
  </si>
  <si>
    <t>Buschmeier, K., Cimiano, P., &amp; Klinger, R.</t>
  </si>
  <si>
    <t>Am impact of analysis of features in a classification approach to irony detection in product reviews</t>
  </si>
  <si>
    <t>Workshop on computational approaches to subjectivity, sentiment and social media</t>
  </si>
  <si>
    <t>Chandrasekar, P., &amp; Qian, K.</t>
  </si>
  <si>
    <t>The impact of data preprocessing on the performance of a naive Bayes classifier</t>
  </si>
  <si>
    <t>IEEE 40th annual computer software and applications conference</t>
  </si>
  <si>
    <t>Davidov, D., Tsur, O., &amp; Rappoport</t>
  </si>
  <si>
    <t>Semi-supervised recognition of sarcastic sentences in Twitter and amazon</t>
  </si>
  <si>
    <t>Proceedings of the 14th conference on computational natural language learning</t>
  </si>
  <si>
    <t>BERT: Pre-training of deep bidirectional transformers for language understanding</t>
  </si>
  <si>
    <t>Google AI Language</t>
  </si>
  <si>
    <t>Filatova, E.</t>
  </si>
  <si>
    <t>Irony and sarcasm: Corpus generation and analysis using crowdsourcing</t>
  </si>
  <si>
    <t>Fowler, H. W.</t>
  </si>
  <si>
    <t>A Dictionary of Modern English</t>
  </si>
  <si>
    <t>Oxford University Press</t>
  </si>
  <si>
    <t>Galli, S.</t>
  </si>
  <si>
    <t>Python feature engineering cookbook</t>
  </si>
  <si>
    <t>Packt</t>
  </si>
  <si>
    <t>Ghosh, A., &amp; Veale, T.</t>
  </si>
  <si>
    <t>Fracking sarcasm using neural network</t>
  </si>
  <si>
    <t>Proceedings of NAACL-HLT 2016</t>
  </si>
  <si>
    <t>Gonzalez-Ibanez, R., Muresan, S., &amp; Wacholder, N.</t>
  </si>
  <si>
    <t>Identifyinng sarcasm in Twitterl: A closer look</t>
  </si>
  <si>
    <t>Proceedings of the 49th annual meeting of the association for computational linguistics</t>
  </si>
  <si>
    <t>Grant, D., Hardy, C., Oswick, C., &amp; Putnam, L. L.</t>
  </si>
  <si>
    <t>The SAGE handbook of Organizational Discourse</t>
  </si>
  <si>
    <t>SAGE knowledge</t>
  </si>
  <si>
    <t>Hancock, J. T.</t>
  </si>
  <si>
    <t>Verbal irony use in face-to-face and computer-mediated conversations</t>
  </si>
  <si>
    <t>Journal of Language and Social Psychology, SAGE journals</t>
  </si>
  <si>
    <t>Hee, C. V.</t>
  </si>
  <si>
    <t>Can machine sense irony? Exploring automatic irony detection on social media</t>
  </si>
  <si>
    <t>University Gent</t>
  </si>
  <si>
    <t>Jalal, &amp; Adeeb, A.</t>
  </si>
  <si>
    <t>Big data and intelligent software systems</t>
  </si>
  <si>
    <t>International Journal of Knowledge-Based and Intelligent Engineering Systems, IOS Press</t>
  </si>
  <si>
    <t>Jones, S.</t>
  </si>
  <si>
    <t>IDF Term weighting and IR research lessons</t>
  </si>
  <si>
    <t>Journal of Documentation, Emerald Group</t>
  </si>
  <si>
    <t>Jorgensen, J.</t>
  </si>
  <si>
    <t>The functions of sarcastic irony in speech</t>
  </si>
  <si>
    <t>Journal of Pragmactics</t>
  </si>
  <si>
    <t>Kalra, V., &amp; Aggarwal, R.</t>
  </si>
  <si>
    <t>Importance of text data preprocessing and implementation in rapidminer</t>
  </si>
  <si>
    <t>Proceedings of first international conference on information technology and knowledge management. ICITKM</t>
  </si>
  <si>
    <t>Proceedings of the 2014 conference on empirical methods in natural language processing (EMNLP)</t>
  </si>
  <si>
    <t>Kim, T., &amp; Wurster, K.</t>
  </si>
  <si>
    <t>Emoji for python</t>
  </si>
  <si>
    <t>https://pypi.org/project/emoji/</t>
  </si>
  <si>
    <t>Kreuz, R. J., &amp; Glucksberg, S.</t>
  </si>
  <si>
    <t>How to be sarcstic: The echoic reminder theory of verbal irony</t>
  </si>
  <si>
    <t>Journal of Experimental Psychology, American Psychological Association</t>
  </si>
  <si>
    <t>Kuhn, M., &amp; Johnson, K.</t>
  </si>
  <si>
    <t>Feature engineering and selection: A practical approach for predictive models</t>
  </si>
  <si>
    <t>CRC Press</t>
  </si>
  <si>
    <t>Kumar, L., Somani, A., &amp; Bhattacharyya, P.</t>
  </si>
  <si>
    <t>Approaches for computational sarcasm detection: A survey</t>
  </si>
  <si>
    <t>ACM CSUR</t>
  </si>
  <si>
    <t>Kunneman, F., Liebrecht, C., Mulken, M. v., &amp; Bosch, A. v. d.</t>
  </si>
  <si>
    <t>Signaling sarcasm: From hyperbole to hashtag</t>
  </si>
  <si>
    <t>Information processing and management. Elsevier</t>
  </si>
  <si>
    <t>LeCun, Y., Bottou, L., Bengio, Y., &amp; Haffner, P.</t>
  </si>
  <si>
    <t>Gradient-based learning applied to document recognition</t>
  </si>
  <si>
    <t>Proc of the IEEE</t>
  </si>
  <si>
    <t>Lee, C. J., &amp; Katz, A. N.</t>
  </si>
  <si>
    <t>The differential role of ridicule in sarcasm and irony</t>
  </si>
  <si>
    <t>Journal of Metaphor and Symbol</t>
  </si>
  <si>
    <t>Li, X., &amp; Ma, Z.</t>
  </si>
  <si>
    <t>Computational pragmatics: A survey in China and the world</t>
  </si>
  <si>
    <t>NLPIR2018. ACM</t>
  </si>
  <si>
    <t>Liebrecht, C., Kunneman, F., &amp; den Bosch, A. V.</t>
  </si>
  <si>
    <t>The perfect solution for detecting sarcasm in tweets #not</t>
  </si>
  <si>
    <t>Proceedings of the 4th workshop on computational approaches to subjectivity, sentiment and social media analysis</t>
  </si>
  <si>
    <t>Maynard, D., &amp; Greenwood, M. A.</t>
  </si>
  <si>
    <t>Who cares about sarcastic tweets? Investigating the impact of sarcasm on sentiment analysis</t>
  </si>
  <si>
    <t>LREC 2014 proceedings</t>
  </si>
  <si>
    <t>Nargesian, F., Samulowitz, H., Khurana, U., Khalil, E. B., &amp; Turaga, D.</t>
  </si>
  <si>
    <t>Learning feature engineering for classification</t>
  </si>
  <si>
    <t>Proceedings of 26th international joint conference on artificial intelligence</t>
  </si>
  <si>
    <t>Oxford</t>
  </si>
  <si>
    <t>Definition of sarcasm</t>
  </si>
  <si>
    <t>https://www.oxfordlearnersdictionaries.com/definition/english/sarcasm</t>
  </si>
  <si>
    <t>Papapicco, C., &amp; Mininni, G.</t>
  </si>
  <si>
    <t>Twitter Culture: irony comes faster than tourist mobility</t>
  </si>
  <si>
    <t>Journal of Tourism Anad Cultural Change, Taylor &amp; Francis</t>
  </si>
  <si>
    <t>Poria, S., Cambria, E., Hazarika, D., &amp; Vij, P.</t>
  </si>
  <si>
    <t>A deeper look into sarcastic tweets using deep convolutional neural networks</t>
  </si>
  <si>
    <t>COLING 2016</t>
  </si>
  <si>
    <t>Porter, M.</t>
  </si>
  <si>
    <t>The porter stemming algorithm</t>
  </si>
  <si>
    <t>https://tartarus.org/martin/PorterStemmer/</t>
  </si>
  <si>
    <t>Potamias, R. A., Siolas, G., &amp; Gergios, A.</t>
  </si>
  <si>
    <t>A transformer-based approach to irony and sarcasm detection</t>
  </si>
  <si>
    <t>Ptaszynski, M., Dybala, P., Matsuba, T., Masui, F., Rzepka, R., Araki, K., et al.</t>
  </si>
  <si>
    <t>In the service of online order: Tackling cyber-bullying with machine learning and affect analysis</t>
  </si>
  <si>
    <t>International Journal of Computational Linguistics Research. Hokkaido University</t>
  </si>
  <si>
    <t>Ptaszynski, M., Eronen, J. K. K., &amp; Masui, F.</t>
  </si>
  <si>
    <t>Learning deep on cyberbullying is always better than brute force</t>
  </si>
  <si>
    <t>IJCAI 2017 3rd workshop on linguistic and cognitive approaches to dialogue agents (LaCATODA 2017)</t>
  </si>
  <si>
    <t>Ptaszynski, M., Leliwa, G., Piech, M., &amp; Smywinski-Pohl, A.</t>
  </si>
  <si>
    <t>Cyberbullying Detection - Technical Report 2/2018</t>
  </si>
  <si>
    <t>Department of Computer Science AGH, University of Science and Technology</t>
  </si>
  <si>
    <t>Reyes, A., Rosso, P., &amp; Buscaldi, D.</t>
  </si>
  <si>
    <t>From humor recognition to irony detection: The figurative language of social media</t>
  </si>
  <si>
    <t>Data &amp; knowledge engineering. Elsevier</t>
  </si>
  <si>
    <t>Reyes, A., Rosso, P., &amp; Veale, T.</t>
  </si>
  <si>
    <t>A multidimensional approach for detecting irony in twitter</t>
  </si>
  <si>
    <t>Lang Resources and Evaluation</t>
  </si>
  <si>
    <t>2011 10th international conference on machine learning and applications and workshops</t>
  </si>
  <si>
    <t>Riloff, E., Qadir, A., Surve, P., Silva, L. D., Gilber, N., &amp; Huang, R.</t>
  </si>
  <si>
    <t>Sarcasm as contrast between a positive sentiment and negative situation</t>
  </si>
  <si>
    <t>Proceddings of the 2013 conference on empirical methods in natural language processing(EMNLP 2013). EMNLP</t>
  </si>
  <si>
    <t>Rosenthal, S., Ritter, A., Nakov, P., &amp; Stoyanov, V.</t>
  </si>
  <si>
    <t>Semeval-2014 task 9: Sentiment analysis in Twitter</t>
  </si>
  <si>
    <t>Proceedings of the 8th international workshop on semantic evaluation. SemEval 2014</t>
  </si>
  <si>
    <t>Sasaki, M., &amp; Kita, K.</t>
  </si>
  <si>
    <t>Rule-based text categorization using hierarchical categories</t>
  </si>
  <si>
    <t>Systems, man, and cybernetics conference. IEEE</t>
  </si>
  <si>
    <t>Scott, S., &amp; Matwin, S.</t>
  </si>
  <si>
    <t>Feature engineering for text classification</t>
  </si>
  <si>
    <t>Proceedings of the 16th international conference on machine learning. ICML</t>
  </si>
  <si>
    <t>Shelley, C.</t>
  </si>
  <si>
    <t>The bicoherence theory of situational irony</t>
  </si>
  <si>
    <t>Cognitive science</t>
  </si>
  <si>
    <t>Sulis, E., Fariaz, D. I. H., Rosso, P., &amp; Patti, V.</t>
  </si>
  <si>
    <t>Figurative messages and affect in Twitter: Differences between #irony, #sarcasm and #not</t>
  </si>
  <si>
    <t>Knowledge-based systems. Elsevier</t>
  </si>
  <si>
    <t>Tepperman, J.</t>
  </si>
  <si>
    <t>YEAH RIGHT: Sarcasm recognition for spoken dialogue system</t>
  </si>
  <si>
    <t>Interspeech 2006. ICSLP</t>
  </si>
  <si>
    <t>Tsur, O., Davidov, D., &amp; Rappoport, A.</t>
  </si>
  <si>
    <t>ICWSM – A great catchy name: Semi-supervised recognition of sarcastic sentences in online product reviews</t>
  </si>
  <si>
    <t>Proceedings of the 4th international aaai conference on weblogs and social media</t>
  </si>
  <si>
    <t>Van Hee, C., Lefever, E., &amp; Hoste, V.</t>
  </si>
  <si>
    <t>Semeval-2018 task 3: Irony detection in english tweets</t>
  </si>
  <si>
    <t>Proceedings of the 12th international workshop on semantic evaluation (SemEval-2018)</t>
  </si>
  <si>
    <t>Vaswani, A., Shazeer, N., Parmar, N., Uszkoreit, J., Jones, L., Gomez, A. N., et al.</t>
  </si>
  <si>
    <t>Attention is all you need</t>
  </si>
  <si>
    <t>31st conference on neural information processing systems. NIPS 2017</t>
  </si>
  <si>
    <t>Veale, T., &amp; Hao, Y.</t>
  </si>
  <si>
    <t>Detecting ironic intent in creative comparisons</t>
  </si>
  <si>
    <t>19th european conference on artificial intelligence</t>
  </si>
  <si>
    <t>Wu, C., Wu, F., Wu, S., Liu, J., Yuan, Z., &amp; Huang, Y.</t>
  </si>
  <si>
    <t>Thu_Ngn at semeval-2018 task 3: Tweet irony detection with densely connected LSTM and multi-task learning</t>
  </si>
  <si>
    <t>Zhang, W., Taketoshi, Y., &amp; Tang, X.</t>
  </si>
  <si>
    <t>A comparative study of tf*idf, LSI and multi-words for text classification</t>
  </si>
  <si>
    <t>Zhang, S., Zhang, X., Chan, J., &amp; Rosso, P.</t>
  </si>
  <si>
    <t>Irony detection via sentiment-based transfer learning</t>
  </si>
  <si>
    <t>Information Processing and Management. Elsevier</t>
  </si>
  <si>
    <t>Zhang, M., Zhang, Y., &amp; Fu, G.</t>
  </si>
  <si>
    <t>Tweet sarcasm detection using deep neural network</t>
  </si>
  <si>
    <t>Proceedings of COLING 2016. 26th International Conference on Computational Linguistics</t>
  </si>
  <si>
    <t>Zheng, A., &amp; Casari, A.</t>
  </si>
  <si>
    <t>Feature engineering for machine learning: Principles and techniques for data scientists</t>
  </si>
  <si>
    <t>O’reilly</t>
  </si>
  <si>
    <t>Al-Ajlan, M. A., &amp; Ykhlef, M.</t>
  </si>
  <si>
    <t>Deep learning algorithm for cyberbullying detection</t>
  </si>
  <si>
    <t>Ali, A., &amp; Syed, A. M.</t>
  </si>
  <si>
    <t>Cyberbullying detection using machine learning</t>
  </si>
  <si>
    <t>Pakistan Journal of Engineering and Technology</t>
  </si>
  <si>
    <t>45–50</t>
  </si>
  <si>
    <t>Alkasassbeh, M., Almomani, A., Aldweesh, A., Al-Qerem, A., Alauthman, M., Nahar, K., et al.</t>
  </si>
  <si>
    <t>Cyberbullying detection using deep learning: A comparative study</t>
  </si>
  <si>
    <t>2024 2nd international conference on cyber resilience</t>
  </si>
  <si>
    <t>Almomani, A., Nahar, K., Alauthman, M., Al-Betar, M. A., Yaseen, Q., &amp; Gupta, B. B.</t>
  </si>
  <si>
    <t>Image cyberbullying detection and recognition using transfer deep machine learning</t>
  </si>
  <si>
    <t>International Journal of Cognitive Computing in Engineering</t>
  </si>
  <si>
    <t>14–26</t>
  </si>
  <si>
    <t>Amari, S.-i.</t>
  </si>
  <si>
    <t>Backpropagation and stochastic gradient descent method</t>
  </si>
  <si>
    <t>4–5</t>
  </si>
  <si>
    <t>185–196</t>
  </si>
  <si>
    <t>An, T.-K., &amp; Kim, M.-H.</t>
  </si>
  <si>
    <t>A new diverse AdaBoost classifier</t>
  </si>
  <si>
    <t>2010 international conference on artificial intelligence and computational intelligence</t>
  </si>
  <si>
    <t>359–363</t>
  </si>
  <si>
    <t>Balakrishnan, V., Khan, S., &amp; Arabnia, H. R.</t>
  </si>
  <si>
    <t>Improving cyberbullying detection using Twitter users’ psychological features and machine learning</t>
  </si>
  <si>
    <t>Article 101710</t>
  </si>
  <si>
    <t>Behzadi, M., Harris, I. G., &amp; Derakhshan, A.</t>
  </si>
  <si>
    <t>2021 IEEE 15th international conference on semantic computing</t>
  </si>
  <si>
    <t>Caruccio, L., Cirillo, S., Polese, G., Solimando, G., Sundaramurthy, S., &amp; Tortora, G.</t>
  </si>
  <si>
    <t>2024a</t>
  </si>
  <si>
    <t>Can ChatGPT provide intelligent diagnoses? A comparative study between predictive models and ChatGPT to define a new medical diagnostic bot</t>
  </si>
  <si>
    <t>Article 121186</t>
  </si>
  <si>
    <t>2024b</t>
  </si>
  <si>
    <t>Claude 2.0 large language model: tackling a real-world classification problem with a new iterative prompt engineering approach</t>
  </si>
  <si>
    <t>Intelligent Systems with Applications</t>
  </si>
  <si>
    <t>Article 200336</t>
  </si>
  <si>
    <t>Chandrasekaran, S., Singh Pundir, A. K., Lingaiah, T. B., et al.</t>
  </si>
  <si>
    <t>Deep learning approaches for cyberbullying detection and classification on social media</t>
  </si>
  <si>
    <t>Computational Intelligence and Neuroscience</t>
  </si>
  <si>
    <t>Chang, Y., Wang, X., Wang, J., Wu, Y., Yang, L., Zhu, K., et al.</t>
  </si>
  <si>
    <t>A survey on evaluation of large language models</t>
  </si>
  <si>
    <t>ACM Transactions on Intelligent Systems and Technology</t>
  </si>
  <si>
    <t>1–45</t>
  </si>
  <si>
    <t>Chen, T., He, T., Benesty, M., Khotilovich, V., Tang, Y., Cho, H., et al.</t>
  </si>
  <si>
    <t>Xgboost: extreme gradient boosting</t>
  </si>
  <si>
    <t>R package version 0.4-2</t>
  </si>
  <si>
    <t>Chen, H., Mckeever, S., &amp; Delany, S. J.</t>
  </si>
  <si>
    <t>Harnessing the power of text mining for the detection of abusive content in social media</t>
  </si>
  <si>
    <t>Advances in computational intelligence systems</t>
  </si>
  <si>
    <t>187–205</t>
  </si>
  <si>
    <t>Chia, Z. L., Ptaszynski, M., Masui, F., Leliwa, G., &amp; Wroczynski, M.</t>
  </si>
  <si>
    <t>Machine learning and feature engineering-based study into sarcasm and irony classification with application to cyberbullying detection</t>
  </si>
  <si>
    <t>10.1016/j.ipm.2021.102600</t>
  </si>
  <si>
    <t>Clark, K.</t>
  </si>
  <si>
    <t>Electra: Pre-training text encoders as discriminators rather than generators</t>
  </si>
  <si>
    <t>arXiv preprint arXiv:2003.10555</t>
  </si>
  <si>
    <t>Das, K., &amp; Behera, R. N.</t>
  </si>
  <si>
    <t>A survey on machine learning: concept, algorithms and applications</t>
  </si>
  <si>
    <t>International Journal of Innovative Research in Computer and Communication Engineering</t>
  </si>
  <si>
    <t>1301–1309</t>
  </si>
  <si>
    <t>De Ville, B.</t>
  </si>
  <si>
    <t>Decision trees</t>
  </si>
  <si>
    <t>Wiley Interdisciplinary Reviews: Computational Statistics</t>
  </si>
  <si>
    <t>448–455</t>
  </si>
  <si>
    <t>Devlin, J., Chang, M., Lee, K., &amp; Toutanova, K.</t>
  </si>
  <si>
    <t>2018a</t>
  </si>
  <si>
    <t>BERT: pre-training of deep bidirectional transformers for language understanding</t>
  </si>
  <si>
    <t>abs/1810.04805</t>
  </si>
  <si>
    <t>Díaz, Á., &amp; Hecht-Felella, L.</t>
  </si>
  <si>
    <t>Double standards in social media content moderation</t>
  </si>
  <si>
    <t>Brennan Center for Justice at New York University School of Law</t>
  </si>
  <si>
    <t>https://www.brennancenter.org/our-work/research-reports/double-standards-socialmedia-content-moderation</t>
  </si>
  <si>
    <t>Dredge, R., Gleeson, J., &amp; De la Piedad Garcia, X.</t>
  </si>
  <si>
    <t>Cyberbullying in social networking sites: An adolescent victim’s perspective</t>
  </si>
  <si>
    <t>13–20</t>
  </si>
  <si>
    <t>Elsafoury, F.</t>
  </si>
  <si>
    <t>Cyberbullying datasets</t>
  </si>
  <si>
    <t>Mendeley Data</t>
  </si>
  <si>
    <t>10.17632/jf4pzyvnpj.1</t>
  </si>
  <si>
    <t>Fan, J., Ma, X., Wu, L., Zhang, F., Yu, X., &amp; Zeng, W.</t>
  </si>
  <si>
    <t>Light gradient boosting machine: An efficient soft computing model for estimating daily reference evapotranspiration with local and external meteorological data</t>
  </si>
  <si>
    <t>Agricultural Water Management</t>
  </si>
  <si>
    <t>Article 105758</t>
  </si>
  <si>
    <t>Fati, S. M., Muneer, A., Alwadain, A., &amp; Balogun, A. O.</t>
  </si>
  <si>
    <t>Cyberbullying detection on Twitter using deep learning-based attention mechanisms and continuous bag of words feature extraction</t>
  </si>
  <si>
    <t>Mathematics</t>
  </si>
  <si>
    <t>Ferri, C., Hernández-Orallo, J., &amp; Modroiu, R.</t>
  </si>
  <si>
    <t>An experimental comparison of performance measures for classification</t>
  </si>
  <si>
    <t>Gautam, A. K., &amp; Bansal, A.</t>
  </si>
  <si>
    <t>Automatic cyberstalking detection on Twitter in real-time using hybrid approach</t>
  </si>
  <si>
    <t>International Journal of Modern Education and Computer Science</t>
  </si>
  <si>
    <t>Gupta, A., Yang, W., Sivakumar, D., Silva, Y., Hall, D., &amp; Nardini Barioni, M.</t>
  </si>
  <si>
    <t>Temporal properties of cyberbullying on instagram</t>
  </si>
  <si>
    <t>Companion proceedings of the web conference 2020</t>
  </si>
  <si>
    <t>576–583</t>
  </si>
  <si>
    <t>Haidar, B., Chamoun, M., &amp; Serhrouchni, A.</t>
  </si>
  <si>
    <t>Arabic cyberbullying detection: Using deep learning</t>
  </si>
  <si>
    <t>2018 7th international conference on computer and communication engineering</t>
  </si>
  <si>
    <t>284–289</t>
  </si>
  <si>
    <t>Hancock, J. T., &amp; Khoshgoftaar, T. M.</t>
  </si>
  <si>
    <t>CatBoost for big data: an interdisciplinary review</t>
  </si>
  <si>
    <t>Journal of Big Data</t>
  </si>
  <si>
    <t>He, P., Liu, X., Gao, J., &amp; Chen, W.</t>
  </si>
  <si>
    <t>Deberta: decoding-enhanced bert with disentangled attention</t>
  </si>
  <si>
    <t>International conference on learning representations</t>
  </si>
  <si>
    <t>Hinduja, S., &amp; Patchin, J. W.</t>
  </si>
  <si>
    <t>Bullying beyond the schoolyard: Preventing and responding to cyberbullying</t>
  </si>
  <si>
    <t>Corwin Press</t>
  </si>
  <si>
    <t>Ieracitano, F., Balenzano, C., Girardi, S., Gemmano, C. G., &amp; Comunello, F.</t>
  </si>
  <si>
    <t>Online hate speech as a moral issue: Exploring moral reasoning of young italian users on social network sites</t>
  </si>
  <si>
    <t>25–47</t>
  </si>
  <si>
    <t>Iwendi, C., Srivastava, G., Khan, S., &amp; Maddikunta, P. K. R.</t>
  </si>
  <si>
    <t>Cyberbullying detection solutions based on deep learning architectures</t>
  </si>
  <si>
    <t>1839–1852</t>
  </si>
  <si>
    <t>Kandpal, N., Deng, H., Roberts, A., Wallace, E., &amp; Raffel, C.</t>
  </si>
  <si>
    <t>Large language models struggle to learn long-tail knowledge</t>
  </si>
  <si>
    <t>International conference on machine learning</t>
  </si>
  <si>
    <t>15696–15707</t>
  </si>
  <si>
    <t>Kim, Y., Nan, D., &amp; Kim, J. H.</t>
  </si>
  <si>
    <t>Exploration of the relationships among narcissism, life satisfaction, and loneliness of instagram users and the high- and low-level features of their photographs</t>
  </si>
  <si>
    <t>Frontiers in Psychology</t>
  </si>
  <si>
    <t>10.3389/fpsyg.2021.707074</t>
  </si>
  <si>
    <t>Kim, D., Park, C., Kim, S., Lee, W., Song, W., Kim, Y., et al.</t>
  </si>
  <si>
    <t>SOLAR 10.7B: Scaling large language models with simple yet effective depth up-scaling</t>
  </si>
  <si>
    <t>arXiv:2312.15166</t>
  </si>
  <si>
    <t>Krstajic, D., Buturovic, L. J., Leahy, D. E., &amp; Thomas, S.</t>
  </si>
  <si>
    <t>Cross-validation pitfalls when selecting and assessing regression and classification models</t>
  </si>
  <si>
    <t>Journal of Cheminformatics</t>
  </si>
  <si>
    <t>Kumar, Y., Huang, K., Perez, A., Yang, G., Li, J. J., Morreale, P., et al.</t>
  </si>
  <si>
    <t>Bias and cyberbullying detection and data generation using transformer artificial intelligence models and top large language models</t>
  </si>
  <si>
    <t>Electronics</t>
  </si>
  <si>
    <t>Kutok, E. R., Dunsiger, S., Patena, J. V., Nugent, N. R., Riese, A., Rosen, R. K., et al.</t>
  </si>
  <si>
    <t>A cyberbullying media-based prevention intervention for adolescents on instagram: pilot randomized controlled trial</t>
  </si>
  <si>
    <t>JMIR Mental Health</t>
  </si>
  <si>
    <t>e26029</t>
  </si>
  <si>
    <t>Lalitha, N., Sk, S. T., Tejaswini, N., Srivani, R., et al.</t>
  </si>
  <si>
    <t>Enhancing cyberbullying detection on Twitter with psychological features and machine learning</t>
  </si>
  <si>
    <t>2023 international conference on emerging research in computational science</t>
  </si>
  <si>
    <t>Lan, M., Tan, C. L., Su, J., &amp; Lu, Y.</t>
  </si>
  <si>
    <t>Supervised and traditional term weighting methods for automatic text categorization</t>
  </si>
  <si>
    <t>721–735</t>
  </si>
  <si>
    <t>LaValley, M. P.</t>
  </si>
  <si>
    <t>Circulation</t>
  </si>
  <si>
    <t>2395–2399</t>
  </si>
  <si>
    <t>Liashchynskyi, P., &amp; Liashchynskyi, P.</t>
  </si>
  <si>
    <t>Grid search, random search, genetic algorithm: a big comparison for NAS</t>
  </si>
  <si>
    <t>arXiv preprint arXiv:1912.06059</t>
  </si>
  <si>
    <t>1–20</t>
  </si>
  <si>
    <t>Litty, A., Jahin, Z., &amp; Jesan, Z.</t>
  </si>
  <si>
    <t>Detecting and preventing cyberbullying on social media platforms using deep learning techniques</t>
  </si>
  <si>
    <t>EasyChair Prepr.</t>
  </si>
  <si>
    <t>Liu, Y., Ott, M., Goyal, N., Du, J., Joshi, M., Chen, D., et al.</t>
  </si>
  <si>
    <t>RoBERTa: A robustly optimized BERT pretraining approach</t>
  </si>
  <si>
    <t>abs/1907.11692</t>
  </si>
  <si>
    <t>Liu, P., Yuan, W., Fu, J., Jiang, Z., Hayashi, H., &amp; Neubig, G.</t>
  </si>
  <si>
    <t>Pre-train, prompt, and predict: A systematic survey of prompting methods in natural language processing</t>
  </si>
  <si>
    <t>1–35</t>
  </si>
  <si>
    <t>Murnion, S., Buchanan, W. J., Smales, A., &amp; Russell, G.</t>
  </si>
  <si>
    <t>Machine learning and semantic analysis of in-game chat for cyberbullying</t>
  </si>
  <si>
    <t>197–213</t>
  </si>
  <si>
    <t>Nahar, K. M., Alauthman, M., Yonbawi, S., &amp; Almomani, A.</t>
  </si>
  <si>
    <t>Cyberbullying detection and recognition with type determination based on machine learning.</t>
  </si>
  <si>
    <t>Computers, Materials &amp; Continua</t>
  </si>
  <si>
    <t>Natekin, A., &amp; Knoll, A.</t>
  </si>
  <si>
    <t>Gradient boosting machines, a tutorial</t>
  </si>
  <si>
    <t>Frontiers in Neurorobotics</t>
  </si>
  <si>
    <t>Neuhaeusler, N. S.</t>
  </si>
  <si>
    <t>Cyberbullying during COVID-19 pandemic: Relation to perceived social isolation among college and university students</t>
  </si>
  <si>
    <t>International Journal of Cybersecurity Intelligence &amp; Cybercrime</t>
  </si>
  <si>
    <t>Nikitha, G., Shenoyy, A., Chaturya, K., Latha, J., et al.</t>
  </si>
  <si>
    <t>Detection of cyberbullying using NLP and machine learning in social networks for bi-language</t>
  </si>
  <si>
    <t>International Journal of Scientific Research &amp; Engineering Trends</t>
  </si>
  <si>
    <t>Ogunleye, B., &amp; Dharmaraj, B.</t>
  </si>
  <si>
    <t>The use of a large language model for cyberbullying detection</t>
  </si>
  <si>
    <t>Analytics</t>
  </si>
  <si>
    <t>694–707</t>
  </si>
  <si>
    <t>Ontivero-Ortega, M., Lage-Castellanos, A., Valente, G., Goebel, R., &amp; Valdes-Sosa, M.</t>
  </si>
  <si>
    <t>Fast Gaussian naïve Bayes for searchlight classification analysis</t>
  </si>
  <si>
    <t>NeuroImage</t>
  </si>
  <si>
    <t>471–479</t>
  </si>
  <si>
    <t>Orelaja, A., Ejiofor, C., Sarpong, S., Imakuh, S., Bassey, C., Opara, I., et al.</t>
  </si>
  <si>
    <t>Attribute-specific cyberbullying detection using artificial intelligence</t>
  </si>
  <si>
    <t>Journal of Electronic &amp; Information Systems</t>
  </si>
  <si>
    <t>10–21</t>
  </si>
  <si>
    <t>Ottosson, D.</t>
  </si>
  <si>
    <t>Cyberbullying detection on social platforms using LargeLanguage models</t>
  </si>
  <si>
    <t>Misogyny detection in Twitter: a multilingual and cross-domain study</t>
  </si>
  <si>
    <t>10.1016/j.ipm.2020.102360</t>
  </si>
  <si>
    <t>Paul, S., &amp; Saha, S.</t>
  </si>
  <si>
    <t>CyberBERT: BERT for cyberbullying identification: BERT for cyberbullying identification</t>
  </si>
  <si>
    <t>1897–1904</t>
  </si>
  <si>
    <t>Perera, A., &amp; Fernando, P.</t>
  </si>
  <si>
    <t>Cyberbullying detection system on social media using supervised machine learning</t>
  </si>
  <si>
    <t>Procedia Computer Science</t>
  </si>
  <si>
    <t>506–516</t>
  </si>
  <si>
    <t>Riedmiller, M., &amp; Lernen, A.</t>
  </si>
  <si>
    <t>Multi layer perceptron</t>
  </si>
  <si>
    <t>Machine Learning Lab Special Lecture, University of Freiburg</t>
  </si>
  <si>
    <t>Rigatti, S. J.</t>
  </si>
  <si>
    <t>Random forest</t>
  </si>
  <si>
    <t>Journal of Insurance Medicine</t>
  </si>
  <si>
    <t>31–39</t>
  </si>
  <si>
    <t>Sánchez-Hernández, M. D., Herrera, M. C., Villanueva-Moya, L., &amp; Expósito, F.</t>
  </si>
  <si>
    <t>Cyberbullying on instagram: How adolescents perceive risk in personal selfies?</t>
  </si>
  <si>
    <t>Cyberpsychology: Journal of Psychosocial Research on Cyberspace</t>
  </si>
  <si>
    <t>DistilBERT, a distilled version of BERT: smaller, faster, cheaper and lighter</t>
  </si>
  <si>
    <t>abs/1910.01108</t>
  </si>
  <si>
    <t>Sathya, J., &amp; Fernandez, F. M. H.</t>
  </si>
  <si>
    <t>Effective automatic cyberbullying detection using a hybrid approach SVM and NLP</t>
  </si>
  <si>
    <t>2024 international conference on advances in data engineering and intelligent computing systems</t>
  </si>
  <si>
    <t>Schick, T., &amp; Schütze, H.</t>
  </si>
  <si>
    <t>It’s not just size that matters: Small language models are also few-shot learners</t>
  </si>
  <si>
    <t>arXiv preprint arXiv:2009.07118</t>
  </si>
  <si>
    <t>Sharaff, A., &amp; Gupta, H.</t>
  </si>
  <si>
    <t>Extra-tree classifier with metaheuristics approach for email classification</t>
  </si>
  <si>
    <t>Advances in computer communication and computational sciences</t>
  </si>
  <si>
    <t>189–197</t>
  </si>
  <si>
    <t>Silberztein, M.</t>
  </si>
  <si>
    <t>The limitations of corpus-based methods in NLP</t>
  </si>
  <si>
    <t>Linguistic resources for natural language processing</t>
  </si>
  <si>
    <t>Singh, G., Kumar, B., Gaur, L., &amp; Tyagi, A.</t>
  </si>
  <si>
    <t>Comparison between multinomial and Bernoulli naïve Bayes for text classification</t>
  </si>
  <si>
    <t>2019 international conference on automation, computational and technology management</t>
  </si>
  <si>
    <t>593–596</t>
  </si>
  <si>
    <t>Skurichina, M., &amp; Duin, R. P.</t>
  </si>
  <si>
    <t>Bagging for linear classifiers</t>
  </si>
  <si>
    <t>909–930</t>
  </si>
  <si>
    <t>Smith, P. K., Mahdavi, J., Carvalho, M., Fisher, S., Russell, S., &amp; Tippett, N.</t>
  </si>
  <si>
    <t>Cyberbullying: Its nature and impact in secondary school pupils</t>
  </si>
  <si>
    <t>376–385</t>
  </si>
  <si>
    <t>Suthaharan, S., &amp; Suthaharan, S.</t>
  </si>
  <si>
    <t>Support vector machine</t>
  </si>
  <si>
    <t>Machine learning models and algorithms for big data classification</t>
  </si>
  <si>
    <t>207–235</t>
  </si>
  <si>
    <t>Tuarob, S., Satravisut, M., Sangtunchai, P., Nunthavanich, S., &amp; Noraset, T.</t>
  </si>
  <si>
    <t>2023a</t>
  </si>
  <si>
    <t>2023b</t>
  </si>
  <si>
    <t>10.1016/j.ipm.2023.103381</t>
  </si>
  <si>
    <t>Usharani, B.</t>
  </si>
  <si>
    <t>A novel extended ripple and cyberbullies data detection (E-RACYBDD) framework to mitigate deep fake attacks on social media</t>
  </si>
  <si>
    <t>Deep fakes, fake news, and misinformation in online teaching and learning technologies</t>
  </si>
  <si>
    <t>186–205</t>
  </si>
  <si>
    <t>Vilone, G., &amp; Longo, L.</t>
  </si>
  <si>
    <t>Notions of explainability and evaluation approaches for explainable artificial intelligence</t>
  </si>
  <si>
    <t>89–106</t>
  </si>
  <si>
    <t>Walli, S. A., Kang, B.-G., &amp; Nam, Y.</t>
  </si>
  <si>
    <t>Innovative artificial intelligence solution as game changer in cyberbullying detection and prevention</t>
  </si>
  <si>
    <t>Artificial intelligence in cybersecurity</t>
  </si>
  <si>
    <t>52–59</t>
  </si>
  <si>
    <t>Wang, J., Fu, K., &amp; Lu, C.-T.</t>
  </si>
  <si>
    <t>Sosnet: A graph convolutional network approach to fine-grained cyberbullying detection</t>
  </si>
  <si>
    <t>2020 IEEE international conference on big data</t>
  </si>
  <si>
    <t>1699–1708</t>
  </si>
  <si>
    <t>Wang, H., Zhao, S., Liu, C., Xi, N., Cai, M., Qin, B., et al.</t>
  </si>
  <si>
    <t>Manifold-based verbalizer space re-embedding for tuning-free prompt-based classification</t>
  </si>
  <si>
    <t>Proceedings of the AAAI conference on artificial intelligence</t>
  </si>
  <si>
    <t>19126–19134</t>
  </si>
  <si>
    <t>11–29</t>
  </si>
  <si>
    <t>Yadav, J., Kumar, D., &amp; Chauhan, D.</t>
  </si>
  <si>
    <t>Cyberbullying detection using pre-trained bert model</t>
  </si>
  <si>
    <t>2020 international conference on electronics and sustainable communication systems</t>
  </si>
  <si>
    <t>1096–1100</t>
  </si>
  <si>
    <t>Yan, W., Yuan, Y., Yang, M., Zhang, P., &amp; Peng, K.</t>
  </si>
  <si>
    <t>Yenilmez Kacar, G.</t>
  </si>
  <si>
    <t>Instagram as one tool, two stages: self-presentational differences between main feed and story on instagram</t>
  </si>
  <si>
    <t>Atlantic Journal of Communication</t>
  </si>
  <si>
    <t>108–123</t>
  </si>
  <si>
    <t>Zaheer, M., Guruganesh, G., Dubey, A., Ainslie, J., Alberti, C., Ontanon, S., et al.</t>
  </si>
  <si>
    <t>Big bird: Transformers for longer sequences</t>
  </si>
  <si>
    <t>arXiv:2007.14062</t>
  </si>
  <si>
    <t>Zhang, S., Shan, C., Lee, J., Che, S., &amp; Kim, J.</t>
  </si>
  <si>
    <t>Effect of chatbot-assisted language learning: A meta-analysis</t>
  </si>
  <si>
    <t>Education and Information Technologies</t>
  </si>
  <si>
    <t>15223–15243</t>
  </si>
  <si>
    <t>10.1007/s10639-023-11805-6</t>
  </si>
  <si>
    <t>1633–1644</t>
  </si>
  <si>
    <t>Ahmad, K., Gillam, L., Tostevin, L., et al.</t>
  </si>
  <si>
    <t>University of surrey participation in TREC8: Weirdness indexing for logical document extrapolation and retrieval (WILDER)</t>
  </si>
  <si>
    <t>TREC</t>
  </si>
  <si>
    <t>Alkomah, F., &amp; Ma, X.</t>
  </si>
  <si>
    <t>A literature review of textual hate speech detection methods and datasets</t>
  </si>
  <si>
    <t>Information</t>
  </si>
  <si>
    <t>Aluru, S. S., Mathew, B., Saha, P., &amp; Mukherjee, A.</t>
  </si>
  <si>
    <t>Deep learning models for multilingual hate speech detection</t>
  </si>
  <si>
    <t>arXiv preprint arXiv:2004.06465</t>
  </si>
  <si>
    <t>Proceedings of the 42nd international ACM SIGIR conference on research and development in information retrieval</t>
  </si>
  <si>
    <t>Balkir, E., Nejadgholi, I., Fraser, K. C., &amp; Kiritchenko, S.</t>
  </si>
  <si>
    <t>Necessity and sufficiency for explaining text classifiers: A case study in hate speech detection</t>
  </si>
  <si>
    <t>Proceedings of the 2022 conference of the North American chapter of the association for computational linguistics: human language technologies</t>
  </si>
  <si>
    <t>2672–2686</t>
  </si>
  <si>
    <t>Basile, V., Bosco, C., Fersini, E., Debora, N., Patti, V., Pardo, F. M. R., et al.</t>
  </si>
  <si>
    <t>Semeval-2019 task 5: Multilingual detection of hate speech against immigrants and women in Twitter</t>
  </si>
  <si>
    <t>13th International workshop on semantic evaluation</t>
  </si>
  <si>
    <t>Bassignana, E., Basile, V., &amp; Patti, V.</t>
  </si>
  <si>
    <t>Hurtlex: A multilingual lexicon of words to hurt</t>
  </si>
  <si>
    <t>5th Italian conference on computational linguistics</t>
  </si>
  <si>
    <t>Borkan, D., Dixon, L., Sorensen, J., Thain, N., &amp; Vasserman, L.</t>
  </si>
  <si>
    <t>Nuanced metrics for measuring unintended bias with real data for text classification</t>
  </si>
  <si>
    <t>Companion proceedings of the 2019 world wide web conference</t>
  </si>
  <si>
    <t>491–500</t>
  </si>
  <si>
    <t>Bosco, C., Felice, D., Poletto, F., Sanguinetti, M., Maurizio, T., et al.</t>
  </si>
  <si>
    <t>Overview of the evalita 2018 hate speech detection task</t>
  </si>
  <si>
    <t>Ceur workshop proceedings</t>
  </si>
  <si>
    <t>Campos, R., Mangaravite, V., Pasquali, A., Jorge, A., Nunes, C., &amp; Jatowt, A.</t>
  </si>
  <si>
    <t>YAKE! Keyword extraction from single documents using multiple local features</t>
  </si>
  <si>
    <t>257–289</t>
  </si>
  <si>
    <t>Danilevsky, M., Qian, K., Aharonov, R., Katsis, Y., Kawas, B., &amp; Sen, P.</t>
  </si>
  <si>
    <t>A survey of the state of explainable AI for natural language processing</t>
  </si>
  <si>
    <t>arXiv preprint arXiv:2010.00711</t>
  </si>
  <si>
    <t>Dietterich, T. G.</t>
  </si>
  <si>
    <t>Approximate statistical tests for comparing supervised classification learning algorithms</t>
  </si>
  <si>
    <t>1895–1923</t>
  </si>
  <si>
    <t>Founta, A., Djouvas, C., Chatzakou, D., Leontiadis, I., Blackburn, J., Stringhini, G., et al.</t>
  </si>
  <si>
    <t>Large scale crowdsourcing and characterization of Twitter abusive behavior</t>
  </si>
  <si>
    <t>Proceedings of the international AAAI conference on web and social media</t>
  </si>
  <si>
    <t>Frenda, S., Patti, V., &amp; Rosso, P.</t>
  </si>
  <si>
    <t>Killing me softly: Creative and cognitive aspects of implicitness in abusive language online</t>
  </si>
  <si>
    <t>Natural Language Engineering (JNLE)</t>
  </si>
  <si>
    <t>Garrido-Muñoz, I., Montejo-Ráez, A., Martínez-Santiago, F., &amp; Ureña-López, L. A.</t>
  </si>
  <si>
    <t>A survey on bias in deep NLP</t>
  </si>
  <si>
    <t>All you need is ‘‘Love’’ evading hate speech detection</t>
  </si>
  <si>
    <t>Kokhlikyan, N., Miglani, V., Martin, M., Wang, E., Alsallakh, B., Reynolds, J., et al.</t>
  </si>
  <si>
    <t>Captum: A unified and generic model interpretability library for pytorch</t>
  </si>
  <si>
    <t>arXiv preprint arXiv:2009.07896</t>
  </si>
  <si>
    <t>Latif, S., Zaidi, A., Cuayahuitl, H., Shamshad, F., Shoukat, M., &amp; Qadir, J.</t>
  </si>
  <si>
    <t>Transformers in speech processing: A survey</t>
  </si>
  <si>
    <t>arXiv preprint arXiv:2303.11607</t>
  </si>
  <si>
    <t>Lavergne, E., Saini, R., Kovács, G., &amp; Murphy, K.</t>
  </si>
  <si>
    <t>Thenorth@ haspeede 2: Bert-based language model fine-tuning for italian hate speech detection</t>
  </si>
  <si>
    <t>7th Evaluation campaign of natural language processing and speech tools for Italian. Final workshop</t>
  </si>
  <si>
    <t>Malik, J. S., Pang, G., &amp; Hengel, A. v. d.</t>
  </si>
  <si>
    <t>Deep learning for hate speech detection: a comparative study</t>
  </si>
  <si>
    <t>arXiv preprint arXiv:2202.09517</t>
  </si>
  <si>
    <t>Manuela, S., Gloria, C., Di Nuovo, E., Frenda, S., Stranisci, M. A., Bosco, C., et al.</t>
  </si>
  <si>
    <t>Haspeede 2@ evalita2020: Overview of the evalita 2020 hate speech detection task</t>
  </si>
  <si>
    <t>Proceedings of the seventh evaluation campaign of natural language processing and speech tools for Italian. Final workshop</t>
  </si>
  <si>
    <t>Mozafari, M., Farahbakhsh, R., &amp; Crespi, N.</t>
  </si>
  <si>
    <t>Hate speech detection and racial bias mitigation in social media based on BERT model</t>
  </si>
  <si>
    <t>e0237861</t>
  </si>
  <si>
    <t>Nozza, D., Volpetti, C., &amp; Fersini, E.</t>
  </si>
  <si>
    <t>Unintended bias in misogyny detection</t>
  </si>
  <si>
    <t>IEEE/WIC/ACM international conference on web intelligence</t>
  </si>
  <si>
    <t>149–155</t>
  </si>
  <si>
    <t>Resources and benchmark corpora for hate speech detection: A systematic review</t>
  </si>
  <si>
    <t>477–523</t>
  </si>
  <si>
    <t>Powers, D. M.</t>
  </si>
  <si>
    <t>What the F-measure doesn’t measure: Features, flaws, fallacies and fixes</t>
  </si>
  <si>
    <t>arXiv preprint arXiv:1503.06410</t>
  </si>
  <si>
    <t>Sánchez-Junquera, J., Rosso, P., Montes, M., Chulvi, B., et al.</t>
  </si>
  <si>
    <t>Masking and BERT-based models for stereotype identication</t>
  </si>
  <si>
    <t>Procesamiento Del Lenguaje Natural (SEPLN)</t>
  </si>
  <si>
    <t>83–94</t>
  </si>
  <si>
    <t>Schmidt, A., &amp; Wiegand, M.</t>
  </si>
  <si>
    <t>Proceedings of the fifth international workshop on natural language processing for social media</t>
  </si>
  <si>
    <t>Sheldon, A., Paul, B., &amp; Wade, R.</t>
  </si>
  <si>
    <t>Harmonic function theory</t>
  </si>
  <si>
    <t>Graduate Texts in Mathematics</t>
  </si>
  <si>
    <t>Shishah, W., &amp; Fajri, R. M.</t>
  </si>
  <si>
    <t>Large comparative study of recent computational approach in automatic hate speech detection</t>
  </si>
  <si>
    <t>TEM Journal</t>
  </si>
  <si>
    <t>Velankar, A., Patil, H., &amp; Joshi, R.</t>
  </si>
  <si>
    <t>A review of challenges in machine learning based automated hate speech detection</t>
  </si>
  <si>
    <t>arXiv preprint arXiv:2209.05294</t>
  </si>
  <si>
    <t>Vidgen, B., Thrush, T., Waseem, Z., &amp; Kiela, D.</t>
  </si>
  <si>
    <t>Learning from the worst: Dynamically generated datasets to improve online hate detection</t>
  </si>
  <si>
    <t>ACL</t>
  </si>
  <si>
    <t>Wiegand, M., Ruppenhofer, J., &amp; Kleinbauer, T.</t>
  </si>
  <si>
    <t>Detection of abusive language: The problem of biased datasets</t>
  </si>
  <si>
    <t>Proceedings of the 2019 conference of the North American chapter of the Association for Computational Linguistics: Human language technologies, volume 1 (Long and short papers)</t>
  </si>
  <si>
    <t>602–608</t>
  </si>
  <si>
    <t>Xia, M., Field, A., &amp; Tsvetkov, Y.</t>
  </si>
  <si>
    <t>Demoting racial bias in hate speech detection</t>
  </si>
  <si>
    <t>SocialNLP</t>
  </si>
  <si>
    <t>Al-Mamun, A., &amp; Akhter, S.</t>
  </si>
  <si>
    <t>Social media bullying detection using machine learning on Bangla text</t>
  </si>
  <si>
    <t>10th International Conference on Electrical and Computer Engineering (ICECE)</t>
  </si>
  <si>
    <t>385–388</t>
  </si>
  <si>
    <t>10.1109/ICECE.2018.8636797</t>
  </si>
  <si>
    <t>Anderson, M., &amp; Jiang, J.</t>
  </si>
  <si>
    <t>Teens, social media, and technology 2018</t>
  </si>
  <si>
    <t>The Pew Research Center</t>
  </si>
  <si>
    <t>https://www.pewresearch.org/internet/2018/05/31/teens-social-media-technology-2018/</t>
  </si>
  <si>
    <t>Baumeister, R. F., &amp; Leary, M. R.</t>
  </si>
  <si>
    <t>The need to belong: Desire for interpersonal attachments as a fundamental human motivation</t>
  </si>
  <si>
    <t>497–529</t>
  </si>
  <si>
    <t>BBC News</t>
  </si>
  <si>
    <t>Sulli: The woman who rebelled against the K-pop world</t>
  </si>
  <si>
    <t>https://www.bbc.com/news/world-asia-50051575</t>
  </si>
  <si>
    <t>Bellmore, A., Calvin, A., Xu, J.-M., &amp; Zhu, X.</t>
  </si>
  <si>
    <t>The five W’s of “bullying” on Twitter: Who, What, Why, where and when</t>
  </si>
  <si>
    <t>305–314</t>
  </si>
  <si>
    <t>Bernazzani, S.</t>
  </si>
  <si>
    <t>How Twitter is fighting harassment and cyberbullying</t>
  </si>
  <si>
    <t>HubSpot</t>
  </si>
  <si>
    <t>https://blog.hubspot.com/marketing/twitter-harassment-cyberbullying</t>
  </si>
  <si>
    <t>natural language Processing with Python: Analyzing Text with the natural language toolkit</t>
  </si>
  <si>
    <t>O’Reilly Media</t>
  </si>
  <si>
    <t>Blanco, K., Briceno, A., Steele, A., Tapia, J., McKay, J., Towers, S., &amp; Yong, K.</t>
  </si>
  <si>
    <t>The dynamics of offensive messages in the world of social media: The control of cyberbullying on twitter</t>
  </si>
  <si>
    <t>arXiv:1408.0694 [cs.SI]</t>
  </si>
  <si>
    <t>Brack, K., &amp; Caltabiano, N.</t>
  </si>
  <si>
    <t>Cyberbullying and self-esteem in Australian adults</t>
  </si>
  <si>
    <t>10.5817/CP2014-2-7</t>
  </si>
  <si>
    <t>Butler, D., Kift, S., &amp; Campbell, M.</t>
  </si>
  <si>
    <t>Cyberbullying in schools and the law: Is there an effective means of addressing the power imbalance?</t>
  </si>
  <si>
    <t>eLaw Journal</t>
  </si>
  <si>
    <t>84–114</t>
  </si>
  <si>
    <t>Calvin, A. J., Bellmore, A., Xu, J.-M., &amp; Zhu, X.</t>
  </si>
  <si>
    <t>#bully: Uses of hashtags in posts about bullying on Twitter</t>
  </si>
  <si>
    <t>133–153</t>
  </si>
  <si>
    <t>Chatzakou, D., Kourtellis, N., Blackburn, J., De Cristofaro, E., Stringhini, G., &amp; Vakali, A.</t>
  </si>
  <si>
    <t>2017a</t>
  </si>
  <si>
    <t>Hate is not binary: Studying abusive behavior of #GamerGate on Twitter</t>
  </si>
  <si>
    <t>arXiv:1705.03345 [cs.SI]</t>
  </si>
  <si>
    <t>2017b</t>
  </si>
  <si>
    <t>Mean birds: Detecting aggression and bullying on twitter</t>
  </si>
  <si>
    <t>13–22</t>
  </si>
  <si>
    <t>10.1145/3091478.3091487</t>
  </si>
  <si>
    <t>Chen, G. M.</t>
  </si>
  <si>
    <t>Tweet this: A uses and gratification perspective on how active Twitter use gratifies a need to connect with others</t>
  </si>
  <si>
    <t>755–762</t>
  </si>
  <si>
    <t>Christie, C.</t>
  </si>
  <si>
    <t>Content analysis</t>
  </si>
  <si>
    <t>Encyclopedia of social psychology</t>
  </si>
  <si>
    <t>Clement, J.</t>
  </si>
  <si>
    <t>Number of monthly active Twitter users worldwide from 1st quarter 2010 to first quarter 2019</t>
  </si>
  <si>
    <t>Statistica</t>
  </si>
  <si>
    <t>https://www.statista.com/statistics/282087/number-of-monthly-active-twitter-users/</t>
  </si>
  <si>
    <t>Cook, C. R., Williams, K. R., Guerra, N., &amp; Kim, T.</t>
  </si>
  <si>
    <t>Variability in the prevalence of bullying and victimization: A cross-national methodological analysis</t>
  </si>
  <si>
    <t>The handbook of bullying in schools: An international perspective</t>
  </si>
  <si>
    <t>Dooley, J. J., Pyzalski, J., &amp; Cross, D.</t>
  </si>
  <si>
    <t>Cyberbullying versus face-to-face bullying: A theoretical and conceptual review</t>
  </si>
  <si>
    <t>Zeitschrift für Psychologie/Journal of Psychology</t>
  </si>
  <si>
    <t>182–188</t>
  </si>
  <si>
    <t>Drakonakis, K., Ilia, P., Ioannidis, S., &amp; Polakis, J.</t>
  </si>
  <si>
    <t>Please forget where I was last summer: The privacy risks of public location (meta) data</t>
  </si>
  <si>
    <t>Proceedings of the 26th Annual Network and Distributed System Security Symposium (NDSS)</t>
  </si>
  <si>
    <t>Dredge, R., Gleeson, J., &amp; Garcia, X. D.</t>
  </si>
  <si>
    <t>10.1016/j.chb.2014.03.026</t>
  </si>
  <si>
    <t>Fried, S., &amp; Fried, P.</t>
  </si>
  <si>
    <t>Bullies, targets &amp; witnesses: Helping children break the pain chain</t>
  </si>
  <si>
    <t>M.Evans and Company Inc.</t>
  </si>
  <si>
    <t>Garbade, M. J.</t>
  </si>
  <si>
    <t>A simple introduction to natural language processing</t>
  </si>
  <si>
    <t>https://becominghuman.ai/a-simple-introduction-to-natural-language-processing-ea66a1747b32</t>
  </si>
  <si>
    <t>Gesenhues, A.</t>
  </si>
  <si>
    <t>Despite 280-character expansion, short Tweets are still the norm</t>
  </si>
  <si>
    <t>Marketing Land</t>
  </si>
  <si>
    <t>https://marketingland.com/despite-280-character-expansion-short-tweets-are-still-the-norm-250729</t>
  </si>
  <si>
    <t>Goritz, A., Kolleck, N., &amp; Jorgens, H.</t>
  </si>
  <si>
    <t>Analyzing Twitter data: Advantages and challenges in the study of UN climate negotiations</t>
  </si>
  <si>
    <t>SAGE Research Methods Cases in Political Science and International Relations</t>
  </si>
  <si>
    <t>Grigg, D.</t>
  </si>
  <si>
    <t>Cyber-aggression: Definition and concept of cyberbullying</t>
  </si>
  <si>
    <t>Australian Journal of Guidance and Counselling</t>
  </si>
  <si>
    <t>143–156</t>
  </si>
  <si>
    <t>10.1375/ajgc.20.2.143</t>
  </si>
  <si>
    <t>Gupta, P., Kamra, A., Thakral, R., Aggarwal, M., Bhatti, S., &amp; Jain, V.</t>
  </si>
  <si>
    <t>A proposed framework to analyze abusive tweets on the social network</t>
  </si>
  <si>
    <t>46–56</t>
  </si>
  <si>
    <t>Hellström, L., Persson, L., &amp; Hagquist, C.</t>
  </si>
  <si>
    <t>Understanding and defining bullying – adolescents’ own views</t>
  </si>
  <si>
    <t>Archives of Public Health</t>
  </si>
  <si>
    <t>Bullying Beyond the schoolyard: Preventing and Responding to cyberbullying (2nd ed.)</t>
  </si>
  <si>
    <t>Corwin</t>
  </si>
  <si>
    <t>Cyberbullying victimization</t>
  </si>
  <si>
    <t>Cyberbullying research center</t>
  </si>
  <si>
    <t>https://cyberbullying.org/2019-cyberbullying-data</t>
  </si>
  <si>
    <t>James, G., Witten, D., Hastie, T., &amp; Tibshirani, R.</t>
  </si>
  <si>
    <t>An Introduction to statistical learning: With applications in R (springer texts in statistics)</t>
  </si>
  <si>
    <t>Springer-Verlag</t>
  </si>
  <si>
    <t>Khalid, A.</t>
  </si>
  <si>
    <t>Twitter removes precise geo-tagging option from tweets</t>
  </si>
  <si>
    <t>Engadget</t>
  </si>
  <si>
    <t>https://www.engadget.com/2019-06-19-twitter-removes-precise-geo-tagging.html</t>
  </si>
  <si>
    <t>Kim, A. E., Hansen, H. M., Murphy, J., Richards, A. K., Duke, J., &amp; Allen, J. A.</t>
  </si>
  <si>
    <t>Methodological considerations in analyzing Twitter data</t>
  </si>
  <si>
    <t>JNCI Monographs</t>
  </si>
  <si>
    <t>140–146</t>
  </si>
  <si>
    <t>Kowalski, R. M., Toth, A., &amp; Morgan, M.</t>
  </si>
  <si>
    <t>Bullying and cyberbullying in adulthood and the workplace</t>
  </si>
  <si>
    <t>The Journal of Social Psychology</t>
  </si>
  <si>
    <t>64–81</t>
  </si>
  <si>
    <t>10.1080/00224545.2017.1302402</t>
  </si>
  <si>
    <t>Marwick, A. C., &amp; Boyd, D.</t>
  </si>
  <si>
    <t>I tweet honestly, I tweet passionately: Twitter users, context collapse, and the imagined audience</t>
  </si>
  <si>
    <t>114–133</t>
  </si>
  <si>
    <t>Interrater reliability: The kappa statistic</t>
  </si>
  <si>
    <t>276–282</t>
  </si>
  <si>
    <t>McHugh, M. C., Saperstein, S. L., &amp; Gold, R. S.</t>
  </si>
  <si>
    <t>OMG U #cyberbully! An exploration of public discourse about cyberbullying on Twitter</t>
  </si>
  <si>
    <t>Health Education &amp; Behavior</t>
  </si>
  <si>
    <t>97–105</t>
  </si>
  <si>
    <t>McIntire, M., Yourish, K., &amp; Buchanan, L.</t>
  </si>
  <si>
    <t>Trump’s twitter feed: Conspiracy-mongers, racists, and spies</t>
  </si>
  <si>
    <t>https://www.nytimes.com/interactive/2019/11/02/us/politics/trump-twitter-disinformation.html</t>
  </si>
  <si>
    <t>Menesini, E., &amp; Nocentini, A.</t>
  </si>
  <si>
    <t>Cyberbullying definition and measurement: Some critical considerations</t>
  </si>
  <si>
    <t>230–232</t>
  </si>
  <si>
    <t>10.1027/0044-3409.217.4.230</t>
  </si>
  <si>
    <t>Modecki, K. L., Minchina, J., Harbaugh, A. G., Guerra, A. G., &amp; Runions, K. C.</t>
  </si>
  <si>
    <t>Bullying prevalence across contexts: A meta-analysis measuring cyber and traditional bullying</t>
  </si>
  <si>
    <t>602–611</t>
  </si>
  <si>
    <t>Muñoz, L. C., Qualter, P., &amp; Padgett, G.</t>
  </si>
  <si>
    <t>Empathy and bullying: Exploring the influence of callous-unemotional traits</t>
  </si>
  <si>
    <t>Child Psychiatry and Human Development</t>
  </si>
  <si>
    <t>183–196</t>
  </si>
  <si>
    <t>10.1007/s10578-010-0206-1</t>
  </si>
  <si>
    <t>National Center for Education Statistics (NCES)</t>
  </si>
  <si>
    <t>Student reports of bullying: Results from the 2017 school crime supplement to the national crime victimization survey</t>
  </si>
  <si>
    <t>https://nces.ed.gov/pubs2019/2019054.pdf</t>
  </si>
  <si>
    <t>Newall, M.</t>
  </si>
  <si>
    <t>Global views on cyberbullying</t>
  </si>
  <si>
    <t>Ipsos</t>
  </si>
  <si>
    <t>https://www.ipsos.com/en/global-views-cyberbullying</t>
  </si>
  <si>
    <t>NLTK Project</t>
  </si>
  <si>
    <t>NLTK 3.5 documentation</t>
  </si>
  <si>
    <t>Source code for nltk.stem.wordnet</t>
  </si>
  <si>
    <t>https://www.nltk.org/_modules/nltk/stem/wordnet.html</t>
  </si>
  <si>
    <t>Nocentini, A., Calmaestra, J., Schultze-Krumbholz, A., Scheithauer, H., Ortega, R., &amp; Menesini, E.</t>
  </si>
  <si>
    <t>Cyberbullying: Labels, behaviours and definition in three European countries</t>
  </si>
  <si>
    <t>129–142</t>
  </si>
  <si>
    <t>O’Dea, B., Wan, S., Batterham, P., Calear, A., Paris, C., &amp; Christensen, H.</t>
  </si>
  <si>
    <t>Detecting suicidality on Twitter</t>
  </si>
  <si>
    <t>Internet Interventions</t>
  </si>
  <si>
    <t>183–188</t>
  </si>
  <si>
    <t>Olweus, D.</t>
  </si>
  <si>
    <t>Bullying at school: What we know and what we can do</t>
  </si>
  <si>
    <t>Blackwell Publishers</t>
  </si>
  <si>
    <t>Patchin, J.</t>
  </si>
  <si>
    <t>Summary of our cyberbullying research (2007-2019)</t>
  </si>
  <si>
    <t>Cyberbullying Research Center</t>
  </si>
  <si>
    <t>https://cyberbullying.org/summary-of-our-cyberbullying-research</t>
  </si>
  <si>
    <t>Journal of Machine Learning Research</t>
  </si>
  <si>
    <t>Perrett, C.</t>
  </si>
  <si>
    <t>2020a</t>
  </si>
  <si>
    <t>The viral video of a boy who was bullied for his dwarfism has been taken down. Here’s how the Quaden Bayles story unfolded</t>
  </si>
  <si>
    <t>Insider</t>
  </si>
  <si>
    <t>https://www.insider.com/quaden-bayles-boy-bullied-for-dwarfism-video-deleted-timeline-2020-2</t>
  </si>
  <si>
    <t>2020b</t>
  </si>
  <si>
    <t>A video of a boy being bullied for his dwarfism went viral, inspiring conspiracy theories about his age, but evidence suggests he’s actually 9-years-old</t>
  </si>
  <si>
    <t>https://www.insider.com/quaden-bayles-is-not-18-years-old-2020-2</t>
  </si>
  <si>
    <t>Picheta, R.</t>
  </si>
  <si>
    <t>Caroline Flack, ‘Love Island,’ and the industry of outrage surrounding the star’s death</t>
  </si>
  <si>
    <t>https://www.cnn.com/2020/02/17/media/caroline-flack-death-reaction-scli-gbr-intl/index.html</t>
  </si>
  <si>
    <t>Regan, H.</t>
  </si>
  <si>
    <t>Celebrities rally to send Quaden Bayles to Disneyland after bullying video goes viral</t>
  </si>
  <si>
    <t>https://www.cnn.com/2020/02/21/australia/quaden-bayles-bullied-dwarfism-disney-intl-hnk-scli/index.html</t>
  </si>
  <si>
    <t>Remy, E.</t>
  </si>
  <si>
    <t>How public and private Twitter users in the U.S. compare — and why it might matter for your research</t>
  </si>
  <si>
    <t>https://medium.com/pew-research-center-decoded/how-public-and-private-twitter-users-in-the-u-s-d536ce2a41b3</t>
  </si>
  <si>
    <t>Rimé, B.</t>
  </si>
  <si>
    <t>Emotion elicits the social sharing of emotion: Theory and empirical review</t>
  </si>
  <si>
    <t>Emotion Review</t>
  </si>
  <si>
    <t>60–85</t>
  </si>
  <si>
    <t>Participant role approach to school bullying: Implications for interventions</t>
  </si>
  <si>
    <t>453–459</t>
  </si>
  <si>
    <t>Shenk, C. E., &amp; Fruzzetti, A. E.</t>
  </si>
  <si>
    <t>The impact of validating and invalidating responseson emotional reactivity</t>
  </si>
  <si>
    <t>Journal of Social and Clinical Psychology</t>
  </si>
  <si>
    <t>163–183</t>
  </si>
  <si>
    <t>10.1521/jscp.2011.30.2.163</t>
  </si>
  <si>
    <t>Srabstein, J. C., &amp; Leventhal, B. L.</t>
  </si>
  <si>
    <t>Prevention of bullying-related morbidity and mortality: A call for public health policies</t>
  </si>
  <si>
    <t>Bulletin of the World Health Organization</t>
  </si>
  <si>
    <t>10.2471/BLT.10.077123</t>
  </si>
  <si>
    <t>Suler, J.</t>
  </si>
  <si>
    <t>The online disinhibition effect</t>
  </si>
  <si>
    <t>CyberPsychology and Behavior</t>
  </si>
  <si>
    <t>321–326</t>
  </si>
  <si>
    <t>Evaluate Twitter data to inform business decisions</t>
  </si>
  <si>
    <t>https://developer.twitter.com/en/use-cases/analyze</t>
  </si>
  <si>
    <t>UNESCO</t>
  </si>
  <si>
    <t>Behind the numbers: Ending school violence and bullying</t>
  </si>
  <si>
    <t>United Nations Educational, Scientific and Cultural Organization</t>
  </si>
  <si>
    <t>Wagner, U., Galli, L., Schott, B. H., Wold, A., van der Schalk, J., Manstead, A. S. R., Scherer, K., &amp; Walter, H.</t>
  </si>
  <si>
    <t>Beautiful friendship: Social sharing of emotions improves subjective feelings and activates the neural reward circuitry</t>
  </si>
  <si>
    <t>Social Cognitive and Affective Neuroscience</t>
  </si>
  <si>
    <t>801–808</t>
  </si>
  <si>
    <t>Wang, J., Iannotti, R., &amp; Nansel, T.</t>
  </si>
  <si>
    <t>School bullying among adolescents in the United States: Physical, verbal, relational, and cyber</t>
  </si>
  <si>
    <t>368–375</t>
  </si>
  <si>
    <t>Wilson, A.</t>
  </si>
  <si>
    <t>A brief introduction to supervised learning, medium</t>
  </si>
  <si>
    <t>https://towardsdatascience.com/a-brief-introduction-to-supervised-learning-54a3e3932590</t>
  </si>
  <si>
    <t>Proceedings of the conference of the North American chapter of the association for computational linguistics: human language technologies</t>
  </si>
  <si>
    <t>656–666</t>
  </si>
  <si>
    <t>Ybarra, M. L., Boyd, D., Korchmaros, J. D., &amp; Oppenheim, J. K.</t>
  </si>
  <si>
    <t>Defining and measuring cyberbullying within the larger context of bullying victimization</t>
  </si>
  <si>
    <t>Journal of Adolescence Health</t>
  </si>
  <si>
    <t>S42–S50</t>
  </si>
  <si>
    <t>Yoo, J., Choi, S., Choi, M., &amp; Rho, J.</t>
  </si>
  <si>
    <t>Why people use Twitter: Social conformity and social value perspectives</t>
  </si>
  <si>
    <t>Online Information Review</t>
  </si>
  <si>
    <t>265–283</t>
  </si>
  <si>
    <t>10.1108/OIR-11-2012-0210</t>
  </si>
  <si>
    <t>Zhu, X., &amp; Goldberg, A. B.</t>
  </si>
  <si>
    <t>Introduction to semi-supervised learning</t>
  </si>
  <si>
    <t>SynthesisLectures on Artificial Intelligence and Machine Learning</t>
  </si>
  <si>
    <t>1–130</t>
  </si>
  <si>
    <t>10.2200/S00196ED1V01Y200906AIM006</t>
  </si>
  <si>
    <t>Advances in information retrieval: 40th European conference on IR research, ECIR 2018</t>
  </si>
  <si>
    <t>Al-Hashedi, M., Soon, L.-K., Goh, H.-N., Lim, A. H. L., &amp; Siew, E.-G.</t>
  </si>
  <si>
    <t>Cyberbullying detection based on emotion</t>
  </si>
  <si>
    <t>Bayzick, J., Kontostathis, A., &amp; Edwards, L.</t>
  </si>
  <si>
    <t>Detecting the presence of cyberbullying using computer software</t>
  </si>
  <si>
    <t>Chang, V.</t>
  </si>
  <si>
    <t>Inconsistent definitions of bullying: A need to examine People’s judgments and reasoning about bullying and cyberbullying</t>
  </si>
  <si>
    <t>Human Development</t>
  </si>
  <si>
    <t>144–159</t>
  </si>
  <si>
    <t>Proceedings of the 2017 ACM on web science conference</t>
  </si>
  <si>
    <t>Xbully: Cyberbullying detection within a multi-modal context</t>
  </si>
  <si>
    <t>cjadams, Sorensen, J., Elliott, J., Dixon, L., McDonald, M., nithum, et al.</t>
  </si>
  <si>
    <t>Toxic comment classification challenge</t>
  </si>
  <si>
    <t>Dadvar, M., Trieschnigg, D., &amp; De Jong, F.</t>
  </si>
  <si>
    <t>Advances in artificial intelligence: 27th Canadian conference on artificial intelligence, Canadian AI 2014</t>
  </si>
  <si>
    <t>Dani, H., Li, J., &amp; Liu, H.</t>
  </si>
  <si>
    <t>Sentiment informed cyberbullying detection in social media</t>
  </si>
  <si>
    <t>Machine learning and knowledge discovery in databases: European conference, ECML PKDD 2017</t>
  </si>
  <si>
    <t>52–67</t>
  </si>
  <si>
    <t>Del Bosque, L. P., &amp; Garza, S. E.</t>
  </si>
  <si>
    <t>Aggressive text detection for cyberbullying</t>
  </si>
  <si>
    <t>Human-inspired computing and its applications: 13th Mexican international conference on artificial intelligence, MICAI 2014</t>
  </si>
  <si>
    <t>221–232</t>
  </si>
  <si>
    <t>Proceedings of the 2019 conference of the north American chapter of the association for computational linguistics: human language technologies (NAACL-HLT 2019)</t>
  </si>
  <si>
    <t>Dinakar, K., Reichart, R., &amp; Lieberman, H.</t>
  </si>
  <si>
    <t>Mendeley.com</t>
  </si>
  <si>
    <t>https://data.mendeley.com/datasets/jf4pzyvnpj/1</t>
  </si>
  <si>
    <t>Elsafoury, F., Katsigiannis, S., Pervez, Z., &amp; Ramzan, N.</t>
  </si>
  <si>
    <t>When the timeline meets the pipeline: A survey on automated cyberbullying detection</t>
  </si>
  <si>
    <t>103541–103563</t>
  </si>
  <si>
    <t>Encyclopedia Britannica</t>
  </si>
  <si>
    <t>Peer</t>
  </si>
  <si>
    <t>https://www.britannica.com/dictionary/peer</t>
  </si>
  <si>
    <t>Ge, S., Cheng, L., &amp; Liu, H.</t>
  </si>
  <si>
    <t>Improving cyberbullying detection with user interaction</t>
  </si>
  <si>
    <t>Proceedings of the web conference 2021</t>
  </si>
  <si>
    <t>496–506</t>
  </si>
  <si>
    <t>Giumetti, G. W., &amp; Kowalski, R. M.</t>
  </si>
  <si>
    <t>Cyberbullying via social media and well-being</t>
  </si>
  <si>
    <t>Current Opinion in Psychology</t>
  </si>
  <si>
    <t>Article 101314</t>
  </si>
  <si>
    <t>Gomez, C. E., Sztainberg, M. O., &amp; Trana, R. E.</t>
  </si>
  <si>
    <t>Curating cyberbullying datasets: a human-AI collaborative approach</t>
  </si>
  <si>
    <t>International Journal of Bullying Prevention</t>
  </si>
  <si>
    <t>Graham, K., Tremblay, P. F., Wells, S., Pernanen, K., Purcell, J., &amp; Jelley, J.</t>
  </si>
  <si>
    <t>Harm, intent, and the nature of aggressive behavior: Measuring naturally occurring aggression in barroom settings</t>
  </si>
  <si>
    <t>Assessment</t>
  </si>
  <si>
    <t>280–296</t>
  </si>
  <si>
    <t>Hamlett, M., Powell, G., Silva, Y. N., &amp; Hall, D.</t>
  </si>
  <si>
    <t>A labeled dataset for investigating cyberbullying content patterns in instagram</t>
  </si>
  <si>
    <t>1251–1258</t>
  </si>
  <si>
    <t>Hanu, L., &amp; Unitary team</t>
  </si>
  <si>
    <t>Detoxify</t>
  </si>
  <si>
    <t>Github</t>
  </si>
  <si>
    <t>https://github.com/unitaryai/detoxify</t>
  </si>
  <si>
    <t>Hosseinmardi, H., Ghasemianlangroodi, A., Han, R., Lv, Q., &amp; Mishra, S.</t>
  </si>
  <si>
    <t>Hosseinmardi, H., Li, S., Yang, Z., Lv, Q., Rafiq, R. I., Han, R., et al.</t>
  </si>
  <si>
    <t>A comparison of common users across instagram and ask. fm to better understand cyberbullying</t>
  </si>
  <si>
    <t>2014 IEEE fourth international conference on big data and cloud computing</t>
  </si>
  <si>
    <t>355–362</t>
  </si>
  <si>
    <t>Hosseinmardi, H., Mattson, S. A., Ibn Rafiq, R., Han, R., Lv, Q., &amp; Mishra, S.</t>
  </si>
  <si>
    <t>Analyzing labeled cyberbullying incidents on the instagram social network</t>
  </si>
  <si>
    <t>Social informatics: 7th international conference, SocInfo 2015</t>
  </si>
  <si>
    <t>49–66</t>
  </si>
  <si>
    <t>Huang, C. L., Alimu, Y., Yang, S. C., &amp; Kang, S.</t>
  </si>
  <si>
    <t>What you think is a joke is actually cyberbullying: The effects of ethical dissonance, event judgment and humor style on cyberbullying behavior</t>
  </si>
  <si>
    <t>Kao, H.-T., Yan, S., Huang, D., Bartley, N., Hosseinmardi, H., &amp; Ferrara, E.</t>
  </si>
  <si>
    <t>Understanding cyberbullying on instagram and ask. fm via social role detection</t>
  </si>
  <si>
    <t>Krasnowska-Kieras, K., &amp; Wróblewska, A.</t>
  </si>
  <si>
    <t>A simple neural network for cyberbullying detection</t>
  </si>
  <si>
    <t>Proc. PolEval workshop</t>
  </si>
  <si>
    <t>161–163</t>
  </si>
  <si>
    <t>Kumar, A., Nayak, S., &amp; Chandra, N.</t>
  </si>
  <si>
    <t>Empirical analysis of supervised machine learning techniques for cyberbullying detection</t>
  </si>
  <si>
    <t>International conference on innovative computing and communications: Proceedings of ICICC 2018</t>
  </si>
  <si>
    <t>223–230</t>
  </si>
  <si>
    <t>Roberta: A robustly optimized BERT pretraining approach</t>
  </si>
  <si>
    <t>Proceedings of the 57th annual meeting of the association for computational linguistics: student research workshop</t>
  </si>
  <si>
    <t>López-Vizcaíno, M. F., Nóvoa, F. J., Carneiro, V., &amp; Cacheda, F.</t>
  </si>
  <si>
    <t>Early detection of cyberbullying on social media networks</t>
  </si>
  <si>
    <t>219–229</t>
  </si>
  <si>
    <t>Menin, D., Guarini, A., Mameli, C., Skrzypiec, G., &amp; Brighi, A.</t>
  </si>
  <si>
    <t>Was that (cyber) bullying? Investigating the operational definitions of bullying and cyberbullying from adolescents’ perspective</t>
  </si>
  <si>
    <t>International Journal of Clinical and Health Psychology</t>
  </si>
  <si>
    <t>Mladenović, M., Ošmjanski, V., &amp; Stanković, S. V.</t>
  </si>
  <si>
    <t>Cyber-aggression, cyberbullying, and cyber-grooming: a survey and research challenges</t>
  </si>
  <si>
    <t>1–42</t>
  </si>
  <si>
    <t>Mogotsi, I.</t>
  </si>
  <si>
    <t>Introduction to information retrieval</t>
  </si>
  <si>
    <t>Cambridge University Press</t>
  </si>
  <si>
    <t>Murshed, B. A. H., Abawajy, J., Mallappa, S., Saif, M. A. N., &amp; Al-Ariki, H. D. E.</t>
  </si>
  <si>
    <t>DEA-RNN: A hybrid deep learning approach for cyberbullying detection in Twitter social media platform</t>
  </si>
  <si>
    <t>25857–25871</t>
  </si>
  <si>
    <t>Obaid, M. H., Guirguis, S. K., &amp; Elkaffas, S. M.</t>
  </si>
  <si>
    <t>Cyberbullying detection and severity determination model</t>
  </si>
  <si>
    <t>What is bullying</t>
  </si>
  <si>
    <t>Encyclopedia of Psychology</t>
  </si>
  <si>
    <t>487–489</t>
  </si>
  <si>
    <t>Cyberbullying: An overrated phenomenon?</t>
  </si>
  <si>
    <t>European Journal of Developmental Psychology</t>
  </si>
  <si>
    <t>520–538</t>
  </si>
  <si>
    <t>Peller, J.</t>
  </si>
  <si>
    <t>Jigsaw unintended bias in toxicity classification</t>
  </si>
  <si>
    <t>https://www.kaggle.com/competitions/jigsaw-unintended-bias-in-toxicity-classification</t>
  </si>
  <si>
    <t>Ptaszynski, M., Masui, F., Nitta, T., Hatakeyama, S., Kimura, Y., Rzepka, R., et al.</t>
  </si>
  <si>
    <t>Sustainable cyberbullying detection with category-maximized relevance of harmful phrases and double-filtered automatic optimization</t>
  </si>
  <si>
    <t>International Journal of Child-Computer Interaction</t>
  </si>
  <si>
    <t>15–30</t>
  </si>
  <si>
    <t>Rafiq, R. I., Hosseinmardi, H., Han, R., Lv, Q., Mishra, S., &amp; Mattson, S. A.</t>
  </si>
  <si>
    <t>Careful what you share in six seconds: Detecting cyberbullying instances in vine</t>
  </si>
  <si>
    <t>Proceedings of the 2015 IEEE/ACM international conference on advances in social networks analysis and mining 2015</t>
  </si>
  <si>
    <t>617–622</t>
  </si>
  <si>
    <t>Rafiq, R. I., Hosseinmardi, H., Mattson, S. A., Han, R., Lv, Q., &amp; Mishra, S.</t>
  </si>
  <si>
    <t>Analysis and detection of labeled cyberbullying instances in vine, a video-based social network</t>
  </si>
  <si>
    <t>Raisi, E., &amp; Huang, B.</t>
  </si>
  <si>
    <t>Cyberbullying detection with weakly supervised machine learning</t>
  </si>
  <si>
    <t>Proceedings of the 2017 IEEE/ACM international conference on advances in social networks analysis and mining 2017</t>
  </si>
  <si>
    <t>409–416</t>
  </si>
  <si>
    <t>Weakly supervised cyberbullying detection using co-trained ensembles of embedding models</t>
  </si>
  <si>
    <t>2018 IEEE/ACM international conference on advances in social networks analysis and mining (ASONAM)</t>
  </si>
  <si>
    <t>479–486</t>
  </si>
  <si>
    <t>Rosa, H., Carvalho, J. P., Calado, P., Martins, B., Ribeiro, R., &amp; Coheur, L.</t>
  </si>
  <si>
    <t>Rosa, H., Matos, D., Ribeiro, R., Coheur, L., &amp; Carvalho, J. P.</t>
  </si>
  <si>
    <t>A ‘‘deeper’’ look at detecting cyberbullying in social networks</t>
  </si>
  <si>
    <t>2018 international joint conference on neural networks (IJCNN)</t>
  </si>
  <si>
    <t>Rosa, H., Pereira, N., Ribeiro, R., Ferreira, P. C., Carvalho, J. P., Oliveira, S., et al.</t>
  </si>
  <si>
    <t>Bullstop: A mobile app for cyberbullying prevention</t>
  </si>
  <si>
    <t>Proceedings of the 28th international conference on computational linguistics: system demonstrations</t>
  </si>
  <si>
    <t>70–74</t>
  </si>
  <si>
    <t>Salawu, S., Lumsden, J., &amp; He, Y.</t>
  </si>
  <si>
    <t>A large-scale English multi-label Twitter dataset for cyberbullying and online abuse detection</t>
  </si>
  <si>
    <t>Saleem, S., Khan, N. F., Zafar, S., &amp; Raza, N.</t>
  </si>
  <si>
    <t>Systematic literature reviews in cyberbullying/cyber harassment: A tertiary study</t>
  </si>
  <si>
    <t>Technology in Society</t>
  </si>
  <si>
    <t>3395–3400</t>
  </si>
  <si>
    <t>Singh, V. K., Huang, Q., &amp; Atrey, P. K.</t>
  </si>
  <si>
    <t>Cyberbullying detection using probabilistic socio-textual information fusion</t>
  </si>
  <si>
    <t>884–887</t>
  </si>
  <si>
    <t>Smith, P. K.</t>
  </si>
  <si>
    <t>Cyberbullying and cyber aggression</t>
  </si>
  <si>
    <t>Handbook of school violence and school safety: international research and practice</t>
  </si>
  <si>
    <t>93–103</t>
  </si>
  <si>
    <t>Tahmasbi, N., &amp; Fuchsberger, A.</t>
  </si>
  <si>
    <t>Challenges and future directions of automated cyberbullying detection</t>
  </si>
  <si>
    <t>arXiv preprint arXiv:1808.09029</t>
  </si>
  <si>
    <t>Vismara, M., Girone, N., Conti, D., Nicolini, G., &amp; Dell’Osso, B.</t>
  </si>
  <si>
    <t>The current status of cyberbullying research: A short review of the literature</t>
  </si>
  <si>
    <t>Current Opinion in Behavioral Sciences</t>
  </si>
  <si>
    <t>2020 IEEE international conference on big data (big data)</t>
  </si>
  <si>
    <t>Are you a racist or am i seeing things? annotator influence on hate speech detection on twitter</t>
  </si>
  <si>
    <t>Proceedings of the first workshop on NLP and computational social science</t>
  </si>
  <si>
    <t>Wenyang, P.</t>
  </si>
  <si>
    <t>Classification of toxic comments and identification of unintended bias</t>
  </si>
  <si>
    <t>https://github.com/MSIA/wenyang_pan_nlp_project_2021</t>
  </si>
  <si>
    <t>Failory</t>
  </si>
  <si>
    <t>What happened to formspring, the anonymous Q&amp;A forum?</t>
  </si>
  <si>
    <t>https://www.failory.com/cemetery/formspring</t>
  </si>
  <si>
    <t>Wright, M. F.</t>
  </si>
  <si>
    <t>Cyberbullying in cultural context</t>
  </si>
  <si>
    <t>Journal of Cross-Cultural Psychology</t>
  </si>
  <si>
    <t>1136–1137</t>
  </si>
  <si>
    <t>Wu, F., Gao, B., Pan, X., Su, Z., Ji, Y., Liu, S., et al.</t>
  </si>
  <si>
    <t>Facapsnet: A fusion capsule network with congruent attention for cyberbullying detection</t>
  </si>
  <si>
    <t>Proceedings of the 2012 conference of the north American chapter of the association for computational linguistics: human language technologies</t>
  </si>
  <si>
    <t>Yi, P., &amp; Zubiaga, A.</t>
  </si>
  <si>
    <t>Learning like human annotators: Cyberbullying detection in lengthy social media sessions</t>
  </si>
  <si>
    <t>Proceedings of the ACM web conference 2023</t>
  </si>
  <si>
    <t>4095–4103</t>
  </si>
  <si>
    <t>Session-based cyberbullying detection in social media: A survey</t>
  </si>
  <si>
    <t>Online Social Networks and Media</t>
  </si>
  <si>
    <t>Zhao, R., Zhou, A., &amp; Mao, K.</t>
  </si>
  <si>
    <t>Automatic detection of cyberbullying on social networks based on bullying features</t>
  </si>
  <si>
    <t>Proceedings of the 17th international conference on distributed computing and networking</t>
  </si>
  <si>
    <t>abs/1801.06482</t>
  </si>
  <si>
    <t>Akaike, H.</t>
  </si>
  <si>
    <t>A new look at statistical model identification</t>
  </si>
  <si>
    <t>IEEE Transactions on Automatic Control</t>
  </si>
  <si>
    <t>716–723</t>
  </si>
  <si>
    <t>10.1016/j.cose.2019.101710</t>
  </si>
  <si>
    <t>Barbedo, J. G. A.</t>
  </si>
  <si>
    <t>Impact of dataset size and variety on the effectiveness of deep learning and transfer learning for plant disease classification</t>
  </si>
  <si>
    <t>Computers and Electronics in Agriculture</t>
  </si>
  <si>
    <t>10.1016/j.compag.2018.08.013</t>
  </si>
  <si>
    <t>Basavanhally, A., Doyle, S., &amp; Madabhushi, A.</t>
  </si>
  <si>
    <t>Predicting classifier performance with a small training set: Applications to computer-aided diagnosis and prognosis</t>
  </si>
  <si>
    <t>2010 IEEE international symposium on biomedical imaging: from nano to macro</t>
  </si>
  <si>
    <t>229–232</t>
  </si>
  <si>
    <t>Basavanhally, A., Viswanath, S., &amp; Madabhushi, A.</t>
  </si>
  <si>
    <t>Predicting classifier performance with limited training data: Applications to computer-aided diagnosis in breast and prostate cancer</t>
  </si>
  <si>
    <t>10.1371/journal.pone.0117900</t>
  </si>
  <si>
    <t>Bensusan, H., &amp; Kalousis, A.</t>
  </si>
  <si>
    <t>Estimating the predictive accuracy of a classifier</t>
  </si>
  <si>
    <t>Machine learning: ECML 2001</t>
  </si>
  <si>
    <t>25–36</t>
  </si>
  <si>
    <t>Blachnik, M.</t>
  </si>
  <si>
    <t>Instance selection for classifier performance estimation in meta learning</t>
  </si>
  <si>
    <t>Entropy</t>
  </si>
  <si>
    <t>10.3390/e19110583</t>
  </si>
  <si>
    <t>Breiman, L.</t>
  </si>
  <si>
    <t>Random forests</t>
  </si>
  <si>
    <t>5–32</t>
  </si>
  <si>
    <t>10.1023/A:1010933404324</t>
  </si>
  <si>
    <t>Bull, G.</t>
  </si>
  <si>
    <t>The always-connected generation</t>
  </si>
  <si>
    <t>Learning and Leading with Technology</t>
  </si>
  <si>
    <t>28–29</t>
  </si>
  <si>
    <t>Cano Basave, A., Liu, K., &amp; Zhao, J.</t>
  </si>
  <si>
    <t>A weakly supervised Bayesian model for violence detection in social media</t>
  </si>
  <si>
    <t>6th international joint conference on natural language processing</t>
  </si>
  <si>
    <t>Catal, C., &amp; Diri, B.</t>
  </si>
  <si>
    <t>Investigating the effect of dataset size, metrics sets, and feature selection techniques on software fault prediction problem</t>
  </si>
  <si>
    <t>1040–1058</t>
  </si>
  <si>
    <t>10.1016/j.ins.2008.12.001</t>
  </si>
  <si>
    <t>Chawla, N., Bowyer, K., Hall, L., &amp; Kegelmeyer, P.</t>
  </si>
  <si>
    <t>SMOTE: Synthetic minority over-sampling technique</t>
  </si>
  <si>
    <t>Chen, T., &amp; Guestrin, C.</t>
  </si>
  <si>
    <t>Xgboost: A scalable tree boosting system</t>
  </si>
  <si>
    <t>abs/1603.02754</t>
  </si>
  <si>
    <t>Chen, W., Su, Y., Shen, Y., Chen, Z., Yan, X., &amp; Wang, W.</t>
  </si>
  <si>
    <t>How large a vocabulary does text classification need? a variational approach to vocabulary selection</t>
  </si>
  <si>
    <t>arXiv preprint arXiv:1902.10339</t>
  </si>
  <si>
    <t>Chollet, F., et al.</t>
  </si>
  <si>
    <t>Keras</t>
  </si>
  <si>
    <t>https://keras.io</t>
  </si>
  <si>
    <t>Collobert, R., &amp; Weston, J.</t>
  </si>
  <si>
    <t>A unified architecture for natural language processing: Deep neural networks with multitask learning</t>
  </si>
  <si>
    <t>Proceedings of the 25th international conference on machine learning</t>
  </si>
  <si>
    <t>160–167</t>
  </si>
  <si>
    <t>10.1145/1390156.1390177</t>
  </si>
  <si>
    <t>Cortes, C., &amp; Vnik, V.</t>
  </si>
  <si>
    <t>Support-vector networks</t>
  </si>
  <si>
    <t>273–297</t>
  </si>
  <si>
    <t>10.1007/BF00994018</t>
  </si>
  <si>
    <t>Cotterell, R., &amp; Schütze, H.</t>
  </si>
  <si>
    <t>Morphological word embeddings</t>
  </si>
  <si>
    <t>abs/1907.02423</t>
  </si>
  <si>
    <t>Cutler, A.</t>
  </si>
  <si>
    <t>Lexical complexity and sentence processing</t>
  </si>
  <si>
    <t>The process of language understanding</t>
  </si>
  <si>
    <t>43–79</t>
  </si>
  <si>
    <t>Dadvar, M., &amp; Eckert, K.</t>
  </si>
  <si>
    <t>Cyberbullying detection in social networks using deep learning based models</t>
  </si>
  <si>
    <t>International conference on big data analytics and knowledge discovery</t>
  </si>
  <si>
    <t>245–255</t>
  </si>
  <si>
    <t>Demir, H., &amp; Özgür, A.</t>
  </si>
  <si>
    <t>Improving named entity recognition for morphologically rich languages using word embeddings</t>
  </si>
  <si>
    <t>2014 13th international conference on machine learning and applications</t>
  </si>
  <si>
    <t>117–122</t>
  </si>
  <si>
    <t>http://arxiv.org/abs/1810.04805</t>
  </si>
  <si>
    <t>Dinakar, K., Jones, B., Havasi, C., Lieberman, H., &amp; Picard, R.</t>
  </si>
  <si>
    <t>ACM Transactions on Interactive Intelligent Systems</t>
  </si>
  <si>
    <t>Fellner, T., &amp; Apple, M.</t>
  </si>
  <si>
    <t>Developing writing fluency and lexical complexity with blogs</t>
  </si>
  <si>
    <t>The jalt call Journal</t>
  </si>
  <si>
    <t>Fernández-Delgado, M., Cernadas, E., Barro, S., &amp; Amorim, D.</t>
  </si>
  <si>
    <t>Do we need hundreds of classifiers to solve real world classification problems?</t>
  </si>
  <si>
    <t>The journal of machine learning research</t>
  </si>
  <si>
    <t>3133–3181</t>
  </si>
  <si>
    <t>Ferreira, F.</t>
  </si>
  <si>
    <t>Effects of length and syntactic complexity on initiation times for prepared utterances</t>
  </si>
  <si>
    <t>Journal of Memory and Language</t>
  </si>
  <si>
    <t>210–233</t>
  </si>
  <si>
    <t>10.1006/jcss.1997.1504</t>
  </si>
  <si>
    <t>Gama, J., &amp; Brazdil, P.</t>
  </si>
  <si>
    <t>Characterization of classification algorithms</t>
  </si>
  <si>
    <t>Progress in artificial intelligence</t>
  </si>
  <si>
    <t>189–200</t>
  </si>
  <si>
    <t>Hastie, T., Tibshirani, R., &amp; Friedman, J.</t>
  </si>
  <si>
    <t>The elements of statistical learning</t>
  </si>
  <si>
    <t>Hatakeyama, S., Masui, F., Ptaszynski, M., &amp; Yamamoto, K.</t>
  </si>
  <si>
    <t>Statistical analysis of automatic seed word acquisition to improve harmful expression extraction in cyberbullying detection</t>
  </si>
  <si>
    <t>International Journal of Engineering and Technology Innovation</t>
  </si>
  <si>
    <t>165–172</t>
  </si>
  <si>
    <t>Hinduja, S., &amp; Patchin, J.</t>
  </si>
  <si>
    <t>Bullying, cyberbullying, and suicide</t>
  </si>
  <si>
    <t>Archives of Suicide Research : Official Journal of the International Academy for Suicide Research</t>
  </si>
  <si>
    <t>206–221</t>
  </si>
  <si>
    <t>10.1080/13811118.2010.494133</t>
  </si>
  <si>
    <t>Bullying beyond the schoolyard: preventing and responding to cyberbullying</t>
  </si>
  <si>
    <t>Hinton, G. E., Srivastava, N., Krizhevsky, A., Sutskever, I., &amp; Salakhutdinov, R.</t>
  </si>
  <si>
    <t>Improving neural networks by preventing co-adaptation of feature detectors</t>
  </si>
  <si>
    <t>abs/1207.0580</t>
  </si>
  <si>
    <t>Honnibal, M., Montani, I., Van Landeghem, S., &amp; Boyd, A.</t>
  </si>
  <si>
    <t>spaCy: Industrial-strength Natural Language Processing in Python</t>
  </si>
  <si>
    <t>Zenodo</t>
  </si>
  <si>
    <t>10.5281/zenodo.1212303</t>
  </si>
  <si>
    <t>Johnson, M., Anderson, P., Dras, M., &amp; Steedman, M.</t>
  </si>
  <si>
    <t>Predicting accuracy on large datasets from smaller pilot data</t>
  </si>
  <si>
    <t>Proceedings of the 56th annual meeting of the association for computational linguistics (Volume 2: Short Papers)</t>
  </si>
  <si>
    <t>450–455</t>
  </si>
  <si>
    <t>10.18653/v1/P18-2072</t>
  </si>
  <si>
    <t>Johnson, M. D., Mercado, L., &amp; Acevedo, A.</t>
  </si>
  <si>
    <t>The effect of planning sub-processes on L2 writing fluency, grammatical complexity, and lexical complexity</t>
  </si>
  <si>
    <t>Journal of Second Language Writing</t>
  </si>
  <si>
    <t>264–282</t>
  </si>
  <si>
    <t>Joulin, A., Grave, E., Bojanowski, P., &amp; Mikolov, T.</t>
  </si>
  <si>
    <t>Bag of tricks for efficient text classification</t>
  </si>
  <si>
    <t>abs/1607.01759</t>
  </si>
  <si>
    <t>King, R., Feng, C., &amp; Sutherland, A.</t>
  </si>
  <si>
    <t>Statlog: comparison of classification algorithms on large real-world problems</t>
  </si>
  <si>
    <t>289–333</t>
  </si>
  <si>
    <t>10.1080/08839519508945477</t>
  </si>
  <si>
    <t>Komninos, A., &amp; Manandhar, S.</t>
  </si>
  <si>
    <t>Dependency based embeddings for sentence classification tasks</t>
  </si>
  <si>
    <t>Proceedings of the 2016 conference of the north american chapter of the association for computational linguistics: human language technologies</t>
  </si>
  <si>
    <t>1490–1500</t>
  </si>
  <si>
    <t>10.18653/v1/N16-1175</t>
  </si>
  <si>
    <t>Detecting cyberbullying: Query terms and techniques</t>
  </si>
  <si>
    <t>WebSci ’13, Proceedings of the 5th annual ACM web science conference</t>
  </si>
  <si>
    <t>10.1145/2464464.2464499</t>
  </si>
  <si>
    <t>Kusters, W.</t>
  </si>
  <si>
    <t>Linguistic complexity</t>
  </si>
  <si>
    <t>Netherlands Graduate School of Linguistics</t>
  </si>
  <si>
    <t>LeCun, Y., Bottou, L., Orr., G., &amp; Muller, K.-R.</t>
  </si>
  <si>
    <t>Efficient backprop</t>
  </si>
  <si>
    <t>Neural networks: tricks of the trade: second ed</t>
  </si>
  <si>
    <t>9–48</t>
  </si>
  <si>
    <t>10.1007/978-3-642-35289-8_3</t>
  </si>
  <si>
    <t>Levy, O., &amp; Goldberg, Y.</t>
  </si>
  <si>
    <t>Dependency-based word embeddings</t>
  </si>
  <si>
    <t>Roberta: A robustly optimized bert pretraining approach</t>
  </si>
  <si>
    <t>arXiv preprint arXiv:1907.11692</t>
  </si>
  <si>
    <t>Automatic analysis of syntactic complexity in second language writing</t>
  </si>
  <si>
    <t>International journal of corpus linguistics</t>
  </si>
  <si>
    <t>474–496</t>
  </si>
  <si>
    <t>MEXT</t>
  </si>
  <si>
    <t>‘Netto-jō no ijime’ ni kansuru taiō manyuaru jirei shū (gakkō, kyōin muke) [‘‘Bullying on the Net’’ Manual for handling and collection of cases (for schools and teachers)]</t>
  </si>
  <si>
    <t>Ministry of education, culture, sports, science and technology (MEXT)</t>
  </si>
  <si>
    <t>http://www.mext.go.jp/b_menu/houdou/20/11/08111701/001.pdf</t>
  </si>
  <si>
    <t>Michie, D., Spiegelhalter, D. J., Taylor, C. C., &amp; Campbell, J. (Eds.)</t>
  </si>
  <si>
    <t>Machine learning, neural and statistical classification</t>
  </si>
  <si>
    <t>Ellis Horwood</t>
  </si>
  <si>
    <t>Nitta, T., Masui, F., Ptaszynski, M., Kimura, Y., Rzepka, R., &amp; Araki, K.</t>
  </si>
  <si>
    <t>Detecting cyberbullying entries on informal school websites based on category relevance maximization</t>
  </si>
  <si>
    <t>Proceedings of the sixth international joint conference on natural language processing</t>
  </si>
  <si>
    <t>579–586</t>
  </si>
  <si>
    <t>Patchin, J. W., &amp; Hinduja, S.</t>
  </si>
  <si>
    <t>Bullies move beyond the schoolyard: A preliminary look at cyberbullying</t>
  </si>
  <si>
    <t>Youth Violence and Juvenile Justice</t>
  </si>
  <si>
    <t>148–169</t>
  </si>
  <si>
    <t>10.1177/1541204006286288</t>
  </si>
  <si>
    <t>Ptaszynski, M., Dybala, P., Matsuba, T., Masui, F., Rzepka, R., &amp; Araki, K.</t>
  </si>
  <si>
    <t>Machine learning and affect analysis against cyber-bullying</t>
  </si>
  <si>
    <t>Linguistic and cognitive approaches to dialog agents symposium</t>
  </si>
  <si>
    <t>International Journal of Computational Linguistics Research</t>
  </si>
  <si>
    <t>135–154</t>
  </si>
  <si>
    <t>LaCATODA 2017 CEUR Workshop Proceedings</t>
  </si>
  <si>
    <t>3–10</t>
  </si>
  <si>
    <t>Ptaszynski, M., Leliwa, G., Piech, M., &amp; Smywiński-Pohl, A.</t>
  </si>
  <si>
    <t>Cyberbullying detection – technical report 2/2018, department of computer science AGH, university of science and technology</t>
  </si>
  <si>
    <t>http://arxiv.org/abs/1808.00926</t>
  </si>
  <si>
    <t>Ptaszynski, M., Lempa, P., Masui, F., Kimura, Y., Rzepka, R., Araki, K., et al.</t>
  </si>
  <si>
    <t>Brute - force sentence pattern extortion from harmful messages for cyberbullying detection</t>
  </si>
  <si>
    <t>Journal of the Association for Information Systems</t>
  </si>
  <si>
    <t>10.17705/1jais.00562</t>
  </si>
  <si>
    <t>Ptaszynski, M., &amp; Masui, F.</t>
  </si>
  <si>
    <t>Automatic cyberbullying detection: emerging research and opportunities</t>
  </si>
  <si>
    <t>IGI Global</t>
  </si>
  <si>
    <t>Ptaszynski, M., Masui, F., Kimura, Y., Rzepka, R., &amp; Araki, K.</t>
  </si>
  <si>
    <t>2015a</t>
  </si>
  <si>
    <t>Brute force works best against bullying</t>
  </si>
  <si>
    <t>CPCR+ITWP’15, Proceedings of the 2015 international conference on constraints and preferences for configuration and recommendation and intelligent techniques for web personalization</t>
  </si>
  <si>
    <t>2015b</t>
  </si>
  <si>
    <t>7th language and technology conference (LTC’15), the first workshop on processing emotions</t>
  </si>
  <si>
    <t>10.1016/j.ijcci.2016.07.002</t>
  </si>
  <si>
    <t>2019b</t>
  </si>
  <si>
    <t>Results of the poleval 2019 shared task 6: first dataset and open shared task for automatic cyberbullying detection in polish Twitter</t>
  </si>
  <si>
    <t>PolEval 2019 workshop</t>
  </si>
  <si>
    <t>89–110</t>
  </si>
  <si>
    <t>Pyżalski, J.</t>
  </si>
  <si>
    <t>From cyberbullying to electronic aggression: typology of the phenomenon</t>
  </si>
  <si>
    <t>Emotional and Behavioural Difficulties</t>
  </si>
  <si>
    <t>3–4</t>
  </si>
  <si>
    <t>305–317</t>
  </si>
  <si>
    <t>10.1080/13632752.2012.704319</t>
  </si>
  <si>
    <t>Rahane, A. A., &amp; Subramanian, A.</t>
  </si>
  <si>
    <t>Measures of complexity for large scale image datasets</t>
  </si>
  <si>
    <t>2020 international conference on artificial intelligence in information and communication (ICAIIC)</t>
  </si>
  <si>
    <t>10.1109/icaiic48513.2020.9065274</t>
  </si>
  <si>
    <t>Rayner, K., &amp; Duffy, S. A.</t>
  </si>
  <si>
    <t>Lexical complexity and fixation times in reading: Effects of word frequency, verb complexity, and lexical ambiguity</t>
  </si>
  <si>
    <t>Memory &amp; cognition</t>
  </si>
  <si>
    <t>Reynolds, K., Edwards, A., &amp; Edwards, L.</t>
  </si>
  <si>
    <t>Proceedings - 10th International Conference on Machine Learning and Applications, ICMLA 2011</t>
  </si>
  <si>
    <t>10.1109/ICMLA.2011.152</t>
  </si>
  <si>
    <t>Roy, P. P., Leonard, J. T., &amp; Roy, K.</t>
  </si>
  <si>
    <t>Exploring the impact of size of training sets for the development of predictive QSAR models</t>
  </si>
  <si>
    <t>Chemometrics and Intelligent Laboratory Systems</t>
  </si>
  <si>
    <t>31–42</t>
  </si>
  <si>
    <t>10.1016/j.chemolab.2007.07.004</t>
  </si>
  <si>
    <t>Ruder, S., Vulić, I., &amp; Søgaard, A.</t>
  </si>
  <si>
    <t>A survey of cross-lingual word embedding models</t>
  </si>
  <si>
    <t>569–631</t>
  </si>
  <si>
    <t>Sarna, G., &amp; Bhatia, M.</t>
  </si>
  <si>
    <t>Content based approach to find the credibility of user in social networks: an application of cyberbullying</t>
  </si>
  <si>
    <t>Int. J. Mach. Learn. and Cyber</t>
  </si>
  <si>
    <t>677–689</t>
  </si>
  <si>
    <t>10.1007/s13042-015-0463-1</t>
  </si>
  <si>
    <t>Scherer, D., Müller, A., &amp; Behnke, S.</t>
  </si>
  <si>
    <t>Evaluation of pooling operations in convolutional architectures for object recognition</t>
  </si>
  <si>
    <t>ICANN 2010 proceedings, Part III</t>
  </si>
  <si>
    <t>92–101</t>
  </si>
  <si>
    <t>10.1007/978-3-642-15825-4_10</t>
  </si>
  <si>
    <t>Schuster, T., Ram, O., Barzilay, R., &amp; Globerson, A.</t>
  </si>
  <si>
    <t>Cross-lingual alignment of contextual word embeddings, with applications to zero-shot dependency parsing</t>
  </si>
  <si>
    <t>arXiv preprint arXiv:1902.09492</t>
  </si>
  <si>
    <t>Schwartz, R., Dodge, J., Smith, N. A., &amp; Etzioni, O.</t>
  </si>
  <si>
    <t>Green AI</t>
  </si>
  <si>
    <t>abs/1907.10597</t>
  </si>
  <si>
    <t>Schwarz, G.</t>
  </si>
  <si>
    <t>Estimating the dimension of a model</t>
  </si>
  <si>
    <t>The Annals of Statistics</t>
  </si>
  <si>
    <t>461–464</t>
  </si>
  <si>
    <t>Sood, S. O., Churchill, E. F., &amp; Antin, J.</t>
  </si>
  <si>
    <t>Automatic identification of personal insults on social news sites</t>
  </si>
  <si>
    <t>270–285</t>
  </si>
  <si>
    <t>10.1002/asi.21690</t>
  </si>
  <si>
    <t>Sotillo, S. M.</t>
  </si>
  <si>
    <t>Discourse functions and syntactic complexity in synchronous and asyncronous communication</t>
  </si>
  <si>
    <t>Language learning &amp; technology</t>
  </si>
  <si>
    <t>77–110</t>
  </si>
  <si>
    <t>Strubell, E., Ganesh, A., &amp; McCallum, A.</t>
  </si>
  <si>
    <t>Energy and policy considerations for deep learning in NLP</t>
  </si>
  <si>
    <t>3645–3650</t>
  </si>
  <si>
    <t>10.18653/v1/P19-1355</t>
  </si>
  <si>
    <t>Turney, P. D., &amp; Littman, M. L.</t>
  </si>
  <si>
    <t>Unsupervised learning of semantic orientation from a hundred-billion-word corpus</t>
  </si>
  <si>
    <t>cs.LG/0212012</t>
  </si>
  <si>
    <t>Ure, J.</t>
  </si>
  <si>
    <t>Lexical density and register differentiation</t>
  </si>
  <si>
    <t>Applications of Linguistics</t>
  </si>
  <si>
    <t>443–452</t>
  </si>
  <si>
    <t>Wang, P., Qian, Y., Soong, F. K., He, L., &amp; Zhao, H.</t>
  </si>
  <si>
    <t>Part-of-speech tagging with bidirectional long short-term memory recurrent neural network</t>
  </si>
  <si>
    <t>arXiv preprint arXiv:1510.06168</t>
  </si>
  <si>
    <t>Cyberbullying detection using pre-trained BERT model</t>
  </si>
  <si>
    <t>2020 international conference on electronics and sustainable communication systems (ICESC)</t>
  </si>
  <si>
    <t>10.1109/ICESC48915.2020.9155700</t>
  </si>
  <si>
    <t>Alexander, M.</t>
  </si>
  <si>
    <t>The new Jim Crow: Mass incarceration in the age of colorblindness</t>
  </si>
  <si>
    <t>The New Press</t>
  </si>
  <si>
    <t>Anderson, M., &amp; Hitlin, P.</t>
  </si>
  <si>
    <t>Social Media Conversations about Race: How social media users see, share and discuss race and the rise of hashtags like #BlackLivesMatter</t>
  </si>
  <si>
    <t>Pew Research Center</t>
  </si>
  <si>
    <t>http://www.pewinternet.org/2016/08/15/social-media-conversations-about-race/</t>
  </si>
  <si>
    <t>Anderson, A. A., &amp; Huntington, H. E.</t>
  </si>
  <si>
    <t>Social media, science, and attack discourse: How Twitter discussions of climate change use sarcasm and incivility</t>
  </si>
  <si>
    <t>Science Communication</t>
  </si>
  <si>
    <t>598–620</t>
  </si>
  <si>
    <t>10.1177/1075547017735113</t>
  </si>
  <si>
    <t>Audrey Lorde</t>
  </si>
  <si>
    <t>The Uses of Anger</t>
  </si>
  <si>
    <t>Women’s Studies Quarterly</t>
  </si>
  <si>
    <t>Bail, C., Argyle, L., Brown, T., Bumpus, J., Chen, H., Hunzaker, M., ... Volfovsky, A.</t>
  </si>
  <si>
    <t>Exposure to opposing views on social media can increase political polarization</t>
  </si>
  <si>
    <t>9216–9221</t>
  </si>
  <si>
    <t>10.1073/pnas.1804840115</t>
  </si>
  <si>
    <t>Bartlett, J., Reffin, J., Rumball, N., &amp; Williamson, S.</t>
  </si>
  <si>
    <t>Anti-social media</t>
  </si>
  <si>
    <t>Demos</t>
  </si>
  <si>
    <t>http://cilvektiesibas.org.lv/site/record/docs/2014/03/19/DEMOS_Anti-social_Media.pdf</t>
  </si>
  <si>
    <t>Benkler, Y., Roberts, H., Faris, R., Solow-Niederman, A., &amp; Etling, B.</t>
  </si>
  <si>
    <t>Social mobilization and the networked public sphere: Mapping the SOPA-PIPA debate</t>
  </si>
  <si>
    <t>Political Communication</t>
  </si>
  <si>
    <t>1–31</t>
  </si>
  <si>
    <t>10.1080/10584609.2014.986349</t>
  </si>
  <si>
    <t>Bestvater, S., Gelles-Watnick, R., Odabas, M., Anderson, M., &amp; Smith, A.</t>
  </si>
  <si>
    <t>1. Ten years of #BlackLivesMatter on twitter</t>
  </si>
  <si>
    <t>https://www.pewresearch.org/internet/2023/06/29/ten-years-of-blacklivesmatter-on-twitter/</t>
  </si>
  <si>
    <t>Bonilla-Silva, E.</t>
  </si>
  <si>
    <t>Racism without racists: Color-blind racism and the persistence of racial inequality in America (6th ed.)</t>
  </si>
  <si>
    <t>Rowman &amp; Littlefield Publishers</t>
  </si>
  <si>
    <t>Programmed method: Developing a toolset for capturing and analyzing tweets</t>
  </si>
  <si>
    <t>Aslib journal of information management</t>
  </si>
  <si>
    <t>Boxell, L., Gentzkow, M., &amp; Shapiro, J.</t>
  </si>
  <si>
    <t>Greater internet use is not associated with faster growth in political polarization among us demographic groups</t>
  </si>
  <si>
    <t>10612–10617</t>
  </si>
  <si>
    <t>Brock, A.</t>
  </si>
  <si>
    <t>From the blackhand side: Twitter as a cultural conversation</t>
  </si>
  <si>
    <t>Journal of Broadcasting &amp; Electronic Media</t>
  </si>
  <si>
    <t>529–549</t>
  </si>
  <si>
    <t>10.1080/08838151.2012.732147</t>
  </si>
  <si>
    <t>Brock, A. J.</t>
  </si>
  <si>
    <t>Distributed blackness: African American cybercultures</t>
  </si>
  <si>
    <t>NYU Press</t>
  </si>
  <si>
    <t>Burke, M., &amp; Kraut, R.</t>
  </si>
  <si>
    <t>The relationship between Facebook use and well-being depends on communication type and tie strength</t>
  </si>
  <si>
    <t>Journal of Computer-Mediated Communication</t>
  </si>
  <si>
    <t>265–281</t>
  </si>
  <si>
    <t>10.1111/jcc4.12162</t>
  </si>
  <si>
    <t>Carney, Nikita</t>
  </si>
  <si>
    <t>All lives matter, but so does race: Black lives matter and the evolving role of social media</t>
  </si>
  <si>
    <t>Humanity &amp; Society</t>
  </si>
  <si>
    <t>180–199</t>
  </si>
  <si>
    <t>Chan, M., Chen, H. T., &amp; Lee, F. L. F.</t>
  </si>
  <si>
    <t>Examining the roles of mobile and social media in political participation: A cross-national analysis of three asian societies using a communication mediation approach</t>
  </si>
  <si>
    <t>2003–2021</t>
  </si>
  <si>
    <t>10.1177/1461444816653190</t>
  </si>
  <si>
    <t>Clark, Meredith D.</t>
  </si>
  <si>
    <t>White folks’ work: Digital allyship praxis in the #BlackLivesMatter movement</t>
  </si>
  <si>
    <t>519–534</t>
  </si>
  <si>
    <t>Cooper, B.</t>
  </si>
  <si>
    <t>Eloquent rage: A black feminist discovers her superpower</t>
  </si>
  <si>
    <t>St. Martin’s Press</t>
  </si>
  <si>
    <t>Dahlberg, L.</t>
  </si>
  <si>
    <t>The Internet and democratic discourse</t>
  </si>
  <si>
    <t>615–633</t>
  </si>
  <si>
    <t>10.1080/13691180110097030</t>
  </si>
  <si>
    <t>Daniels, J.</t>
  </si>
  <si>
    <t>Race and racism in internet studies: A review and critique</t>
  </si>
  <si>
    <t>695–719</t>
  </si>
  <si>
    <t>Davis, R.</t>
  </si>
  <si>
    <t>Typing politics: The role of blogs in American politics</t>
  </si>
  <si>
    <t>DellaPosta, D., Shi, Y., &amp; Macy, M.</t>
  </si>
  <si>
    <t>Why do liberals drink lattes?</t>
  </si>
  <si>
    <t>American Journal of Sociology</t>
  </si>
  <si>
    <t>1473–1511</t>
  </si>
  <si>
    <t>10.1086/681254</t>
  </si>
  <si>
    <t>Dino, M. J., Vital, J. C., Patricio, C., Catajan, M. W., Ong, I., Gallardo, A., ... Agustin, P. D.</t>
  </si>
  <si>
    <t>Charting the uncharted: Mapping scientific publications on online disinhibition effect in the didgital space via bibliometrics and network analyses</t>
  </si>
  <si>
    <t>Computers in Human Behavior Reports</t>
  </si>
  <si>
    <t>Doherty, C.</t>
  </si>
  <si>
    <t>7 things to know about polarization in America</t>
  </si>
  <si>
    <t>http://www.pewresearch.org/fact-tank/2014/06/12/7-things-to-know-about-polarization-in-america/</t>
  </si>
  <si>
    <t>Druckman, J. N., Gubitz, S. R., Lloyd, A. M., &amp; Levendusky, M. S.</t>
  </si>
  <si>
    <t>How incivility on partisan media (de)polarizes the electorate</t>
  </si>
  <si>
    <t>The Journal of Politics</t>
  </si>
  <si>
    <t>291–295</t>
  </si>
  <si>
    <t>10.1086/699912</t>
  </si>
  <si>
    <t>Dyer, R., Green, R., Pitts, M., &amp; Millward, G.</t>
  </si>
  <si>
    <t>What’s the flaming problem? Or computer mediated communication–deindividuating or disinhibiting?</t>
  </si>
  <si>
    <t>People and computers X</t>
  </si>
  <si>
    <t>289–301</t>
  </si>
  <si>
    <t>Eschmann, R.</t>
  </si>
  <si>
    <t>When the hood comes off: Racism and resistance in the digital age</t>
  </si>
  <si>
    <t>University of California Press</t>
  </si>
  <si>
    <t>Eschmann, R., Grundy, S., Harbaugh, A. G., Guo, L., Toraif, N., &amp; Groshek, J.</t>
  </si>
  <si>
    <t>Digital rage: Testing “the Obama effect” on internet-based expressions of racism</t>
  </si>
  <si>
    <t>Social Media + Society</t>
  </si>
  <si>
    <t>20563051231205592</t>
  </si>
  <si>
    <t>10.1177/20563051231205592</t>
  </si>
  <si>
    <t>Eschmann, R., Thompson, J. G., &amp; Toraif, N.</t>
  </si>
  <si>
    <t>Tweeting toward transformation: Prison abolition and criminal justice reform in 140 characters</t>
  </si>
  <si>
    <t>Sociological Inquiry</t>
  </si>
  <si>
    <t>10.1111/soin.12503</t>
  </si>
  <si>
    <t>Fiorina, M. P., &amp; Abrams, S. J.</t>
  </si>
  <si>
    <t>Political polarization in the American public</t>
  </si>
  <si>
    <t>Annual Review of Political Science</t>
  </si>
  <si>
    <t>563–588</t>
  </si>
  <si>
    <t>10.1146/annurev.polisci.11.053106.153836</t>
  </si>
  <si>
    <t>Analyzing online political discussion using three models of democratic communication</t>
  </si>
  <si>
    <t>1172–1190</t>
  </si>
  <si>
    <t>10.1177/1461444809357927</t>
  </si>
  <si>
    <t>Freelon, D., McIllwain, D., &amp; Clark, M. D.</t>
  </si>
  <si>
    <t>Beyond the hashtags: #Ferguson, #BlackLivesMatter, and the online struggle for offline justice</t>
  </si>
  <si>
    <t>Center for Media and Social Impact</t>
  </si>
  <si>
    <t>https://cmsimpact.org/resource/beyond-hashtags-ferguson-blacklivesmatter-online-struggle-offline-justice/</t>
  </si>
  <si>
    <t>Freelon, D., McIllwain, C., &amp; Clark, M.</t>
  </si>
  <si>
    <t>Quantifying the power and consequences of social media protest</t>
  </si>
  <si>
    <t>990–1011</t>
  </si>
  <si>
    <t>10.1177/1461444816676646</t>
  </si>
  <si>
    <t>Gallagher, R. J., Reagan, A. J., Danforth, C. H., &amp; Dodds, P. S.</t>
  </si>
  <si>
    <t>Divergent discourse between protests and counter-protests: #BlackLivesMatter and #AllLivesMatter</t>
  </si>
  <si>
    <t>10.1371/journal.pone.0195644</t>
  </si>
  <si>
    <t>Gerlitz, C., &amp; Rieder, B.</t>
  </si>
  <si>
    <t>Mining one percent of Twitter: Collections, baselines, sampling</t>
  </si>
  <si>
    <t>M/C Journal</t>
  </si>
  <si>
    <t>Gervais, B. T.</t>
  </si>
  <si>
    <t>Following the news? Reception of uncivil partisan media and the use of.</t>
  </si>
  <si>
    <t>Gil de Zúñiga, H., Jung, N., &amp; Valenzuela, S.</t>
  </si>
  <si>
    <t>Social media use for news and individuals’ social capital, civic engagement and political participation</t>
  </si>
  <si>
    <t>319–336</t>
  </si>
  <si>
    <t>Groshek, J., &amp; Cutino, C.</t>
  </si>
  <si>
    <t>Meaner on mobile: Incivility and impoliteness in communicating contentious politics on sociotechnical networks</t>
  </si>
  <si>
    <t>10.1177/2056305116677137</t>
  </si>
  <si>
    <t>Groshek, Jacob</t>
  </si>
  <si>
    <t>Twitter collection and analysis toolkit (TCAT) at Boston University</t>
  </si>
  <si>
    <t>Guo, L., &amp; Harlow, S.</t>
  </si>
  <si>
    <t>User-generated racism: An analysis of stereotypes of african Americans, latinos, and asians in YouTube videos</t>
  </si>
  <si>
    <t>Howard Journal of Communications</t>
  </si>
  <si>
    <t>281–302</t>
  </si>
  <si>
    <t>10.1080/10646175.2014.925413</t>
  </si>
  <si>
    <t>Guo, L., Vargo, C., Pan, Z., Ding, W., &amp; Ishwar, P.</t>
  </si>
  <si>
    <t>Big social data analytics in journalism and mass communication: Comparing dictionary-Based text analysis and unsupervised topic modeling</t>
  </si>
  <si>
    <t>Journalism &amp; Mass Communication Quarterly</t>
  </si>
  <si>
    <t>332–359</t>
  </si>
  <si>
    <t>Hardaker, C.</t>
  </si>
  <si>
    <t>Trolling in asynchronous computer-mediated communication: From user discussions to academic aefinitions</t>
  </si>
  <si>
    <t>Journal of Politeness Research</t>
  </si>
  <si>
    <t>10.1515/jplr.2010.011</t>
  </si>
  <si>
    <t>Harwell, D., Lorenz, T., &amp; Zakrzewski, C.</t>
  </si>
  <si>
    <t>Racist tweets quickly surface after Musk closes Twitter deal</t>
  </si>
  <si>
    <t>Washington Post</t>
  </si>
  <si>
    <t>https://www.washingtonpost.com/technology/2022/10/28/musk-twitter-racist-posts/</t>
  </si>
  <si>
    <t>Hill, M. L.</t>
  </si>
  <si>
    <t>“Thank you, black twitter”: State violence, digital counterpublics, and pedagogies of resistance</t>
  </si>
  <si>
    <t>Urban Education</t>
  </si>
  <si>
    <t>286–302</t>
  </si>
  <si>
    <t>10.1177/0042085917747124</t>
  </si>
  <si>
    <t>Hollenbaugh, E., &amp; Everett, M.</t>
  </si>
  <si>
    <t>The effects of anonymity on self-disclosure in blogs: An application of the online disinhibition effect</t>
  </si>
  <si>
    <t>283–302</t>
  </si>
  <si>
    <t>Hwang, H., Kim, Y., &amp; Huh, C.</t>
  </si>
  <si>
    <t>Seeing is believing: Effects of uncivil online debate on political polarization and expectations of deliberation</t>
  </si>
  <si>
    <t>621–633</t>
  </si>
  <si>
    <t>10.1080/08838151.2014.966365</t>
  </si>
  <si>
    <t>Ince, J., Rojas, F., &amp; Davis, C. A.</t>
  </si>
  <si>
    <t>The social media response to Black Lives Matter: How twitter users interact with Black Lives Matter through hashtag use</t>
  </si>
  <si>
    <t>Ethnic and Racial Studies</t>
  </si>
  <si>
    <t>1830–1844</t>
  </si>
  <si>
    <t>10.1080/01419870.2017.1334931</t>
  </si>
  <si>
    <t>Iyengar, S., &amp; Hahn, K. S.</t>
  </si>
  <si>
    <t>Red media, blue media: Evidence of ideological selectivity in media use</t>
  </si>
  <si>
    <t>19–39</t>
  </si>
  <si>
    <t>Jackson, S. J., &amp; Foucault Welles, B.</t>
  </si>
  <si>
    <t>#Ferguson is everywhere: Initiators in emerging counterpublic networks</t>
  </si>
  <si>
    <t>397–418</t>
  </si>
  <si>
    <t>10.1080/1369118X.2015.1106571</t>
  </si>
  <si>
    <t>John Lewis [@repjohnlewis]</t>
  </si>
  <si>
    <t>Do not get lost in a sea of despair. Be hopeful, be optimistic. Our struggle is not the struggle of a day, a week, a month, or a year, it is the struggle of a lifetime. Never, ever be afraid to make some noise and get in good trouble, necessary trouble. #goodtrouble [Tweet]</t>
  </si>
  <si>
    <t>https://x.com/repjohnlewis/status/1011991303599607808</t>
  </si>
  <si>
    <t>Johnson, T. J., &amp; Kaye, B. K.</t>
  </si>
  <si>
    <t>A boost or bust for democracy? How the web influenced political attitudes and behaviors in the 1996 and 2000 presidential elections</t>
  </si>
  <si>
    <t>Harvard International Journal of Press/Politics</t>
  </si>
  <si>
    <t>9–34</t>
  </si>
  <si>
    <t>10.1177/1081180X03008003002</t>
  </si>
  <si>
    <t>Kwon, K. H., &amp; Cho, D.</t>
  </si>
  <si>
    <t>Swearing effects on citizen-to-citizen commenting online: A large-scale exploration of political versus nonpolitical online news sites</t>
  </si>
  <si>
    <t>84–102</t>
  </si>
  <si>
    <t>10.1177/089443931560266</t>
  </si>
  <si>
    <t>Lapidot-Lefler, N., &amp; Barak, A.</t>
  </si>
  <si>
    <t>Effects of anonymity, invisibility, and lack of eye-contact on toxic online disinhibition</t>
  </si>
  <si>
    <t>434–443</t>
  </si>
  <si>
    <t>10.1016/j.chb.2011.10.014</t>
  </si>
  <si>
    <t>Moody-Ramirez, M., &amp; Cole, H.</t>
  </si>
  <si>
    <t>Victim blaming in twitter users’ framing of Eric Garner and Michael Brown</t>
  </si>
  <si>
    <t>Journal of Black Studies</t>
  </si>
  <si>
    <t>383–407</t>
  </si>
  <si>
    <t>10.1177/002193418754312</t>
  </si>
  <si>
    <t>Is the sample good enough? Comparing data from Twitter’s streaming API with Twitter’s firehose</t>
  </si>
  <si>
    <t>Proceedings of the seventh international. AAAI Conference on Weblogs and Social Media</t>
  </si>
  <si>
    <t>Mundt, M., Ross, K., &amp; Burnett, C. M.</t>
  </si>
  <si>
    <t>Scaling social movements through social media: The case of black lives matter</t>
  </si>
  <si>
    <t>October-December</t>
  </si>
  <si>
    <t>1–14</t>
  </si>
  <si>
    <t>10.1177/2056305118807911</t>
  </si>
  <si>
    <t>Mutz, D. C., &amp; Reeves, B.</t>
  </si>
  <si>
    <t>“The new videomalaise: Effects of televised incivility on political trust</t>
  </si>
  <si>
    <t>American Political Science Review</t>
  </si>
  <si>
    <t>10.1017/S0003055405051452</t>
  </si>
  <si>
    <t>Nelson, T. E., Clawson, R. A., &amp; Oxley, Z. M.</t>
  </si>
  <si>
    <t>Media framing of a civil liberties conflict and its effect on tolerance</t>
  </si>
  <si>
    <t>567–683</t>
  </si>
  <si>
    <t>Nixon, L., Han, S., Mejia, P., &amp; Dorfman, L.</t>
  </si>
  <si>
    <t>Trauma, resilience, and #BlackLivesMatter: How do racism and trauma intersect in social media conversations?</t>
  </si>
  <si>
    <t>Berkeley Media Studies Group</t>
  </si>
  <si>
    <t>https://www.bmsg.org/wp-content/uploads/2018/07/bmsg_aces_trauma_resilience_black_lives_matter_twitter.pdf</t>
  </si>
  <si>
    <t>Page, B.</t>
  </si>
  <si>
    <t>Who deliberates? Mass media in modern democracy</t>
  </si>
  <si>
    <t>University of Chicago Press</t>
  </si>
  <si>
    <t>Papacharissi, Z.</t>
  </si>
  <si>
    <t>Democracy online: Civility, politeness, and the democratic potential of online political discussion groups</t>
  </si>
  <si>
    <t>259–283</t>
  </si>
  <si>
    <t>10.1177/1461444804041444</t>
  </si>
  <si>
    <t>American’s complicated feelings about social media in an era of privacy concerns</t>
  </si>
  <si>
    <t>https://www.pewresearch.org/short-reads/2018/03/27/americans-complicated-feelings-about-social-media-in-an-era-of-privacy-concerns/</t>
  </si>
  <si>
    <t>2018b</t>
  </si>
  <si>
    <t>Activism in the social media age</t>
  </si>
  <si>
    <t>http://www.pewinternet.org/2018/07/11/public-attitudes-toward-political-engagement-on-social-media/</t>
  </si>
  <si>
    <t>Ray, R., Brown, M., Fraistat, N., &amp; Summers, E.</t>
  </si>
  <si>
    <t>Ferguson and the death of Michael Brown on twitter: #BlackLivesMatter, #TCOT, and the evolution of collective identities</t>
  </si>
  <si>
    <t>1797–1813</t>
  </si>
  <si>
    <t>10.1080/01419870.2017.1335422</t>
  </si>
  <si>
    <t>Rossini, P.</t>
  </si>
  <si>
    <t>Beyond incivility: Understanding patterns of uncivil and intolerant discourse in online political talk</t>
  </si>
  <si>
    <t>Communication Research</t>
  </si>
  <si>
    <t>399–425</t>
  </si>
  <si>
    <t>10.1177/0093650220921314</t>
  </si>
  <si>
    <t>Rowe, Ian</t>
  </si>
  <si>
    <t>Civility 2.0: A comparative analysis of incivility in online poliical discussion</t>
  </si>
  <si>
    <t>Information, communication. &amp; society</t>
  </si>
  <si>
    <t>121–138</t>
  </si>
  <si>
    <t>Sameki, M., Gentil, M., Mays, K. K., Guo, L., &amp; Betke, M.</t>
  </si>
  <si>
    <t>Dynamic allocation of crowd contributions for sentiment analysis during the 2016 US presidential election</t>
  </si>
  <si>
    <t>Santana, Arthur D.</t>
  </si>
  <si>
    <t>Virtuous or vitriolic: The effect of anonmity on civility in online newspaper reader comment boards</t>
  </si>
  <si>
    <t>Journalism practice</t>
  </si>
  <si>
    <t>18–33</t>
  </si>
  <si>
    <t>Schudson, M.</t>
  </si>
  <si>
    <t>Why conversation is not the soul of democracy</t>
  </si>
  <si>
    <t>Critical Studies in Mass Communication</t>
  </si>
  <si>
    <t>297–309</t>
  </si>
  <si>
    <t>10.1080/15295039709367020</t>
  </si>
  <si>
    <t>Sobieraj, S., &amp; Berry, J.</t>
  </si>
  <si>
    <t>From incivility to outrage: Political discourse in blogs, talk radio, and cable news</t>
  </si>
  <si>
    <t>19–41</t>
  </si>
  <si>
    <t>10.1080/10584609.2010.542360</t>
  </si>
  <si>
    <t>Sue, D. W.</t>
  </si>
  <si>
    <t>Microaggressions in everyday life: Race, gender, and sexual orientation</t>
  </si>
  <si>
    <t>Suhay, E., Blackwell, A., Roche, C., &amp; Bruggeman, L.</t>
  </si>
  <si>
    <t>Forging bonds and burning bridges: Polarization and incivility in blog discussions about occupy wall street</t>
  </si>
  <si>
    <t>American Politics Research</t>
  </si>
  <si>
    <t>643–679</t>
  </si>
  <si>
    <t>10.1177/1532673X14553834</t>
  </si>
  <si>
    <t>10.1089/1094931041291295</t>
  </si>
  <si>
    <t>Sunstein, C.</t>
  </si>
  <si>
    <t>Republic.com 2.0</t>
  </si>
  <si>
    <t>Princeton University Press</t>
  </si>
  <si>
    <t>#Republic: Divided democracy in the age of social media</t>
  </si>
  <si>
    <t>Taylor, P.</t>
  </si>
  <si>
    <t>Number of global mobile subscriptions 1993-2023</t>
  </si>
  <si>
    <t>https://www.statista.com/statistics/262950/global-mobile-subscriptions-since-1993/</t>
  </si>
  <si>
    <t>Timmermans, S., &amp; Tavory, I.</t>
  </si>
  <si>
    <t>Theory construction in qualitative research from grounded theory to abductive analysis</t>
  </si>
  <si>
    <t>Sociological Theory</t>
  </si>
  <si>
    <t>167–186</t>
  </si>
  <si>
    <t>10.1177/0735275112457914</t>
  </si>
  <si>
    <t>Trifiro, B. M., Paik, S., Fang, Z., &amp; Zhang, L.</t>
  </si>
  <si>
    <t>Politics and politeness: Analysis of incivility on Twitter during the 2020 democratic presidential primary</t>
  </si>
  <si>
    <t>Social Media+Society</t>
  </si>
  <si>
    <t>10.1177/20563051211036939</t>
  </si>
  <si>
    <t>Tufekci, Z., &amp; Wilson, C.</t>
  </si>
  <si>
    <t>Social media and the decision to participate in political protest: Observations from tahrir square</t>
  </si>
  <si>
    <t>363–379</t>
  </si>
  <si>
    <t>10.1111/j.1460-2466.2012.01629.x</t>
  </si>
  <si>
    <t>Udris, R.</t>
  </si>
  <si>
    <t>Cyberbullying among high school studnets in Japan: Development and validdation of the Online Disinhibition Scale</t>
  </si>
  <si>
    <t>253–261</t>
  </si>
  <si>
    <t>10.1016/j.chb.2014.09.036</t>
  </si>
  <si>
    <t>Wachs, S., &amp; Wright, M. F.</t>
  </si>
  <si>
    <t>Associations between bystanders and perpetrators of online hate: The moderating role of toxic online disinhibition</t>
  </si>
  <si>
    <t>International Journal of Environmental Research and Public Health</t>
  </si>
  <si>
    <t>10.3390/ijerph15092030</t>
  </si>
  <si>
    <t>Wang, W., Chen, L., Thirunarayan, K., &amp; Sehth, A. P.</t>
  </si>
  <si>
    <t>Cursing in English on twitter</t>
  </si>
  <si>
    <t>Proceedings of the 17th ACM conference on computer supported cooperative work &amp; social computing. ACM</t>
  </si>
  <si>
    <t>Wasserman, H.</t>
  </si>
  <si>
    <t>Mobile phones, popular media, and everyday African democracy: Transmissions and transgressions</t>
  </si>
  <si>
    <t>Popular Communication</t>
  </si>
  <si>
    <t>146–158</t>
  </si>
  <si>
    <t>10.1080/15405702.2011.562097</t>
  </si>
  <si>
    <t>Wilkins, D. J., Livingstone, A. G., &amp; Levine, M.</t>
  </si>
  <si>
    <t>Whose tweets? The rhetorical functions of social media use in developing the black lives matter movement</t>
  </si>
  <si>
    <t>British Journal of Social Psychology</t>
  </si>
  <si>
    <t>Willems, W.</t>
  </si>
  <si>
    <t>Beyond platform-centrism and digital universalism: The relational affordances of mobile social media publics</t>
  </si>
  <si>
    <t>1677–1693</t>
  </si>
  <si>
    <t>10.1080/1369118X.2020.1718177</t>
  </si>
  <si>
    <t>Williams, D. R., &amp; Mohammed, S. A.</t>
  </si>
  <si>
    <t>Discrimination and racial disparities in health: Evidence and needed research</t>
  </si>
  <si>
    <t>Journal of Behavioral Medicine</t>
  </si>
  <si>
    <t>10.1007/s10865-008-9185-0</t>
  </si>
  <si>
    <t>Wolf, M. R., Strachan, J. C., &amp; Shea, D. M.</t>
  </si>
  <si>
    <t>Forget the good of the game: Political incivility and lack of compromise as a second layer of party polarization</t>
  </si>
  <si>
    <t>American Behavioral Scientist</t>
  </si>
  <si>
    <t>1677–1695</t>
  </si>
  <si>
    <t>10.1177/0002764212463355</t>
  </si>
  <si>
    <t>Predictors of anonymous cyber aggression: The role of adolescents’ beliefs about anonymity, aggression, and the permanency of digital content</t>
  </si>
  <si>
    <t>Cyberpsychology, Behavior, and Social Networking</t>
  </si>
  <si>
    <t>431–438</t>
  </si>
  <si>
    <t>10.1089/cyber.2013.0457</t>
  </si>
  <si>
    <t>Wright, M. F., Harper, B. D., &amp; Wachs, S.</t>
  </si>
  <si>
    <t>The associations between cyberbullying and callous-unemotional traits among adolescents: The moderating effect of online disinhibition</t>
  </si>
  <si>
    <t>10.1016/j.paid.2018.04.001</t>
  </si>
  <si>
    <t>Yosso, T., Smith, W., Ceja, M., &amp; Solórzano, D.</t>
  </si>
  <si>
    <t>Critical race theory, racial microaggressions, and campus racial climate for Latina/o undergraduates</t>
  </si>
  <si>
    <t>Harvard Educational Review</t>
  </si>
  <si>
    <t>659–691</t>
  </si>
  <si>
    <t>Ziegele, M., Breiner, T., &amp; Quiring, O.</t>
  </si>
  <si>
    <t>What creates interactivity in online news discussions? An exploratory analysis of discussion factors in user comments on news items</t>
  </si>
  <si>
    <t>1111–1138</t>
  </si>
  <si>
    <t>10.1111/jcom.12123</t>
  </si>
  <si>
    <t>Basile, V., Croce, D., Maro, M. D., &amp; Passaro, L. C.</t>
  </si>
  <si>
    <t>EVALITA 2020: Overview of the 7th evaluation campaign of natural language processing and speech tools for Italian</t>
  </si>
  <si>
    <t>CEUR workshop proceedings</t>
  </si>
  <si>
    <t>Bender, E. M., Gebru, T., McMillan-Major, A., &amp; Shmitchell, S.</t>
  </si>
  <si>
    <t>On the dangers of stochastic parrots: Can language models be too big?</t>
  </si>
  <si>
    <t>FAccT ’21: 2021 ACM Conference on fairness, accountability, and transparency</t>
  </si>
  <si>
    <t>610–623</t>
  </si>
  <si>
    <t>10.1145/3442188.3445922</t>
  </si>
  <si>
    <t>Bhaskaran, J., &amp; Bhallamudi, I.</t>
  </si>
  <si>
    <t>Good secretaries, bad truck drivers? Occupational gender stereotypes in sentiment analysis</t>
  </si>
  <si>
    <t>Proceedings of the first workshop on gender bias in natural language processing</t>
  </si>
  <si>
    <t>62–68</t>
  </si>
  <si>
    <t>Bigoulaeva, I., Hangya, V., &amp; Fraser, A.</t>
  </si>
  <si>
    <t>Cross-lingual transfer learning for hate speech detection</t>
  </si>
  <si>
    <t>Proceedings of the first workshop on language technology for equality, diversity and inclusion</t>
  </si>
  <si>
    <t>15–25</t>
  </si>
  <si>
    <t>Bosco, C., Dell’Orletta, F., Poletto, F., Sanguinetti, M., &amp; Tesconi, M.</t>
  </si>
  <si>
    <t>CEUR Workshop Proceedings</t>
  </si>
  <si>
    <t>Bourgonje, P., Schneider, J. M., Srivastava, A., &amp; Rehm, G.</t>
  </si>
  <si>
    <t>Automatic classification of abusive language and personal attacks in various forms of online communication</t>
  </si>
  <si>
    <t>Language technologies for the challenges of the digital age - 27th International conference, GSCL 2017</t>
  </si>
  <si>
    <t>180–191</t>
  </si>
  <si>
    <t>10.1007/978-3-319-73706-5_15</t>
  </si>
  <si>
    <t>Us and them: Identifying cyber hate on Twitter across multiple protected characteristics</t>
  </si>
  <si>
    <t>EPJ data sci.</t>
  </si>
  <si>
    <t>10.1140/epjds/s13688-016-0072-6</t>
  </si>
  <si>
    <t>Chung, Y., Kuzmenko, E., Tekiroglu, S. S., &amp; Guerini, M.</t>
  </si>
  <si>
    <t>CONAN - counter narratives through nichesourcing: a multilingual dataset of responses to fight online hate speech</t>
  </si>
  <si>
    <t>Proceedings of the 57th conference of the association for computational linguistics, ACL 2019, Volume 1: Long Papers</t>
  </si>
  <si>
    <t>2819–2829</t>
  </si>
  <si>
    <t>10.18653/v1/p19-1271</t>
  </si>
  <si>
    <t>Conneau, A., Baevski, A., Collobert, R., Mohamed, A., &amp; Auli, M.</t>
  </si>
  <si>
    <t>Unsupervised cross-lingual representation learning for speech recognition</t>
  </si>
  <si>
    <t>Interspeech 2021, 22nd annual conference of the international speech communication association</t>
  </si>
  <si>
    <t>2426–2430</t>
  </si>
  <si>
    <t>10.21437/Interspeech.2021-329</t>
  </si>
  <si>
    <t>Conneau, A., &amp; Lample, G.</t>
  </si>
  <si>
    <t>Cross-lingual language model pretraining</t>
  </si>
  <si>
    <t>Advances in neural information processing systems 32: Annual conference on neural information processing systems 2019</t>
  </si>
  <si>
    <t>7057–7067</t>
  </si>
  <si>
    <t>10:1–10:22</t>
  </si>
  <si>
    <t>Proceedings of the eleventh international conference on web and social media</t>
  </si>
  <si>
    <t>de Pelle, R. P., &amp; Moreira, V. P.</t>
  </si>
  <si>
    <t>Offensive comments in the Brazilian web: A dataset and baseline results</t>
  </si>
  <si>
    <t>Proceedings of the VI Brazilian workshop on social network analysis and mining</t>
  </si>
  <si>
    <t>10.5753/brasnam.2017.3260</t>
  </si>
  <si>
    <t>del Arco, F. M. P., Molina-González, M. D., López, L. A. U., &amp; Valdivia, M. T. M.</t>
  </si>
  <si>
    <t>Expert syst. appl.</t>
  </si>
  <si>
    <t>Proceedings of the 2019 conference of the North American chapter of the association for computational linguistics: Human language technologies, volume 1 (Long and Short Papers)</t>
  </si>
  <si>
    <t>Firmino, A. A., de Souza Baptista, C., &amp; de Paiva, A. C.</t>
  </si>
  <si>
    <t>Using cross lingual learning for detecting hate speech in Portuguese</t>
  </si>
  <si>
    <t>Database and expert systems applications - 32nd international conference, DEXA 2021, Part II</t>
  </si>
  <si>
    <t>170–175</t>
  </si>
  <si>
    <t>10.1007/978-3-030-86475-0_17</t>
  </si>
  <si>
    <t>ACM Comput. Surv.</t>
  </si>
  <si>
    <t>Fortuna, P., Rocha da Silva, J., Soler-Company, J., Wanner, L., &amp; Nunes, S.</t>
  </si>
  <si>
    <t>Proceedings of the third workshop on abusive language online</t>
  </si>
  <si>
    <t>10.18653/v1/W19-3510</t>
  </si>
  <si>
    <t>Fortuna, P., Soler Company, J., &amp; Wanner, L.</t>
  </si>
  <si>
    <t>How well do hate speech, toxicity, abusive and offensive language classification models generalize across datasets?</t>
  </si>
  <si>
    <t>Inf. Process. Manag.</t>
  </si>
  <si>
    <t>10.1016/j.ipm.2021.102524</t>
  </si>
  <si>
    <t>Frenda, S., Ghanem, B., Montes-y-Gómez, M., &amp; Rosso, P.</t>
  </si>
  <si>
    <t>Online hate speech against women: Automatic identification of Misogyny and sexism on Twitter</t>
  </si>
  <si>
    <t>Grave, E., Bojanowski, P., Gupta, P., Joulin, A., &amp; Mikolov, T.</t>
  </si>
  <si>
    <t>Learning word vectors for 157 languages</t>
  </si>
  <si>
    <t>Proceedings of the eleventh international conference on language resources and evaluation</t>
  </si>
  <si>
    <t>Hartmann, N., Fonseca, E. R., Shulby, C., Treviso, M. V., Rodrigues, J. S., &amp; Aluísio, S. M.</t>
  </si>
  <si>
    <t>Portuguese word embeddings: Evaluating on word analogies and natural language tasks</t>
  </si>
  <si>
    <t>Proceedings of the 11th Brazilian symposium in information and human language technology</t>
  </si>
  <si>
    <t>122–131</t>
  </si>
  <si>
    <t>van der Heijden, N., Yannakoudakis, H., Mishra, P., &amp; Shutova, E.</t>
  </si>
  <si>
    <t>Multilingual and cross-lingual document classification: A meta-learning approach</t>
  </si>
  <si>
    <t>Proceedings of the 16th conference of the European chapter of the association for computational linguistics: Main Volume, EACL 2021</t>
  </si>
  <si>
    <t>1966–1976</t>
  </si>
  <si>
    <t>10.18653/v1/2021.eacl-main.168</t>
  </si>
  <si>
    <t>Karim, M. R., Dey, S. K., Islam, T., Sarker, S., Menon, M. H., Hossain, K., Hossain, M. A., &amp; Decker, S.</t>
  </si>
  <si>
    <t>Deephateexplainer: Explainable hate speech detection in under-resourced bengali language</t>
  </si>
  <si>
    <t>2021 IEEE 8th international conference on data science and advanced analytics</t>
  </si>
  <si>
    <t>10.1109/DSAA53316.2021.9564230</t>
  </si>
  <si>
    <t>Kemp, S.</t>
  </si>
  <si>
    <t>Digital 2021 Global Overview Report</t>
  </si>
  <si>
    <t>https://datareportal.com/reports/digital-2021-global-overview-report</t>
  </si>
  <si>
    <t>Kottasová, I.</t>
  </si>
  <si>
    <t>Twitter and Facebook failing to tackle hate speech in Europe</t>
  </si>
  <si>
    <t>https://money.cnn.com/2017/06/01/technology/twitter-facebook-hate-speech-europe/index.html</t>
  </si>
  <si>
    <t>Lample, G., Conneau, A., Ranzato, M., Denoyer, L., &amp; Jégou, H.</t>
  </si>
  <si>
    <t>Word translation without parallel data</t>
  </si>
  <si>
    <t>Lima, C., &amp; Bianco, G. D.</t>
  </si>
  <si>
    <t>Feature extraction to identify hate speech in documents (in Portuguese)</t>
  </si>
  <si>
    <t>Proceedings of the XV database workshop (in Portuguese)</t>
  </si>
  <si>
    <t>61–70</t>
  </si>
  <si>
    <t>10.5753/erbd.2019.8479</t>
  </si>
  <si>
    <t>Mathew, B., Dutt, R., Goyal, P., &amp; Mukherjee, A.</t>
  </si>
  <si>
    <t>Spread of hate speech in online social media</t>
  </si>
  <si>
    <t>Proceedings of the 11th ACM conference on web science</t>
  </si>
  <si>
    <t>173–182</t>
  </si>
  <si>
    <t>10.1145/3292522.3326034</t>
  </si>
  <si>
    <t>Mikolov, T., Chen, K., Corrado, G., &amp; Dean, J.</t>
  </si>
  <si>
    <t>Efficient estimation of word representations in vector space</t>
  </si>
  <si>
    <t>1st International conference on learning representations, ICLR 2013, Workshop track proceedings</t>
  </si>
  <si>
    <t>Mondal, M., Silva, L. A., Correa, D., &amp; Benevenuto, F.</t>
  </si>
  <si>
    <t>Characterizing usage of explicit hate expressions in social media</t>
  </si>
  <si>
    <t>New Review of Hypermedia and Multimedia</t>
  </si>
  <si>
    <t>110–130</t>
  </si>
  <si>
    <t>10.1080/13614568.2018.1489001</t>
  </si>
  <si>
    <t>Cross-lingual few-shot hate speech and offensive language detection using meta learning</t>
  </si>
  <si>
    <t>14880–14896</t>
  </si>
  <si>
    <t>10.1109/ACCESS.2022.3147588</t>
  </si>
  <si>
    <t>Nobata, C., Tetreault, J. R., Thomas, A., Mehdad, Y., &amp; Chang, Y.</t>
  </si>
  <si>
    <t>10.1145/2872427.2883062</t>
  </si>
  <si>
    <t>Nozza, D.</t>
  </si>
  <si>
    <t>Exposing the limits of zero-shot cross-lingual hate speech detection</t>
  </si>
  <si>
    <t>Proceedings of the 59th annual meeting of the association for computational linguistics and the 11th international joint conference on natural language processing</t>
  </si>
  <si>
    <t>907–914</t>
  </si>
  <si>
    <t>10.18653/v1/2021.acl-short.114</t>
  </si>
  <si>
    <t>Information processing and management</t>
  </si>
  <si>
    <t>Pamungkas, E. W., &amp; Patti, V.</t>
  </si>
  <si>
    <t>Cross-domain and cross-lingual abusive language detection: A hybrid approach with deep learning and a multilingual lexicon</t>
  </si>
  <si>
    <t>Proceedings of the 57th conference of the association for computational linguistics, ACL 2019, Volume 2: Student Research Workshop</t>
  </si>
  <si>
    <t>10.18653/v1/p19-2051</t>
  </si>
  <si>
    <t>Pari, C., Nunes, G., &amp; Gomes, J.</t>
  </si>
  <si>
    <t>Evaluation of word embedding techniques in the hate speech detection task (in Portuguese)</t>
  </si>
  <si>
    <t>Proceedings of the XVI national conference of artificial and computational intelligence (in Portuguese)</t>
  </si>
  <si>
    <t>1020–1031</t>
  </si>
  <si>
    <t>Peters, M. E., Neumann, M., Zettlemoyer, L., &amp; Yih, W.</t>
  </si>
  <si>
    <t>Dissecting contextual word embeddings: Architecture and representation</t>
  </si>
  <si>
    <t>Proceedings of the 2018 conference on empirical methods in natural language processing</t>
  </si>
  <si>
    <t>1499–1509</t>
  </si>
  <si>
    <t>10.18653/v1/d18-1179</t>
  </si>
  <si>
    <t>Pikuliak, M., Simko, M., &amp; Bieliková, M.</t>
  </si>
  <si>
    <t>Cross-lingual learning for text processing: A survey</t>
  </si>
  <si>
    <t>10.1016/j.eswa.2020.113765</t>
  </si>
  <si>
    <t>Lang. Resour. Evaluation</t>
  </si>
  <si>
    <t>10.1007/s10579-020-09502-8</t>
  </si>
  <si>
    <t>Ranasinghe, T., &amp; Zampieri, M.</t>
  </si>
  <si>
    <t>Multilingual offensive language identification for low-resource languages</t>
  </si>
  <si>
    <t>ACM Trans. Asian Low-Resour. Lang. Inf. Process.</t>
  </si>
  <si>
    <t>10.1145/3457610</t>
  </si>
  <si>
    <t>10.18653/v1/p19-1163</t>
  </si>
  <si>
    <t>10.18653/v1/w17-1101</t>
  </si>
  <si>
    <t>Schweter, S.</t>
  </si>
  <si>
    <t>Italian BERT and ELECTRA models</t>
  </si>
  <si>
    <t>10.5281/zenodo.4263142</t>
  </si>
  <si>
    <t>Shearer, E., &amp; Mitchell, A.</t>
  </si>
  <si>
    <t>News Use Across Social Media Platforms in 2020</t>
  </si>
  <si>
    <t>https://www.journalism.org/2021/01/12/news-use-across-social-media-platforms-in-2020/</t>
  </si>
  <si>
    <t>Silva, S. C., Serapião, A. B., &amp; Paraboni, I.</t>
  </si>
  <si>
    <t>Hate-speech detection in Portuguese using CNN and psycho-linguistic dictionary</t>
  </si>
  <si>
    <t>Journal of Information Data Management</t>
  </si>
  <si>
    <t>Soto, C. P., Nunes, G. M. S., Gomes, J. G. R. C., &amp; Nedjah, N.</t>
  </si>
  <si>
    <t>Application-specific word embeddings for hate and offensive language detection</t>
  </si>
  <si>
    <t>Multim. tools appl.</t>
  </si>
  <si>
    <t>27111–27136</t>
  </si>
  <si>
    <t>10.1007/s11042-021-11880-2</t>
  </si>
  <si>
    <t>Souza, F., Nogueira, R., &amp; de Alencar Lotufo, R.</t>
  </si>
  <si>
    <t>Bertimbau: Pretrained BERT models for Brazilian portuguese</t>
  </si>
  <si>
    <t>Intelligent systems - 9th Brazilian conference, BRACIS 2020</t>
  </si>
  <si>
    <t>403–417</t>
  </si>
  <si>
    <t>10.1007/978-3-030-61377-8_28</t>
  </si>
  <si>
    <t>Stappen, L., Brunn, F., &amp; Schuller, B. W.</t>
  </si>
  <si>
    <t>Cross-lingual zero- and few-shot hate speech detection utilising frozen transformer language models and AXEL</t>
  </si>
  <si>
    <t>abs/2004.13850</t>
  </si>
  <si>
    <t>U. N. Human Rights Council</t>
  </si>
  <si>
    <t>Rabat Plan of Action on the prohibition of advocacy of national, racial or religious hatred that constitutes incitement to discrimination, hostility or violence</t>
  </si>
  <si>
    <t>https://www.refworld.org/docid/50f925cf2.html</t>
  </si>
  <si>
    <t>Vigna, F. D., Cimino, A., Dell’Orletta, F., Petrocchi, M., &amp; Tesconi, M.</t>
  </si>
  <si>
    <t>Hate me, hate me not: Hate speech detection on facebook</t>
  </si>
  <si>
    <t>Wagner, K.</t>
  </si>
  <si>
    <t>Facebook Pulls 22.5 Million Hate Speech Posts in Second Quarter</t>
  </si>
  <si>
    <t>Bloomberg</t>
  </si>
  <si>
    <t>https://www.bloomberg.com/news/articles/2020-08-11/facebook-pulls-22-5-million-hate-speech-posts-in-second-quarter</t>
  </si>
  <si>
    <t>Proceedings of the student research workshop, SRW@HLT-NAACL 2016</t>
  </si>
  <si>
    <t>10.18653/v1/n16-2013</t>
  </si>
  <si>
    <t>Wu, Y., Schuster, M., Chen, Z., Le, Q. V., Norouzi, M., Macherey, W., Krikun, M., Cao, Y., Gao, Q., Macherey, K., Klingner, J., Shah, A., Johnson, M., Liu, X., Kaiser, L., Gouws, S., Kato, Y., Kudo, T., Kazawa, H., .... Dean, J.</t>
  </si>
  <si>
    <t>Google’s neural machine translation system: Bridging the gap between human and machine translation</t>
  </si>
  <si>
    <t>abs/1609.08144</t>
  </si>
  <si>
    <t>Zhang, E., &amp; Zhang, Y.</t>
  </si>
  <si>
    <t>F-measure</t>
  </si>
  <si>
    <t>10.1007/978-0-387-39940-9_483</t>
  </si>
  <si>
    <t>Agrawal, A., An, A., &amp; Papagelis, M.</t>
  </si>
  <si>
    <t>Leveraging transitions of emotions for sarcasm detection</t>
  </si>
  <si>
    <t>SIGIR ’20: Proceedings of the 43rd International ACM SIGIR Conference on Research and Development in Information Retrieval</t>
  </si>
  <si>
    <t>1505–1508</t>
  </si>
  <si>
    <t>10.1145/3397271.3401183</t>
  </si>
  <si>
    <t>Alba-Juez, L., &amp; Attardo, S.</t>
  </si>
  <si>
    <t>The evaluative palette of verbal irony</t>
  </si>
  <si>
    <t>Pragmatics &amp; Beyond New Series, Evaluation in context</t>
  </si>
  <si>
    <t>93–116</t>
  </si>
  <si>
    <t>10.1075/pbns.242.05alb</t>
  </si>
  <si>
    <t>793–826</t>
  </si>
  <si>
    <t>10.1016/S0378-2166(99)00070-3</t>
  </si>
  <si>
    <t>Babanejad, N., Davoudi, H., An, A., &amp; Papagelis, M.</t>
  </si>
  <si>
    <t>Affective and contextual embedding for sarcasm detection</t>
  </si>
  <si>
    <t>Proceedings of the 28th International Conference on Computational Linguistics</t>
  </si>
  <si>
    <t>225–243</t>
  </si>
  <si>
    <t>Barbieri, F., Basile, V., Croce, D., Nissim, M., Novielli, N., &amp; Patti, V.</t>
  </si>
  <si>
    <t>Overview of the EVALITA 2016 SENTIment POLarity Classification task</t>
  </si>
  <si>
    <t>Proceedings of Third Italian Conference on Computational Linguistics (CLiC-it 2016) and Fifth Evaluation Campaign of Natural Language Processing and Speech Tools for Italian. Final Workshop (EVALITA 2016)</t>
  </si>
  <si>
    <t>Barbieri, F., Ronzano, F., &amp; Saggion, H.</t>
  </si>
  <si>
    <t>UPF-Taln: SemEval 2015 tasks 10 and 11. Sentiment analysis of literal and figurative language in Twitter</t>
  </si>
  <si>
    <t>Proceedings of the 9th International Workshop on Semantic Evaluation (SemEval 2015)</t>
  </si>
  <si>
    <t>704–708</t>
  </si>
  <si>
    <t>Basile, V.</t>
  </si>
  <si>
    <t>It’s the end of the gold standard as we know it. On the impact of pre-aggregation on the evaluation of highly subjective tasks</t>
  </si>
  <si>
    <t>Proceedings of the AIxIA 2020 Discussion Papers Workshop</t>
  </si>
  <si>
    <t>31–40</t>
  </si>
  <si>
    <t>Basile, V., Bolioli, A., Nissim, M., Patti, V., &amp; Rosso, P.</t>
  </si>
  <si>
    <t>Overview of the EVALITA 2014 SENTIment POLarity Classification task</t>
  </si>
  <si>
    <t>Proceedings of the 4th evaluation campaign of Natural Language Processing and Speech tools for Italian (EVALITA’14)</t>
  </si>
  <si>
    <t>Basile, V., Lai, M., &amp; Sanguinetti, M.</t>
  </si>
  <si>
    <t>Long-term social media data collection at the University of Turin</t>
  </si>
  <si>
    <t>Proceedings of the Fifth Italian Conference on Computational Linguistics (CLiC-it 2018)</t>
  </si>
  <si>
    <t>Basile, V., &amp; Nissim, M.</t>
  </si>
  <si>
    <t>Sentiment analysis on Italian tweets</t>
  </si>
  <si>
    <t>Proceedings of the 4th Workshop on Computational Approaches to Subjectivity, Sentiment and Social Media Analysis</t>
  </si>
  <si>
    <t>100–107</t>
  </si>
  <si>
    <t>Basile, P., &amp; Novielli, N.</t>
  </si>
  <si>
    <t>UNIBA at EVALITA 2014-SENTIPOLC task predicting tweet sentiment polarity combining micro-blogging, lexicon and semantic features</t>
  </si>
  <si>
    <t>Proceedings of the First Italian Conference on Computational Linguistics (CLiC-it 2014) and the Fourth International Workshop (EVALITA 2014)</t>
  </si>
  <si>
    <t>58–63</t>
  </si>
  <si>
    <t>Basile, P., &amp; Semeraro, G.</t>
  </si>
  <si>
    <t>UNIBA - Integrating distributional semantics features in a supervised approach for detecting irony in Italian tweets</t>
  </si>
  <si>
    <t>Proceedings of the Sixth Evaluation Campaign of Natural Language Processing and Speech Tools for Italian. Final Workshop (EVALITA 2018)</t>
  </si>
  <si>
    <t>Bazzanella, C.</t>
  </si>
  <si>
    <t>Oscillazioni di informalità e formalità: scritto, parlato e rete</t>
  </si>
  <si>
    <t>Formale e Informale. La Variazione di Registro Nella Comunicazione Elettronica</t>
  </si>
  <si>
    <t>68–83</t>
  </si>
  <si>
    <t>Benamara, F., Grouin, C., Karoui, J., Moriceau, V., &amp; Robba, I.</t>
  </si>
  <si>
    <t>Analyse d’opinion et langage figuratif dans des tweets: Présentation et résultats du Défi Fouille de Textes DEFT2017</t>
  </si>
  <si>
    <t>Atelier TALN 2017 : Défi Fouille de Textes (DEFT)</t>
  </si>
  <si>
    <t>Bosco, C., Patti, V., &amp; Bolioli, A.</t>
  </si>
  <si>
    <t>Developing corpora for sentiment analysis: The case of irony and Senti-TUT</t>
  </si>
  <si>
    <t>55–63</t>
  </si>
  <si>
    <t>Bowes, A., &amp; Katz, A.</t>
  </si>
  <si>
    <t>When sarcasm stings</t>
  </si>
  <si>
    <t>Discourse Processes: A Multidisciplinary Journal</t>
  </si>
  <si>
    <t>215–236</t>
  </si>
  <si>
    <t>10.1080/0163853X.2010.532757</t>
  </si>
  <si>
    <t>Calvo, H., Gambino, O. J., &amp; García Mendoza, C. V.</t>
  </si>
  <si>
    <t>Irony detection using emotion cues</t>
  </si>
  <si>
    <t>Computación y Sistemas</t>
  </si>
  <si>
    <t>1281–1287</t>
  </si>
  <si>
    <t>Castellucci, G., Croce, D., &amp; Basili, R.</t>
  </si>
  <si>
    <t>A language independent method for generating large scale polarity lexicons</t>
  </si>
  <si>
    <t>Proceedings of the Tenth International Conference on Language Resources and Evaluation (LREC’16)</t>
  </si>
  <si>
    <t>38–45</t>
  </si>
  <si>
    <t>Chauhan, D. S., Dhanush, S., Ekbal, A., &amp; Bhattacharyya, P.</t>
  </si>
  <si>
    <t>Sentiment and emotion help sarcasm? A multi-task learning framework for multi-modal sarcasm, sentiment and emotion analysis</t>
  </si>
  <si>
    <t>4351–4360</t>
  </si>
  <si>
    <t>Cignarella, A. T., Basile, V., Sanguinetti, M., Bosco, C., Rosso, P., &amp; Benamara, F.</t>
  </si>
  <si>
    <t>Multilingual irony detection with dependency syntax and neural models</t>
  </si>
  <si>
    <t>1346–1358</t>
  </si>
  <si>
    <t>Cignarella, A. T., Bosco, C., Patti, V., &amp; Lai, M.</t>
  </si>
  <si>
    <t>Application and analysis of a multi-layered scheme for irony on the Italian Twitter Corpus TWITTIRÒ</t>
  </si>
  <si>
    <t>Cignarella, A. T., Bosco, C., &amp; Rosso, P.</t>
  </si>
  <si>
    <t>Presenting TWITTIRO-UD: An Italian Twitter treebank in Universal Dependencies</t>
  </si>
  <si>
    <t>Proceedings of the 5th International Conference on Dependency Linguistics (Depling, SyntaxFest 2019)</t>
  </si>
  <si>
    <t>190–197</t>
  </si>
  <si>
    <t>Cignarella, A. T., Frenda, S., Basile, V., Bosco, C., Patti, V., &amp; Rosso, P.</t>
  </si>
  <si>
    <t>Overview of the EVALITA 2018 task on irony detection in Italian tweets (IronITA)</t>
  </si>
  <si>
    <t>Multi-task learning in deep neural networks at EVALITA 2018</t>
  </si>
  <si>
    <t>Bert: Pre-training of deep bidirectional transformers for language understanding</t>
  </si>
  <si>
    <t>Proceedings of the 2019 Conference of the North American Chapter of the Association for Computational Linguistics: Human Language Technologies</t>
  </si>
  <si>
    <t>10.18653/v1/n19-1423</t>
  </si>
  <si>
    <t>Di Rosa, E., &amp; Durante, A.</t>
  </si>
  <si>
    <t>Irony detection in tweets: X2Check at IronITA 2018</t>
  </si>
  <si>
    <t>Du Marsais, C. C.</t>
  </si>
  <si>
    <t>Traité des tropes: suivi de Traité des figures ou La rhétorique décryptée</t>
  </si>
  <si>
    <t>Le Nouveau Commerce</t>
  </si>
  <si>
    <t>Dynel, M.</t>
  </si>
  <si>
    <t>Linguistic approaches to (non) humorous irony</t>
  </si>
  <si>
    <t>HUMOR - International Journal of Humor Research</t>
  </si>
  <si>
    <t>537–550</t>
  </si>
  <si>
    <t>10.1515/humor-2014-0097</t>
  </si>
  <si>
    <t>Erjavec, K., &amp; Kovačič, M. P.</t>
  </si>
  <si>
    <t>‘‘You don’t understand, this is a new war!’’ Analysis of hate speech in news web sites’ comments</t>
  </si>
  <si>
    <t>Mass Communication and Society</t>
  </si>
  <si>
    <t>899–920</t>
  </si>
  <si>
    <t>10.1080/15205436.2011.619679</t>
  </si>
  <si>
    <t>Frenda, S.</t>
  </si>
  <si>
    <t>The role of sarcasm in hate speech: A multilingual perspective</t>
  </si>
  <si>
    <t>Proceedings of the Doctoral Symposium of the XXXIV International Conference of the Spanish Society for Natural Language Processing (SEPLN 2018)</t>
  </si>
  <si>
    <t>Frenda, S., Banerjee, S., Rosso, P., &amp; Patti, V.</t>
  </si>
  <si>
    <t>Do linguistic features help deep learning? The case of aggressiveness in Mexican tweets</t>
  </si>
  <si>
    <t>10.13053/cys-24-2-3398</t>
  </si>
  <si>
    <t>Frenda, S., Ghanem, B., Guzmán-Falcón, E., Montes-y Gómez, M., &amp; Villaseñor-Pineda, L.</t>
  </si>
  <si>
    <t>Automatic expansion of lexicons for multilingual misogyny detection</t>
  </si>
  <si>
    <t>Frenda, S., &amp; Patti, V.</t>
  </si>
  <si>
    <t>Computational models for irony detection in three Spanish variants</t>
  </si>
  <si>
    <t>Proceedings of the Iberian Languages Evaluation Forum (IberLEF 2019)</t>
  </si>
  <si>
    <t>Garavelli, B. M.</t>
  </si>
  <si>
    <t>Manuale di retorica</t>
  </si>
  <si>
    <t>Bompiani Milan</t>
  </si>
  <si>
    <t>Ghosh, A., Li, G., Veale, T., Rosso, P., Shutova, E., Barnden, J. A., et al.</t>
  </si>
  <si>
    <t>SemEval-2015 Task 11: Sentiment analysis of figurative language in Twitter</t>
  </si>
  <si>
    <t>470–478</t>
  </si>
  <si>
    <t>10.18653/v1/s15-2080</t>
  </si>
  <si>
    <t>Ghosh, D., Vajpayee, A., &amp; Muresan, S.</t>
  </si>
  <si>
    <t>A report on the 2020 sarcasm detection shared task</t>
  </si>
  <si>
    <t>Proceedings of the Second Workshop on Figurative Language Processing</t>
  </si>
  <si>
    <t>1–11</t>
  </si>
  <si>
    <t>Gibbs, R. W.</t>
  </si>
  <si>
    <t>Irony in talk among friends</t>
  </si>
  <si>
    <t>Metaphor and Symbol</t>
  </si>
  <si>
    <t>5–27</t>
  </si>
  <si>
    <t>10.1080/10926488.2000.9678862</t>
  </si>
  <si>
    <t>Giora, R., Givoni, S., &amp; Fein, O.</t>
  </si>
  <si>
    <t>Defaultness reigns: The case of sarcasm</t>
  </si>
  <si>
    <t>290–313</t>
  </si>
  <si>
    <t>10.1080/10926488.2015.1074804</t>
  </si>
  <si>
    <t>Giora, R., Jaffe, I., Becker, I., &amp; Fein, O.</t>
  </si>
  <si>
    <t>Strongly attenuating highly positive concepts. The case of default sarcastic interpretations</t>
  </si>
  <si>
    <t>Review of Cognitive Linguistics</t>
  </si>
  <si>
    <t>19–47</t>
  </si>
  <si>
    <t>10.1075/rcl.00002.gio</t>
  </si>
  <si>
    <t>Giudice, V.</t>
  </si>
  <si>
    <t>Aspie96 at IronITA (EVALITA 2018): Irony detection in Italian tweets with character-level convolutional RNN</t>
  </si>
  <si>
    <t>Hernández Farías, D. I., Patti, V., &amp; Rosso, P.</t>
  </si>
  <si>
    <t>Irony detection in Twitter: The role of affective content</t>
  </si>
  <si>
    <t>1–24</t>
  </si>
  <si>
    <t>10.1145/2930663</t>
  </si>
  <si>
    <t>Hernández Farías, D. I., &amp; Rosso, P.</t>
  </si>
  <si>
    <t>Chapter 7 - Irony, sarcasm, and sentiment analysis</t>
  </si>
  <si>
    <t>Sentiment analysis in social networks</t>
  </si>
  <si>
    <t>113–128</t>
  </si>
  <si>
    <t>Joshi, A., Sharma, V., &amp; Bhattacharyya, P.</t>
  </si>
  <si>
    <t>Harnessing context incongruity for sarcasm detection</t>
  </si>
  <si>
    <t>Proceedings of the 53rd Annual Meeting of the Association for Computational Linguistics and the 7th International Joint Conference on Natural Language Processing</t>
  </si>
  <si>
    <t>757–762</t>
  </si>
  <si>
    <t>Justo, R., Corcoran, T. C., Lukin, S. M., Walker, M. A., &amp; Torres, M. I.</t>
  </si>
  <si>
    <t>Extracting relevant knowledge for the detection of sarcasm and nastiness in the social web</t>
  </si>
  <si>
    <t>124–133</t>
  </si>
  <si>
    <t>10.1016/j.knosys.2014.05.021</t>
  </si>
  <si>
    <t>Kanwar, N., Mundotiya, R. K., Agarwal, M., &amp; Singh, C.</t>
  </si>
  <si>
    <t>Emotion based voted classifier for Arabic irony tweet identification</t>
  </si>
  <si>
    <t>Working Notes of FIRE 2019 - Forum for Information Retrieval Evaluation</t>
  </si>
  <si>
    <t>426–432</t>
  </si>
  <si>
    <t>Karoui, J., Benamara, F., Moriceau, V., Aussenac-Gilles, N., &amp; Hadrich Belguith, L.</t>
  </si>
  <si>
    <t>Towards a contextual pragmatic model to detect irony in tweets</t>
  </si>
  <si>
    <t>644–650</t>
  </si>
  <si>
    <t>10.3115/v1/p15-2106</t>
  </si>
  <si>
    <t>Karoui, J., Farah, B., Moriceau, V., Patti, V., Bosco, C., &amp; Aussenac-Gilles, N.</t>
  </si>
  <si>
    <t>Exploring the impact of pragmatic phenomena on irony detection in tweets: A multilingual corpus study</t>
  </si>
  <si>
    <t>Proceedings of the 15th Conference of the European Chapter of the Association for Computational Linguistics</t>
  </si>
  <si>
    <t>262–272</t>
  </si>
  <si>
    <t>10.1207/s15327868ms1301_1</t>
  </si>
  <si>
    <t>Mohammad, S. M., &amp; Turney, P. D.</t>
  </si>
  <si>
    <t>Crowdsourcing a word–emotion association lexicon</t>
  </si>
  <si>
    <t>436–465</t>
  </si>
  <si>
    <t>10.1111/j.1467-8640.2012.00460.x</t>
  </si>
  <si>
    <t>Molla, D., &amp; Joshi, A.</t>
  </si>
  <si>
    <t>Overview of the 2019 ALTA shared task: Sarcasm target identification</t>
  </si>
  <si>
    <t>Proceedings of the 17th Annual Workshop of the Australasian Language Technology Association</t>
  </si>
  <si>
    <t>192–196</t>
  </si>
  <si>
    <t>Naseem, U., Razzak, I., Eklund, P., &amp; Musial, K.</t>
  </si>
  <si>
    <t>Towards improved deep contextual embedding for the identification of irony and sarcasm</t>
  </si>
  <si>
    <t>Proceedings of the International Joint Conference on Neural Networks (IJCNN)</t>
  </si>
  <si>
    <t>10.1109/IJCNN48605.2020.9207237</t>
  </si>
  <si>
    <t>WWW ’16 Companion: Proceedings of the 25th International Conference Companion on World Wide Web</t>
  </si>
  <si>
    <t>Encyclopedia of the American Constitution</t>
  </si>
  <si>
    <t>Ortega-Bueno, R., Rangel, F., Hernández Farías, D. I., Rosso, P., Montes-y Gómez, M., &amp; Medina Pagola, J. E.</t>
  </si>
  <si>
    <t>Overview of the task on irony detection in Spanish variants</t>
  </si>
  <si>
    <t>229–256</t>
  </si>
  <si>
    <t>Pan, H., Lin, Z., Fu, P., &amp; Wang, W.</t>
  </si>
  <si>
    <t>Modeling the incongruity between sentence snippets for sarcasm detection</t>
  </si>
  <si>
    <t>Frontiers in Artificial Intelligence and Applications</t>
  </si>
  <si>
    <t>2132–2139</t>
  </si>
  <si>
    <t>10.3233/FAIA200337</t>
  </si>
  <si>
    <t>Plutchik, R.</t>
  </si>
  <si>
    <t>The nature of emotions: Human emotions have deep evolutionary roots, a fact that may explain their complexity and provide tools for clinical practice</t>
  </si>
  <si>
    <t>American Scientist</t>
  </si>
  <si>
    <t>344–350</t>
  </si>
  <si>
    <t>Plutchik, R., &amp; Kellerman, H.</t>
  </si>
  <si>
    <t>Theories of Emotion</t>
  </si>
  <si>
    <t>Academic Press</t>
  </si>
  <si>
    <t>Polignano, M., Basile, P., de Gemmis, M., Semeraro, G., &amp; Basile, V.</t>
  </si>
  <si>
    <t>AlBERTo: Italian BERT language understanding model for NLP challenging tasks based on tweets</t>
  </si>
  <si>
    <t>Proceedings of the Sixth Italian Conference on Computational Linguistics</t>
  </si>
  <si>
    <t>Potamias, R. A., Siolas, G., &amp; Stafylopatis, A.-G.</t>
  </si>
  <si>
    <t>Neural Computing and Applications</t>
  </si>
  <si>
    <t>17309–17320</t>
  </si>
  <si>
    <t>10.1007/s00521-020-05102-3</t>
  </si>
  <si>
    <t>Raghavan, V. M., Mohana Kumar, P., Sundara Raman, R., &amp; Rajeswari, S.</t>
  </si>
  <si>
    <t>Emotion and sarcasm identification of posts from Facebook data using a hybrid approach</t>
  </si>
  <si>
    <t>ICTACT Journal on Soft Computing</t>
  </si>
  <si>
    <t>1427–1435</t>
  </si>
  <si>
    <t>Reyes, A., &amp; Rosso, P.</t>
  </si>
  <si>
    <t>Making objective decisions from subjective data: Detecting irony in customer reviews</t>
  </si>
  <si>
    <t>754–760</t>
  </si>
  <si>
    <t>10.1016/j.dss.2012.05.027</t>
  </si>
  <si>
    <t>Data &amp; Knowledge Engineering</t>
  </si>
  <si>
    <t>10.1016/j.datak.2012.02.005</t>
  </si>
  <si>
    <t>Riloff, E., Qadir, A., Surve, P., De Silva, L., Gilbert, N., &amp; Huang, R.</t>
  </si>
  <si>
    <t>Proceedings of the 2013 Conference on Empirical Methods in Natural Language Processing</t>
  </si>
  <si>
    <t>704–714</t>
  </si>
  <si>
    <t>Sanguinetti, M., Bosco, C., Lavelli, A., Mazzei, A., Antonelli, O., &amp; Tamburini, F.</t>
  </si>
  <si>
    <t>PoSTWITA-UD: An Italian Twitter treebank in Universal Dependencies</t>
  </si>
  <si>
    <t>1768–1775</t>
  </si>
  <si>
    <t>Sanguinetti, M., Bosco, C., Mazzei, A., Lavelli, A., &amp; Tamburini, F.</t>
  </si>
  <si>
    <t>Annotating Italian social media texts in Universal Dependencies</t>
  </si>
  <si>
    <t>Proceedings of the Fourth International Conference on Dependency Linguistics (Depling 2017)</t>
  </si>
  <si>
    <t>229–239</t>
  </si>
  <si>
    <t>An Italian Twitter corpus of hate speech against immigrants</t>
  </si>
  <si>
    <t>Santilli, A., Croce, D., &amp; Basili, R.</t>
  </si>
  <si>
    <t>A kernel-based approach for irony and sarcasm detection in Italian</t>
  </si>
  <si>
    <t>Schmid, H.</t>
  </si>
  <si>
    <t>Probabilistic Part-of-Speech tagging using Decision Trees</t>
  </si>
  <si>
    <t>Proceedings of the International Conference on New Methods in Language Processing</t>
  </si>
  <si>
    <t>172–176</t>
  </si>
  <si>
    <t>Simi, M., Bosco, C., &amp; Montemagni, S.</t>
  </si>
  <si>
    <t>Less is more? Towards a reduced inventory of categories for training a parser for the Italian Stanford Dependencies</t>
  </si>
  <si>
    <t>Proceedings of the Ninth International Conference on Language Resources and Evaluation (LREC’14)</t>
  </si>
  <si>
    <t>83–90</t>
  </si>
  <si>
    <t>Straka, M., &amp; Straková, J.</t>
  </si>
  <si>
    <t>Tokenizing, PoS tagging, lemmatizing and parsing UD 2.0 with UDPipe</t>
  </si>
  <si>
    <t>Proceedings of the CoNLL 2017 Shared Task: Multilingual Parsing from Raw Text to Universal Dependencies</t>
  </si>
  <si>
    <t>Stranisci, M., Bosco, C., Farías, D. I. H., &amp; Patti, V.</t>
  </si>
  <si>
    <t>Annotating sentiment and irony in the online Italian political debate on #labuonascuola</t>
  </si>
  <si>
    <t>2892–2899</t>
  </si>
  <si>
    <t>Sulis, E., Hernández Farías, D. I., Rosso, P., Patti, V., &amp; Ruffo, G.</t>
  </si>
  <si>
    <t>132–143</t>
  </si>
  <si>
    <t>10.1016/j.knosys.2016.05.035</t>
  </si>
  <si>
    <t>Tay, Y., Tuan, L. A., Hui, S. C., &amp; Su, J.</t>
  </si>
  <si>
    <t>Reasoning with sarcasm by reading in-between</t>
  </si>
  <si>
    <t>Proceedings of the 56th Annual Meeting of the Association for Computational Linguistics</t>
  </si>
  <si>
    <t>1010–1020</t>
  </si>
  <si>
    <t>SemEval-2018 Task 3: Irony detection in English tweets</t>
  </si>
  <si>
    <t>Proceedings of the 12th International Workshop on Semantic Evaluation</t>
  </si>
  <si>
    <t>39–50</t>
  </si>
  <si>
    <t>Wallace, B. C., Charniak, E., &amp; Charniak, E.</t>
  </si>
  <si>
    <t>Sparse, contextually informed models for irony detection: Exploiting user communities, entities and sentiment</t>
  </si>
  <si>
    <t>1035–1044</t>
  </si>
  <si>
    <t>Wang, P.-Y. A.</t>
  </si>
  <si>
    <t>#irony or #sarcasm — A quantitative and qualitative study based on Twitter</t>
  </si>
  <si>
    <t>Proceedings of the 27th Pacific Asia Conference on Language, Information, and Computation (PACLIC 27)</t>
  </si>
  <si>
    <t>349–356</t>
  </si>
  <si>
    <t>Wilson, D., &amp; Sperber, D.</t>
  </si>
  <si>
    <t>Explaining irony</t>
  </si>
  <si>
    <t>Meaning and Relevance</t>
  </si>
  <si>
    <t>123–145</t>
  </si>
  <si>
    <t>10.1016/j.ipm.2019.04.006</t>
  </si>
  <si>
    <t>Karim A, Azam S, Shanmugam B, Kannoorpatti K, Alazab M.</t>
  </si>
  <si>
    <t>A comprehensive survey for intelligent spam e-mail detection</t>
  </si>
  <si>
    <t>168261–168295</t>
  </si>
  <si>
    <t>10.1109/ACCESS.2019.2954791</t>
  </si>
  <si>
    <t>Hina M, Ali M, Javed AR, Ghabban F, Khan LA, Jalil Z.</t>
  </si>
  <si>
    <t>Sefaced: semantic-based forensic analysis and classification of e-mail data using deep learning</t>
  </si>
  <si>
    <t>98398–411</t>
  </si>
  <si>
    <t>10.1109/ACCESS.2021.3095730</t>
  </si>
  <si>
    <t>Number of e-mail users worldwide</t>
  </si>
  <si>
    <t>https://www.statista.com/statistics/255080/number-of-e-mail-users-worldwide/</t>
  </si>
  <si>
    <t>Spam e-mail traffic share</t>
  </si>
  <si>
    <t>https://www.statista.com/statistics/420391/spam-e-mail-traf_c-share</t>
  </si>
  <si>
    <t>Miller L.</t>
  </si>
  <si>
    <t>Stalking: patterns, motives, and intervention strategies</t>
  </si>
  <si>
    <t>Aggress Violent Behav</t>
  </si>
  <si>
    <t>495–506</t>
  </si>
  <si>
    <t>10.1016/j.avb.2012.07.001</t>
  </si>
  <si>
    <t>Ogilvie E.</t>
  </si>
  <si>
    <t>Cyberstalking</t>
  </si>
  <si>
    <t>Trends Issues Crime Crim Justice</t>
  </si>
  <si>
    <t>Truman JL.</t>
  </si>
  <si>
    <t>Examining intimate partner stalking and use of technology in stalking victimization [PhD thesis]</t>
  </si>
  <si>
    <t>University of Central Florida Orlando</t>
  </si>
  <si>
    <t>WinkelmAn SB, Oomen-Early J, Walker AD, Chu L, Yick-Flanagan A.</t>
  </si>
  <si>
    <t>Exploring cyber harassment among women who use social media</t>
  </si>
  <si>
    <t>Univers J Public Health</t>
  </si>
  <si>
    <t>10.13189/ujph.2015.030504</t>
  </si>
  <si>
    <t>Gautam AK, Bansal A.</t>
  </si>
  <si>
    <t>A review on cyberstalking detection using machine learning techniques: current trends and future direction</t>
  </si>
  <si>
    <t>International Journal of Engineering Trends and Technology</t>
  </si>
  <si>
    <t>95–107</t>
  </si>
  <si>
    <t>10.14445/22315381/IJETT-V70I3P211</t>
  </si>
  <si>
    <t>Baer M.</t>
  </si>
  <si>
    <t>Cyberstalking and the internet landscape we have constructed</t>
  </si>
  <si>
    <t>Virginia J Law Technol</t>
  </si>
  <si>
    <t>153–227</t>
  </si>
  <si>
    <t>Nam SG, Jang Y, Lee D-G, Seo Y-S.</t>
  </si>
  <si>
    <t>Hybrid features by combining visual and text information to improve spam filtering performance</t>
  </si>
  <si>
    <t>10.3390/electronics11132053</t>
  </si>
  <si>
    <t>DataProt</t>
  </si>
  <si>
    <t>Spam statistics</t>
  </si>
  <si>
    <t>https://dataprot.net/statistics/spam-statistics</t>
  </si>
  <si>
    <t>Bagui S, Nandi D, Bagui S, White RJ.</t>
  </si>
  <si>
    <t>Classifying phishing e-mail using machine learning and deep learning</t>
  </si>
  <si>
    <t>2019 International Conference on Cyber Security and Protection of Digital Services (Cyber Security)</t>
  </si>
  <si>
    <t>Marková E, Bajtoš T, Sokol P, Mézešová T.</t>
  </si>
  <si>
    <t>Classification of malicious e-mails</t>
  </si>
  <si>
    <t>2019 IEEE 15th International Scientific Conference on Informatics</t>
  </si>
  <si>
    <t>Pandove K, Jindal A, Kumar R.</t>
  </si>
  <si>
    <t>e-mail spoofing</t>
  </si>
  <si>
    <t>Int J Comput Appl</t>
  </si>
  <si>
    <t>27–30</t>
  </si>
  <si>
    <t>10.5120/881-1252</t>
  </si>
  <si>
    <t>Sakshi M, Vashishth A.</t>
  </si>
  <si>
    <t>An analysis of cyber crime with special reference to cyber stalking</t>
  </si>
  <si>
    <t>J Posit Psychol</t>
  </si>
  <si>
    <t>1279–87</t>
  </si>
  <si>
    <t>Goni O.</t>
  </si>
  <si>
    <t>Cyber crime and its classification</t>
  </si>
  <si>
    <t>Int J Electr Electron Eng</t>
  </si>
  <si>
    <t>01–17</t>
  </si>
  <si>
    <t>10.30696/IJEEA.X.I.2022.01-17</t>
  </si>
  <si>
    <t>Kumar S, Agarwal D.</t>
  </si>
  <si>
    <t>Hacking attacks, methods, techniques and their protection measures</t>
  </si>
  <si>
    <t>Int J Adv Res Comput Sci Manag</t>
  </si>
  <si>
    <t>2353–58</t>
  </si>
  <si>
    <t>Mirza N, Patil B, Mirza T, Auti R.</t>
  </si>
  <si>
    <t>Evaluating efficiency of classifier for e-mail spam detector using hybrid feature selection approaches</t>
  </si>
  <si>
    <t>International Conference on Intelligent Computing and Control Systems (ICICCS’ 17)</t>
  </si>
  <si>
    <t>735–40</t>
  </si>
  <si>
    <t>Thomas K, Grier C, Ma J, Paxson V, Song D.</t>
  </si>
  <si>
    <t>Design and evaluation of a real-time URL spam filtering service</t>
  </si>
  <si>
    <t>IEEE Symposium on Security and Privacy (SP ’11)</t>
  </si>
  <si>
    <t>447–62</t>
  </si>
  <si>
    <t>Rakshitha K, Ramalingam HM, Pavithra M, Advi HD, Hegde M.</t>
  </si>
  <si>
    <t>Sentimental analysis of Indian regional languages on social media</t>
  </si>
  <si>
    <t>Glob Transit Proc</t>
  </si>
  <si>
    <t>414–20</t>
  </si>
  <si>
    <t>10.1016/j.gltp.2021.08.039</t>
  </si>
  <si>
    <t>Burmester M, Burmester M, Henry P, Kermes LS, Kermes LS, Henry P.</t>
  </si>
  <si>
    <t>Tracking cyberstalkers: a cryptographic approach</t>
  </si>
  <si>
    <t>ACM SIGCAS Comput Soc</t>
  </si>
  <si>
    <t>10.1145/1215932.1215934</t>
  </si>
  <si>
    <t>Aggarwal S, Burmester M, Henry P, Kermes L, Mulholland J.</t>
  </si>
  <si>
    <t>Anti-cyberstalking: the Predator and Prey Alert (PAPA) system</t>
  </si>
  <si>
    <t>Proceedings - First International Workshop on Systematic Approaches</t>
  </si>
  <si>
    <t>Onan A.</t>
  </si>
  <si>
    <t>Two-stage topic extraction model for bibliometric data analysis based on word embeddings and clustering</t>
  </si>
  <si>
    <t>145614–33</t>
  </si>
  <si>
    <t>10.1109/ACCESS.2019.2945911</t>
  </si>
  <si>
    <t>Sentiment analysis on massive open online course evaluations: a text mining and deep learning approach</t>
  </si>
  <si>
    <t>Comput Appl Eng Educ</t>
  </si>
  <si>
    <t>572–89</t>
  </si>
  <si>
    <t>10.1002/cae.22253</t>
  </si>
  <si>
    <t>Onan A, Alp Toçoğlu M.</t>
  </si>
  <si>
    <t>A term weighted neural language model and stacked bidirectional LSTM based framework for sarcasm identification</t>
  </si>
  <si>
    <t>7701–22</t>
  </si>
  <si>
    <t>10.1109/ACCESS.2021.3049734</t>
  </si>
  <si>
    <t>Deep learning based sentiment analysis on product reviews on Twitter</t>
  </si>
  <si>
    <t>International Conference on Big Data Innovations and Applications</t>
  </si>
  <si>
    <t>Sentiment analysis on product reviews based on weighted word embeddings and deep neural networks</t>
  </si>
  <si>
    <t>Concurr Comput Pract Exp</t>
  </si>
  <si>
    <t>e5909</t>
  </si>
  <si>
    <t>10.1002/cpe.5909</t>
  </si>
  <si>
    <t>Mining opinions from instructor evaluation reviews: a deep learning approach</t>
  </si>
  <si>
    <t>117–38</t>
  </si>
  <si>
    <t>10.1002/cae.22179</t>
  </si>
  <si>
    <t>Performance analysis of supervised machine learning techniques for cyberstalking detection in social media</t>
  </si>
  <si>
    <t>Journal of Theoretical and Applied Information Technology</t>
  </si>
  <si>
    <t>449–461</t>
  </si>
  <si>
    <t>Zhang J, Otomo T, Li L, Nakajima S.</t>
  </si>
  <si>
    <t>Cyberbullying detection on Twitter using multiple textual features</t>
  </si>
  <si>
    <t>2019 IEEE 10th International Conference on Awareness Science and Technology (CAST)</t>
  </si>
  <si>
    <t>Liew SW, Sani NFM, Abdullah MT, Yaakob R, Sharum MY.</t>
  </si>
  <si>
    <t>An effective security alert mechanism for real-time phishing tweet detection on Twitter</t>
  </si>
  <si>
    <t>Comput Secur</t>
  </si>
  <si>
    <t>201–07</t>
  </si>
  <si>
    <t>10.1016/j.cose.2019.02.004</t>
  </si>
  <si>
    <t>Dughyala N, Potluri S, Sumesh KJ, Pavithran V.</t>
  </si>
  <si>
    <t>Automating the detection of cyberstalking</t>
  </si>
  <si>
    <t>2021 Second International Conference on Electronics and Sustainable Communication Systems (ICESC)</t>
  </si>
  <si>
    <t>Roy SS, Mallik A, Gulati R, Obaidat MS, Krishna PV.</t>
  </si>
  <si>
    <t>A deep learning based artificial neural network approach for intrusion detection</t>
  </si>
  <si>
    <t>International Conference on Mathematics and Computing</t>
  </si>
  <si>
    <t>Roy SS, Madhu Viswanatham V.</t>
  </si>
  <si>
    <t>Classifying spam e-mails using artificial intelligent techniques</t>
  </si>
  <si>
    <t>Int J Eng Res Africa</t>
  </si>
  <si>
    <t>152–61</t>
  </si>
  <si>
    <t>10.4028/www.scientific.net/JERA.22.152</t>
  </si>
  <si>
    <t>Roy SS, Madhu Viswanatham V, Venkata Krishna P.</t>
  </si>
  <si>
    <t>Spam detection using hybrid model of rough set and decorate ensemble</t>
  </si>
  <si>
    <t>Int J Comput Syst Eng</t>
  </si>
  <si>
    <t>139–47</t>
  </si>
  <si>
    <t>10.1504/IJCSYSE.2016.079000</t>
  </si>
  <si>
    <t>Roy SS, Sinha A, Roy R, Barna C, Samui P.</t>
  </si>
  <si>
    <t>Spam e-mail detection using deep support vector machine, support vector machine and artificial neural network</t>
  </si>
  <si>
    <t>International Workshop Soft Computing Applications</t>
  </si>
  <si>
    <t>Bassiouni M, Ali M, El-Dahshan EA.</t>
  </si>
  <si>
    <t>Ham and spam e-mails classification using machine learning techniques</t>
  </si>
  <si>
    <t>J Appl Secur Res</t>
  </si>
  <si>
    <t>315–31</t>
  </si>
  <si>
    <t>10.1080/19361610.2018.1463136</t>
  </si>
  <si>
    <t>Zhaoquan GU, Yushun X, Weixiong HU, Lihua Y, Yi H, Zhihong T.</t>
  </si>
  <si>
    <t>Marginal attacks of generating adversarial examples for spam filtering</t>
  </si>
  <si>
    <t>Chinese J Electron</t>
  </si>
  <si>
    <t>595–602</t>
  </si>
  <si>
    <t>10.1049/cje.2021.05.001</t>
  </si>
  <si>
    <t>Kontsewaya Y, Antonov E, Artamonov A.</t>
  </si>
  <si>
    <t>Evaluating the effectiveness of machine learning methods for spam detection</t>
  </si>
  <si>
    <t>Procedia Comput Sci</t>
  </si>
  <si>
    <t>479–86</t>
  </si>
  <si>
    <t>10.1016/j.procs.2021.06.056</t>
  </si>
  <si>
    <t>Cohen A, Nissim N, Elovici Y.</t>
  </si>
  <si>
    <t>Novel set of general descriptive features for enhanced detection of malicious e-mails using machine learning methods</t>
  </si>
  <si>
    <t>Expert Syst Appl</t>
  </si>
  <si>
    <t>143–69</t>
  </si>
  <si>
    <t>10.1016/j.eswa.2018.05.031</t>
  </si>
  <si>
    <t>Jalda CS, Nanda AK, Pitchai R.</t>
  </si>
  <si>
    <t>Spoofing e-mail detection using stacking algorithm</t>
  </si>
  <si>
    <t>2022 8th International Conference on Smart Structures and Systems (ICSSS)</t>
  </si>
  <si>
    <t>A feature selection model based on genetic rank aggregation for text genre classification</t>
  </si>
  <si>
    <t>J Inf Sci</t>
  </si>
  <si>
    <t>28–47</t>
  </si>
  <si>
    <t>10.1177/0165551516677911</t>
  </si>
  <si>
    <t>Consensus clustering-based undersampling approach to imbalanced learning</t>
  </si>
  <si>
    <t>Sci Program</t>
  </si>
  <si>
    <t>10.1155/2019/5901087</t>
  </si>
  <si>
    <t>Biomedical text categorization based on ensemble pruning and optimized topic modelling</t>
  </si>
  <si>
    <t>Comput Math Methods Med</t>
  </si>
  <si>
    <t>10.1155/2018/2497471</t>
  </si>
  <si>
    <t>Onan A, Korukoğlu S, Bulut H.</t>
  </si>
  <si>
    <t>A hybrid ensemble pruning approach based on consensus clustering and multi-objective evolutionary algorithm for sentiment classification</t>
  </si>
  <si>
    <t>Inf Process Manag</t>
  </si>
  <si>
    <t>814–33</t>
  </si>
  <si>
    <t>10.1016/j.ipm.2017.02.008</t>
  </si>
  <si>
    <t>Ensemble of keyword extraction methods and classifiers in text classification</t>
  </si>
  <si>
    <t>232–47</t>
  </si>
  <si>
    <t>10.1016/j.eswa.2016.03.045</t>
  </si>
  <si>
    <t>Nisar N, Rakesh N, Chhabra M.</t>
  </si>
  <si>
    <t>Voting-ensemble classification for e-mail spam detection</t>
  </si>
  <si>
    <t>2021 International Conference on Communication information and Computing Technology (ICCICT)</t>
  </si>
  <si>
    <t>Bountakas P, Xenakis C.</t>
  </si>
  <si>
    <t>Helphed: hybrid ensemble learning phishing e-mail detection</t>
  </si>
  <si>
    <t>Journal of Network and Computer Applications</t>
  </si>
  <si>
    <t>10.1016/j.jnca.2022.103545</t>
  </si>
  <si>
    <t>Bidirectional convolutional recurrent neural network architecture with group-wise enhancement mechanism for text sentiment classification</t>
  </si>
  <si>
    <t>J King Saud Univ Comput Inf Sci</t>
  </si>
  <si>
    <t>2098–117</t>
  </si>
  <si>
    <t>10.1016/j.jksuci.2022.02.025</t>
  </si>
  <si>
    <t>Onan A, Korukoğlu S.</t>
  </si>
  <si>
    <t>A feature selection model based on genetic rank aggregation for text sentiment classification</t>
  </si>
  <si>
    <t>25–38</t>
  </si>
  <si>
    <t>10.1177/0165551515613226</t>
  </si>
  <si>
    <t>Annadatha A, Stamp M.</t>
  </si>
  <si>
    <t>Image spam analysis and detection</t>
  </si>
  <si>
    <t>J Comput Virol Hacking Tech</t>
  </si>
  <si>
    <t>39–52</t>
  </si>
  <si>
    <t>10.1007/s11416-016-0287-x</t>
  </si>
  <si>
    <t>Sharmin T, Di Troia F, Potika K, Stamp M.</t>
  </si>
  <si>
    <t>Convolutional neural networks for image spam detection</t>
  </si>
  <si>
    <t>Inf Secur J</t>
  </si>
  <si>
    <t>103–17</t>
  </si>
  <si>
    <t>10.1080/19393555.2020.1722867</t>
  </si>
  <si>
    <t>Ghasem Z, Frommholz I, Maple C.</t>
  </si>
  <si>
    <t>Machine learning solutions for controlling cyberbullying and cyberstalking</t>
  </si>
  <si>
    <t>Int J Inf Secur</t>
  </si>
  <si>
    <t>55–64</t>
  </si>
  <si>
    <t>Frommholz I, Al-Khateeb HM, Potthast M, Ghasem Z, Shukla M, Short E.</t>
  </si>
  <si>
    <t>On textual analysis and machine learning for cyberstalking detection</t>
  </si>
  <si>
    <t>Datenbank Spektrum</t>
  </si>
  <si>
    <t>127–35</t>
  </si>
  <si>
    <t>10.1007/s13222-016-0221-x</t>
  </si>
  <si>
    <t>Feng X, Asante A, Short E, Abeykoon I.</t>
  </si>
  <si>
    <t>Cyberstalking issues</t>
  </si>
  <si>
    <t>2017 IEEE 15th International Conference on Dependable, Autonomic and Secure Computing...</t>
  </si>
  <si>
    <t>373–76</t>
  </si>
  <si>
    <t>10.1109/DASC-PICom-DataCom-CyberSciTec.2017.78</t>
  </si>
  <si>
    <t>A machine learning framework for detection and documentation of cyberstalking on on-spam e-mail</t>
  </si>
  <si>
    <t>The Journal of Oriental Research Madras</t>
  </si>
  <si>
    <t>41–50</t>
  </si>
  <si>
    <t>Asante A, Feng X.</t>
  </si>
  <si>
    <t>Content-based technical solution for cyberstalking detection</t>
  </si>
  <si>
    <t>2021 3rd International Conference on Computer Communication and the Internet (ICCCI)</t>
  </si>
  <si>
    <t>Preprocessed Trec 2007 Public Corpus Dataset</t>
  </si>
  <si>
    <t>https://www.kaggle.com/datasets/imdeepmind/preprocessed-trec-2007-public-corpus-dataset</t>
  </si>
  <si>
    <t>AUEB</t>
  </si>
  <si>
    <t>Enron Spam Dataset</t>
  </si>
  <si>
    <t>https://www2.aueb.gr/users/ion/data/enron-spam/</t>
  </si>
  <si>
    <t>Fraud e-mail dataset</t>
  </si>
  <si>
    <t>https://www.kaggle.com/datasets/llabhishekll/fraud-e-mail-dataset?resource=download</t>
  </si>
  <si>
    <t>Spam e-mail</t>
  </si>
  <si>
    <t>https://www.kaggle.com/datasets/mfaisalqureshi/spam-e-mail</t>
  </si>
  <si>
    <t>Spam e-mail from enron dataset</t>
  </si>
  <si>
    <t>https://www.kaggle.com/datasets/juanagsolano/spam-e-mail-from-enron-dataset</t>
  </si>
  <si>
    <t>Spam assassin email classification dataset</t>
  </si>
  <si>
    <t>https://www.kaggle.com/datasets/ganiyuolalekan/spam-assassin-email-classification-dataset</t>
  </si>
  <si>
    <t>Mendeley Dataset</t>
  </si>
  <si>
    <t>https://data.mendeley.com/datasets/72ptz43s9v/1</t>
  </si>
  <si>
    <t>Vijayarani S, Ilamathi MJ, Nithya M.</t>
  </si>
  <si>
    <t>Preprocessing techniques for text mining-an overview</t>
  </si>
  <si>
    <t>Int J Comput Netw Commun</t>
  </si>
  <si>
    <t>Kadhim AI.</t>
  </si>
  <si>
    <t>An evaluation of pre-processing techniques for text classification</t>
  </si>
  <si>
    <t>Int J Inf Technol Comput Sci Inf Secu</t>
  </si>
  <si>
    <t>22–32</t>
  </si>
  <si>
    <t>Tiwari D, Singh N.</t>
  </si>
  <si>
    <t>Ensemble approach for twitter sentiment analysis</t>
  </si>
  <si>
    <t>Int J Inf Technol Comput Sci</t>
  </si>
  <si>
    <t>20–26</t>
  </si>
  <si>
    <t>10.5815/ijitcs.2019.08.03</t>
  </si>
  <si>
    <t>Effect of features extraction techniques on cyberstalking detection using machine learning framework</t>
  </si>
  <si>
    <t>J Adv Inf Technol</t>
  </si>
  <si>
    <t>486-502</t>
  </si>
  <si>
    <t>10.12720/jait.13.5.486-502</t>
  </si>
  <si>
    <t>Rui W, Xing K, Jia Y.</t>
  </si>
  <si>
    <t>BOWL: bag of word clusters text representation using word embeddings</t>
  </si>
  <si>
    <t>International Conference on Knowledge Science, Engineering and Management</t>
  </si>
  <si>
    <t>Mikolov T, Chen K, Corrado G, Dean J.</t>
  </si>
  <si>
    <t>arXiv preprint arXiv:1301.3781</t>
  </si>
  <si>
    <t>Jeffrey P, Socher R, Christopher D.</t>
  </si>
  <si>
    <t>Glove: global vectors for word representation</t>
  </si>
  <si>
    <t>Joulin A, Grave E, Bojanowski P, Mikolov T.</t>
  </si>
  <si>
    <t>arXiv preprint arXiv:1607.01759</t>
  </si>
  <si>
    <t>Raj C, Agarwal A, Bharathy G, Narayan B, Prasad M.</t>
  </si>
  <si>
    <t>Cyberbullying detection: hybrid models based on machine learning and natural language processing techniques</t>
  </si>
  <si>
    <t>10.3390/electronics10222810</t>
  </si>
  <si>
    <t>Das B, Chakraborty S.</t>
  </si>
  <si>
    <t>An improved text sentiment classification model using TF-IDF and next word negation</t>
  </si>
  <si>
    <t>arXiv preprint arXiv:1806.06407</t>
  </si>
  <si>
    <t>Cristianini N, Shawe-Taylor J.</t>
  </si>
  <si>
    <t>An introduction to support vector machines and other kernel-based learning methods</t>
  </si>
  <si>
    <t>Rish I.</t>
  </si>
  <si>
    <t>An empirical study of the naive bayes classifier</t>
  </si>
  <si>
    <t>IJCAI 2001 workshop on empirical methods in artificial intelligence</t>
  </si>
  <si>
    <t>41–46</t>
  </si>
  <si>
    <t>Yan J, Lee J.</t>
  </si>
  <si>
    <t>Degradation assessment and fault modes classification using logistic regression</t>
  </si>
  <si>
    <t>J Manuf Sci Eng</t>
  </si>
  <si>
    <t>912–14</t>
  </si>
  <si>
    <t>10.1115/1.1962019</t>
  </si>
  <si>
    <t>Pal M.</t>
  </si>
  <si>
    <t>Random forest classifier for remote sensing classification</t>
  </si>
  <si>
    <t>Int J Remote Sens</t>
  </si>
  <si>
    <t>217–22</t>
  </si>
  <si>
    <t>10.1080/01431160412331269698</t>
  </si>
  <si>
    <t>Bashir E, Bouguessa M.</t>
  </si>
  <si>
    <t>Data mining for cyberbullying and harassment detection in Arabic texts</t>
  </si>
  <si>
    <t>10.5815/ijitcs.2021.05.04</t>
  </si>
  <si>
    <t>Ali, H., Hashmi, E., Yayilgan Yildirim, S., &amp; Shaikh, S.</t>
  </si>
  <si>
    <t>Analyzing amazon products sentiment: A comparative study of machine and deep learning, and transformer-based techniques</t>
  </si>
  <si>
    <t>Alsafari, S., &amp; Sadaoui, S.</t>
  </si>
  <si>
    <t>Semi-supervised self-training of hate and offensive speech from social media</t>
  </si>
  <si>
    <t>1621–1645</t>
  </si>
  <si>
    <t>Awal, M. R., Lee, R. K.-W., Tanwar, E., Garg, T., &amp; Chakraborty, T.</t>
  </si>
  <si>
    <t>Model-agnostic meta-learning for multilingual hate speech detection</t>
  </si>
  <si>
    <t>IEEE Transactions on Computational Social Systems</t>
  </si>
  <si>
    <t>Baumann, J., &amp; Kramer, O.</t>
  </si>
  <si>
    <t>Evolutionary multi-objective optimization of large language model prompts for balancing sentiments</t>
  </si>
  <si>
    <t>International conference on the applications of evolutionary computation (part of evoStar)</t>
  </si>
  <si>
    <t>212–224</t>
  </si>
  <si>
    <t>Bedi, S.</t>
  </si>
  <si>
    <t>The myth of the chilling effect</t>
  </si>
  <si>
    <t>Harvard Journal of Law &amp; Technology</t>
  </si>
  <si>
    <t>Chen, S., Wang, J., &amp; He, K.</t>
  </si>
  <si>
    <t>Chinese cyberbullying detection using XLNet and Deep Bi-LSTM hybrid model</t>
  </si>
  <si>
    <t>Costello, M., &amp; Hawdon, J.</t>
  </si>
  <si>
    <t>Hate speech in online spaces</t>
  </si>
  <si>
    <t>The Palgrave Handbook of International Cybercrime and Cyberdeviance</t>
  </si>
  <si>
    <t>1397–1416</t>
  </si>
  <si>
    <t>de Pelle Pelle, R. P., &amp; Moreira, V. P. M.</t>
  </si>
  <si>
    <t>Offensive comments in the brazilian web: a dataset and baseline results</t>
  </si>
  <si>
    <t>Congresso da sociedade Brasileira de computaçao-CSBC</t>
  </si>
  <si>
    <t>Eghtesadi, M., &amp; Florea, A.</t>
  </si>
  <si>
    <t>Facebook, instagram, reddit and TikTok: a proposal for health authorities to integrate popular social media platforms in contingency planning amid a global pandemic outbreak</t>
  </si>
  <si>
    <t>Canadian Journal of Public Health</t>
  </si>
  <si>
    <t>389–391</t>
  </si>
  <si>
    <t>Article 121115</t>
  </si>
  <si>
    <t>Gagliardone, I., Gal, D., Alves, T., &amp; Martinez, G.</t>
  </si>
  <si>
    <t>Countering online hate speech</t>
  </si>
  <si>
    <t>Unesco Publishing</t>
  </si>
  <si>
    <t>García-Díaz, J. A., Jiménez-Zafra, S. M., García-Cumbreras, M. A., &amp; Valencia-García, R.</t>
  </si>
  <si>
    <t>Evaluating feature combination strategies for hate-speech detection in spanish using linguistic features and transformers</t>
  </si>
  <si>
    <t>2893–2914</t>
  </si>
  <si>
    <t>Getahun, T. G.</t>
  </si>
  <si>
    <t>Countering online hate speech through legislative measures: The ethiopian approach from a comparative perspective</t>
  </si>
  <si>
    <t>The Communication Review</t>
  </si>
  <si>
    <t>253–276</t>
  </si>
  <si>
    <t>Gomez Martin, V.</t>
  </si>
  <si>
    <t>Harm, offense, and hate speech</t>
  </si>
  <si>
    <t>Crisis of the criminal law in the democratic constitutional state: manifestations and trends</t>
  </si>
  <si>
    <t>119–135</t>
  </si>
  <si>
    <t>Hashmi, E., Yamin, M. M., Imran, S., Yayilgan, S. Y., &amp; Ullah, M.</t>
  </si>
  <si>
    <t>Enhancing misogyny detection in bilingual texts using fasttext and explainable AI</t>
  </si>
  <si>
    <t>2024 international conference on engineering &amp; computing technologies ICECT</t>
  </si>
  <si>
    <t>Hashmi, E., &amp; Yayilgan, S. Y.</t>
  </si>
  <si>
    <t>Multi-class hate speech detection in the Norwegian language using FAST-RNN and multilingual fine-tuned transformers</t>
  </si>
  <si>
    <t>A robust hybrid approach with product context-aware learning and explainable AI for sentiment analysis in amazon user reviews</t>
  </si>
  <si>
    <t>Electronic Commerce Research</t>
  </si>
  <si>
    <t>1–33</t>
  </si>
  <si>
    <t>Hashmi, E., Yayilgan, S. Y., Hameed, I. A., Yamin, M. M., Ullah, M., &amp; Abomhara, M.</t>
  </si>
  <si>
    <t>Enhancing multilingual hate speech detection: From language-specific insights to cross-linguistic integration</t>
  </si>
  <si>
    <t>Hashmi, E., Yayilgan, S. Y., &amp; Shaikh, S.</t>
  </si>
  <si>
    <t>Augmenting sentiment prediction capabilities for code-mixed tweets with multilingual transformers</t>
  </si>
  <si>
    <t>Hashmi, E., Yayilgan, S. Y., Yamin, M. M., Ali, S., &amp; Abomhara, M.</t>
  </si>
  <si>
    <t>Advancing fake news detection: Hybrid deep learning with FastText and explainable AI</t>
  </si>
  <si>
    <t>Khan, W., Daud, A., Khan, K., Muhammad, S., &amp; Haq, R.</t>
  </si>
  <si>
    <t>Exploring the frontiers of deep learning and natural language processing: A comprehensive overview of key challenges and emerging trends</t>
  </si>
  <si>
    <t>Natural Language Processing Journal</t>
  </si>
  <si>
    <t>Article 100026</t>
  </si>
  <si>
    <t>Khurana, D., Koli, A., Khatter, K., &amp; Singh, S.</t>
  </si>
  <si>
    <t>Natural language processing: State of the art, current trends and challenges</t>
  </si>
  <si>
    <t>3713–3744</t>
  </si>
  <si>
    <t>Kim, Y., Park, S., &amp; Han, Y.-S.</t>
  </si>
  <si>
    <t>Generalizable implicit hate speech detection using contrastive learning</t>
  </si>
  <si>
    <t>Proceedings of the 29th international conference on computational linguistics</t>
  </si>
  <si>
    <t>6667–6679</t>
  </si>
  <si>
    <t>Kummervold, P. E., De la Rosa, J., Wetjen, F., &amp; Brygfjeld, S. A.</t>
  </si>
  <si>
    <t>Operationalizing a national digital library: The case for a Norwegian transformer model</t>
  </si>
  <si>
    <t>arXiv preprint arXiv:2104.09617</t>
  </si>
  <si>
    <t>Kutuzov, A., Barnes, J., Velldal, E., Øvrelid, L., &amp; Oepen, S.</t>
  </si>
  <si>
    <t>Large-scale contextualised language modelling for Norwegian</t>
  </si>
  <si>
    <t>arXiv preprint arXiv:2104.06546</t>
  </si>
  <si>
    <t>Liu, Z., Lin, Y., &amp; Sun, M.</t>
  </si>
  <si>
    <t>Representation learning for natural language processing</t>
  </si>
  <si>
    <t>Springer Nature</t>
  </si>
  <si>
    <t>Lu, J., Lin, H., Zhang, X., Li, Z., Zhang, T., Zong, L., et al.</t>
  </si>
  <si>
    <t>Hate speech detection via dual contrastive learning</t>
  </si>
  <si>
    <t>IEEE/ACM Transactions on Audio, Speech, and Language Processing</t>
  </si>
  <si>
    <t>Meske, C., &amp; Bunde, E.</t>
  </si>
  <si>
    <t>Design principles for user interfaces in AI-based decision support systems: The case of explainable hate speech detection</t>
  </si>
  <si>
    <t>Information Systems Frontiers</t>
  </si>
  <si>
    <t>743–773</t>
  </si>
  <si>
    <t>Papcunová, J., Martončik, M., Fedáková, D., Kentoš, M., Bozogáňová, M., Srba, I., et al.</t>
  </si>
  <si>
    <t>Hate speech operationalization: a preliminary examination of hate speech indicators and their structure</t>
  </si>
  <si>
    <t>2827–2842</t>
  </si>
  <si>
    <t>Parker, S., &amp; Ruths, D.</t>
  </si>
  <si>
    <t>Is hate speech detection the solution the world wants?</t>
  </si>
  <si>
    <t>e2209384120</t>
  </si>
  <si>
    <t>Putra, C. D., &amp; Wang, H.-C.</t>
  </si>
  <si>
    <t>Article 111386</t>
  </si>
  <si>
    <t>Rani, V., Nabi, S. T., Kumar, M., Mittal, A., &amp; Kumar, K.</t>
  </si>
  <si>
    <t>Self-supervised learning: A succinct review</t>
  </si>
  <si>
    <t>Archives of Computational Methods in Engineering</t>
  </si>
  <si>
    <t>2761–2775</t>
  </si>
  <si>
    <t>Rawat, A., Kumar, S., &amp; Samant, S. S.</t>
  </si>
  <si>
    <t>Hate speech detection in social media: Techniques, recent trends, and future challenges</t>
  </si>
  <si>
    <t>e1648</t>
  </si>
  <si>
    <t>Roberts, E.</t>
  </si>
  <si>
    <t>Automated hate speech detection in a low-resource environment</t>
  </si>
  <si>
    <t>Journal of the Digital Humanities Association of Southern Africa</t>
  </si>
  <si>
    <t>Rugayan, J., Svendsen, T., &amp; Salvi, G.</t>
  </si>
  <si>
    <t>Semantically meaningful metrics for Norwegian ASR systems</t>
  </si>
  <si>
    <t>Interspeech, 18-22 September 2022, incheon, Korea</t>
  </si>
  <si>
    <t>Saha, P., Garimella, K., Kalyan, N. K., Pandey, S. K., Meher, P. M., Mathew, B., et al.</t>
  </si>
  <si>
    <t>On the rise of fear speech in online social media</t>
  </si>
  <si>
    <t>e2212270120</t>
  </si>
  <si>
    <t>Samuel, D., Kutuzov, A., Touileb, S., Velldal, E., Øvrelid, L., Rønningstad, E., et al.</t>
  </si>
  <si>
    <t>NorBench–a benchmark for norwegian language models</t>
  </si>
  <si>
    <t>arXiv preprint arXiv:2305.03880</t>
  </si>
  <si>
    <t>Svetasheva, A., &amp; Lee, K.</t>
  </si>
  <si>
    <t>Harnessing large language models for effective and efficient hate speech detection</t>
  </si>
  <si>
    <t>Trad, N., &amp; Al Dabbagh, M. A.</t>
  </si>
  <si>
    <t>Use of social media as an effective marketing tool for fashion startups in Saudi Arabia</t>
  </si>
  <si>
    <t>Open Journal of Social Sciences</t>
  </si>
  <si>
    <t>319–332</t>
  </si>
  <si>
    <t>Verduyn, P., Gugushvili, N., Massar, K., Täht, K., &amp; Kross, E.</t>
  </si>
  <si>
    <t>Social comparison on social networking sites</t>
  </si>
  <si>
    <t>32–37</t>
  </si>
  <si>
    <t>Wang, Q., Ma, Y., Zhao, K., &amp; Tian, Y.</t>
  </si>
  <si>
    <t>A comprehensive survey of loss functions in machine learning</t>
  </si>
  <si>
    <t>Annals of Data Science</t>
  </si>
  <si>
    <t>Yamin, M. M., Hashmi, E., Ullah, M., &amp; Katt, B.</t>
  </si>
  <si>
    <t>Applications of llms for generating cyber security exercise scenarios</t>
  </si>
  <si>
    <t>Yildirim, M. M., Nagler, J., Bonneau, R., &amp; Tucker, J. A.</t>
  </si>
  <si>
    <t>Short of suspension: How suspension warnings can reduce hate speech on twitter</t>
  </si>
  <si>
    <t>Perspectives on Politics</t>
  </si>
  <si>
    <t>651–663</t>
  </si>
  <si>
    <t>Zbontar, J., Jing, L., Misra, I., LeCun, Y., &amp; Deny, S.</t>
  </si>
  <si>
    <t>Barlow twins: Self-supervised learning via redundancy reduction</t>
  </si>
  <si>
    <t>Zhu, W., Gong, H., Bansal, R., Weinberg, Z., Christin, N., Fanti, G., et al.</t>
  </si>
  <si>
    <t>Self-supervised euphemism detection and identification for content moderation</t>
  </si>
  <si>
    <t>2021 IEEE symposium on security and privacy SP</t>
  </si>
  <si>
    <t>229–246</t>
  </si>
  <si>
    <t>10.1109/SP40001.2021.00075</t>
  </si>
  <si>
    <t>Andreas, J.</t>
  </si>
  <si>
    <t>Good-enough compositional data augmentation</t>
  </si>
  <si>
    <t>7556–7566</t>
  </si>
  <si>
    <t>Barua, S., Islam, M. M., Yao, X., &amp; Murase, K.</t>
  </si>
  <si>
    <t>Mwmote–majority weighted minority oversampling technique for imbalanced data set learning</t>
  </si>
  <si>
    <t>IEEE Transactions on Knowledge and Data Engineering</t>
  </si>
  <si>
    <t>405–425</t>
  </si>
  <si>
    <t>Buda, M., Maki, A., &amp; Mazurowski, M. A.</t>
  </si>
  <si>
    <t>A systematic study of the class imbalance problem in convolutional neural networks</t>
  </si>
  <si>
    <t>Neural Networks</t>
  </si>
  <si>
    <t>249–259</t>
  </si>
  <si>
    <t>Burdisso, S. G., Errecalde, M., &amp; Montes-y Gómez, M.</t>
  </si>
  <si>
    <t>A text classification framework for simple and effective early depression detection over social media streams</t>
  </si>
  <si>
    <t>182–197</t>
  </si>
  <si>
    <t>Smote: synthetic minority over-sampling technique</t>
  </si>
  <si>
    <t>Chen, T., Xu, R., He, Y., &amp; Wang, X.</t>
  </si>
  <si>
    <t>Improving sentiment analysis via sentence type classification using bilstm-crf and cnn</t>
  </si>
  <si>
    <t>221–230</t>
  </si>
  <si>
    <t>arXiv preprint arXiv:1810.04805</t>
  </si>
  <si>
    <t>Dong, Q., Gong, S., &amp; Zhu, X.</t>
  </si>
  <si>
    <t>Imbalanced deep learning by minority class incremental rectification</t>
  </si>
  <si>
    <t>1367–1381</t>
  </si>
  <si>
    <t>ElSherief, M., Kulkarni, V., Nguyen, D., Wang, W.Y., &amp; Belding, E.</t>
  </si>
  <si>
    <t>Hate lingo: A target-based linguistic analysis of hate speech in social media</t>
  </si>
  <si>
    <t>arXiv preprint arXiv:1804.04257</t>
  </si>
  <si>
    <t>Fernando, C., Banarse, D., Blundell, C., Zwols, Y., Ha, D., Rusu, A.A., Pritzel, A., &amp; Wierstra, D.</t>
  </si>
  <si>
    <t>Pathnet: Evolution channels gradient descent in super neural networks</t>
  </si>
  <si>
    <t>arXiv preprint arXiv:1701.08734</t>
  </si>
  <si>
    <t>Frank, E., &amp; Bouckaert, R. R.</t>
  </si>
  <si>
    <t>Naive bayes for text classification with unbalanced classes</t>
  </si>
  <si>
    <t>European Conference on Principles of Data Mining and Knowledge Discovery</t>
  </si>
  <si>
    <t>503–510</t>
  </si>
  <si>
    <t>French, R. M.</t>
  </si>
  <si>
    <t>Catastrophic forgetting in connectionist networks</t>
  </si>
  <si>
    <t>Trends in Cognitive Sciences</t>
  </si>
  <si>
    <t>128–135</t>
  </si>
  <si>
    <t>Georgakopoulos, S. V., Tasoulis, S. K., Vrahatis, A. G., &amp; Plagianakos, V. P.</t>
  </si>
  <si>
    <t>Convolutional neural networks for toxic comment classification</t>
  </si>
  <si>
    <t>Proceedings of the 10th Hellenic Conference on Artificial Intelligence SETN ’18</t>
  </si>
  <si>
    <t>10.1145/3200947.3208069</t>
  </si>
  <si>
    <t>Goodfellow, I., Pouget-Abadie, J., Mirza, M., Xu, B., Warde-Farley, D., Ozair, S., Courville, A., &amp; Bengio, Y.</t>
  </si>
  <si>
    <t>Generative adversarial nets</t>
  </si>
  <si>
    <t>Advances in neural information processing systems</t>
  </si>
  <si>
    <t>2672–2680</t>
  </si>
  <si>
    <t>Guerreiro, J., &amp; Rita, P.</t>
  </si>
  <si>
    <t>How to predict explicit recommendations in online reviews using text mining and sentiment analysis</t>
  </si>
  <si>
    <t>Journal of Hospitality and Tourism Management</t>
  </si>
  <si>
    <t>269–272</t>
  </si>
  <si>
    <t>Guo, B., Zhang, C., Liu, J., &amp; Ma, X.</t>
  </si>
  <si>
    <t>Improving text classification with weighted word embeddings via a multi-channel textcnn model</t>
  </si>
  <si>
    <t>366–374</t>
  </si>
  <si>
    <t>Haixiang, G., Yijing, L., Shang, J., Mingyun, G., Yuanyue, H., &amp; Bing, G.</t>
  </si>
  <si>
    <t>Learning from class-imbalanced data: Review of methods and applications</t>
  </si>
  <si>
    <t>220–239</t>
  </si>
  <si>
    <t>Han, H., Wang, W.-Y., &amp; Mao, B.-H.</t>
  </si>
  <si>
    <t>Borderline-smote: a new over-sampling method in imbalanced data sets learning</t>
  </si>
  <si>
    <t>International conference on intelligent computing</t>
  </si>
  <si>
    <t>878–887</t>
  </si>
  <si>
    <t>Hensman, P., &amp; Masko, D.</t>
  </si>
  <si>
    <t>The impact of imbalanced training data for convolutional neural networks</t>
  </si>
  <si>
    <t>Degree Project in Computer Science, KTH Royal Institute of Technology</t>
  </si>
  <si>
    <t>Johnson, J. M., &amp; Khoshgoftaar, T. M.</t>
  </si>
  <si>
    <t>Survey on deep learning with class imbalance</t>
  </si>
  <si>
    <t>Karamizadeh, S., Abdullah, S. M., Halimi, M., Shayan, J., &amp; javad Rajabi, M.</t>
  </si>
  <si>
    <t>Advantage and drawback of support vector machine functionality</t>
  </si>
  <si>
    <t>2014 International conference on computer, communications, and control technology (I4CT)</t>
  </si>
  <si>
    <t>63–65</t>
  </si>
  <si>
    <t>Karisani, P., Ho, J., &amp; Agichtein, E.</t>
  </si>
  <si>
    <t>Domain-guided task decomposition with self-training for detecting personal events in social media</t>
  </si>
  <si>
    <t>Proceedings of The Web Conference 2020</t>
  </si>
  <si>
    <t>2411–2420</t>
  </si>
  <si>
    <t>Kaur, H., Pannu, H. S., &amp; Malhi, A. K.</t>
  </si>
  <si>
    <t>A systematic review on imbalanced data challenges in machine learning: Applications and solutions</t>
  </si>
  <si>
    <t>ACM Computing Surveys (CSUR)</t>
  </si>
  <si>
    <t>1–36</t>
  </si>
  <si>
    <t>Khan, S. H., Hayat, M., Bennamoun, M., Sohel, F. A., &amp; Togneri, R.</t>
  </si>
  <si>
    <t>Cost-sensitive learning of deep feature representations from imbalanced data</t>
  </si>
  <si>
    <t>IEEE Transactions on Neural Networks and Learning Systems</t>
  </si>
  <si>
    <t>3573–3587</t>
  </si>
  <si>
    <t>Kirkpatrick, J., Pascanu, R., Rabinowitz, N., Veness, J., Desjardins, G., Rusu, A. A., Milan, K., Quan, J., Ramalho, T., Grabska-Barwinska, A., et al.</t>
  </si>
  <si>
    <t>Overcoming catastrophic forgetting in neural networks</t>
  </si>
  <si>
    <t>3521–3526</t>
  </si>
  <si>
    <t>Kowsari, K., Jafari Meimandi, K., Heidarysafa, M., Mendu, S., Barnes, L., &amp; Brown, D.</t>
  </si>
  <si>
    <t>Text classification algorithms: A survey</t>
  </si>
  <si>
    <t>Krawczyk, B.</t>
  </si>
  <si>
    <t>Learning from imbalanced data: open challenges and future directions</t>
  </si>
  <si>
    <t>Progress in Artificial Intelligence</t>
  </si>
  <si>
    <t>Lee, K., Choi, K., &amp; Kim, S.</t>
  </si>
  <si>
    <t>Cleanbot 2.0: Detect malicious comments (short sentences) that understand context ai</t>
  </si>
  <si>
    <t>https://d2.naver.com/helloworld/7753273</t>
  </si>
  <si>
    <t>Li, Z., &amp; Hoiem, D.</t>
  </si>
  <si>
    <t>Learning without forgetting</t>
  </si>
  <si>
    <t>2935–2947</t>
  </si>
  <si>
    <t>Lin, T.-Y., Goyal, P., Girshick, R., He, K., &amp; Dollár, P.</t>
  </si>
  <si>
    <t>Focal loss for dense object detection</t>
  </si>
  <si>
    <t>Proceedings of the IEEE international conference on computer vision</t>
  </si>
  <si>
    <t>2980–2988</t>
  </si>
  <si>
    <t>Maas, A., Daly, R. E., Pham, P. T., Huang, D., Ng, A. Y., &amp; Potts, C.</t>
  </si>
  <si>
    <t>Learning word vectors for sentiment analysis</t>
  </si>
  <si>
    <t>142–150</t>
  </si>
  <si>
    <t>Mathew, B., Saha, P., Yimam, S. M., Biemann, C., Goyal, P., &amp; Mukherjee, A.</t>
  </si>
  <si>
    <t>Hatexplain: A benchmark dataset for explainable hate speech detection</t>
  </si>
  <si>
    <t>arXiv preprint arXiv:2012.10289</t>
  </si>
  <si>
    <t>Ethos: an online hate speech detection dataset</t>
  </si>
  <si>
    <t>arXiv preprint arXiv:2006.08328</t>
  </si>
  <si>
    <t>Nguyen, H. M., Cooper, E. W., &amp; Kamei, K.</t>
  </si>
  <si>
    <t>Borderline over-sampling for imbalanced data classification</t>
  </si>
  <si>
    <t>International Journal of Knowledge Engineering and Soft Data Paradigms</t>
  </si>
  <si>
    <t>4–21</t>
  </si>
  <si>
    <t>Padurariu, C., &amp; Breaban, M. E.</t>
  </si>
  <si>
    <t>Dealing with data imbalance in text classification</t>
  </si>
  <si>
    <t>736–745</t>
  </si>
  <si>
    <t>Pennington, J., Socher, R., &amp; Manning, C. D.</t>
  </si>
  <si>
    <t>Glove: Global vectors for word representation</t>
  </si>
  <si>
    <t>Qin, Q., Hu, W., &amp; Liu, B.</t>
  </si>
  <si>
    <t>Feature projection for improved text classification</t>
  </si>
  <si>
    <t>8161–8171</t>
  </si>
  <si>
    <t>Ramasesh, V.V., Dyer, E., &amp; Raghu, M.</t>
  </si>
  <si>
    <t>Anatomy of catastrophic forgetting: Hidden representations and task semantics</t>
  </si>
  <si>
    <t>arXiv preprint arXiv:2007.07400</t>
  </si>
  <si>
    <t>Rastogi, C., Mofid, N., &amp; Hsiao, F.-I.</t>
  </si>
  <si>
    <t>Can we achieve more with less? exploring data augmentation for toxic comment classification</t>
  </si>
  <si>
    <t>arXiv preprint arXiv:2007.00875</t>
  </si>
  <si>
    <t>Rebuffi, S.-A., Bilen, H., &amp; Vedaldi, A.</t>
  </si>
  <si>
    <t>Efficient parametrization of multi-domain deep neural networks</t>
  </si>
  <si>
    <t>Proceedings of the IEEE Conference on Computer Vision and Pattern Recognition</t>
  </si>
  <si>
    <t>8119–8127</t>
  </si>
  <si>
    <t>Rokach, L.</t>
  </si>
  <si>
    <t>Ensemble-based classifiers</t>
  </si>
  <si>
    <t>Artificial Intelligence Review</t>
  </si>
  <si>
    <t>1–39</t>
  </si>
  <si>
    <t>Ruz, G. A., Henríquez, P. A., &amp; Mascareño, A.</t>
  </si>
  <si>
    <t>Sentiment analysis of twitter data during critical events through bayesian networks classifiers</t>
  </si>
  <si>
    <t>92–104</t>
  </si>
  <si>
    <t>Samghabadi, N. S., Maharjan, S., Sprague, A., Diaz-Sprague, R., &amp; Solorio, T.</t>
  </si>
  <si>
    <t>Detecting nastiness in social media</t>
  </si>
  <si>
    <t>63–72</t>
  </si>
  <si>
    <t>Satriaji, W., &amp; Kusumaningrum, R.</t>
  </si>
  <si>
    <t>Effect of synthetic minority oversampling technique (smote), feature representation, and classification algorithm on imbalanced sentiment analysis</t>
  </si>
  <si>
    <t>2018 2nd International Conference on Informatics and Computational Sciences (ICICoS)</t>
  </si>
  <si>
    <t>Shah, D. K., Sanghvi, M. A., Mehta, R. P., Shah, P. S., &amp; Singh, A.</t>
  </si>
  <si>
    <t>Multilabel Toxic Comment Classification Using Supervised Machine Learning Algorithms</t>
  </si>
  <si>
    <t>Machine Learning for Predictive Analysis</t>
  </si>
  <si>
    <t>23–32</t>
  </si>
  <si>
    <t>Suh, S., Lee, H., Jo, J., Lukowicz, P., &amp; Lee, Y. O.</t>
  </si>
  <si>
    <t>Generative oversampling method for imbalanced data on bearing fault detection and diagnosis</t>
  </si>
  <si>
    <t>Suh, S., Lee, H., Lukowicz, P., &amp; Lee, Y. O.</t>
  </si>
  <si>
    <t>Cegan: Classification enhancement generative adversarial networks for unraveling data imbalance problems</t>
  </si>
  <si>
    <t>69–86</t>
  </si>
  <si>
    <t>Sun, A., Lim, E.-P., &amp; Liu, Y.</t>
  </si>
  <si>
    <t>On strategies for imbalanced text classification using SVM: A comparative study</t>
  </si>
  <si>
    <t>10.1016/j.dss.2009.07.011</t>
  </si>
  <si>
    <t>Wallach, H.M.</t>
  </si>
  <si>
    <t>Conditional random fields: An introduction</t>
  </si>
  <si>
    <t>Technical Reports (CIS)</t>
  </si>
  <si>
    <t>Wang, Z., Hamza, W., &amp; Florian, R.</t>
  </si>
  <si>
    <t>Bilateral multi-perspective matching for natural language sentences</t>
  </si>
  <si>
    <t>arXiv preprint arXiv:1702.03814</t>
  </si>
  <si>
    <t>Wei, J., &amp; Zou, K.</t>
  </si>
  <si>
    <t>Eda: Easy data augmentation techniques for boosting performance on text classification tasks</t>
  </si>
  <si>
    <t>arXiv preprint arXiv:1901.11196</t>
  </si>
  <si>
    <t>Wu, K., Zhou, M., Lu, X.S., &amp; Huang, L.</t>
  </si>
  <si>
    <t>A fuzzy logic-based text classification method for social media data</t>
  </si>
  <si>
    <t>2017 IEEE International Conference on Systems, Man, and Cybernetics (SMC)</t>
  </si>
  <si>
    <t>1942–1947</t>
  </si>
  <si>
    <t>Xiao, Z., Wang, L., &amp; Du, J.</t>
  </si>
  <si>
    <t>Improving the performance of sentiment classification on imbalanced datasets with transfer learning</t>
  </si>
  <si>
    <t>28281–28290</t>
  </si>
  <si>
    <t>Xie, Q., Dai, Z., Hovy, E., Luong, M.-T., &amp; Le, Q.V.</t>
  </si>
  <si>
    <t>Unsupervised data augmentation for consistency training</t>
  </si>
  <si>
    <t>arXiv preprint arXiv:1904.12848</t>
  </si>
  <si>
    <t>Yang, Z., Shou, L., Gong, M., Lin, W., &amp; Jiang, D.</t>
  </si>
  <si>
    <t>Model compression with two-stage multi-teacher knowledge distillation for web question answering system</t>
  </si>
  <si>
    <t>Proceedings of the 13th International Conference on Web Search and Data Mining</t>
  </si>
  <si>
    <t>690–698</t>
  </si>
  <si>
    <t>Zhou, C., Sun, C., Liu, Z., &amp; Lau, F.</t>
  </si>
  <si>
    <t>A c-lstm neural network for text classification</t>
  </si>
  <si>
    <t>arXiv preprint arXiv:1511.08630</t>
  </si>
  <si>
    <t>Zhou, Z.-H., &amp; Liu, X.-Y.</t>
  </si>
  <si>
    <t>Training cost-sensitive neural networks with methods addressing the class imbalance problem</t>
  </si>
  <si>
    <t>63–77</t>
  </si>
  <si>
    <t>Benesch Susan</t>
  </si>
  <si>
    <t>Countering dangerous speech to prevent mass violence during Kenya’s 2013 elections</t>
  </si>
  <si>
    <t>Final Report</t>
  </si>
  <si>
    <t>Davidson Thomas, Dana Warmsley, Michael Macy, Ingmar Weber, Weber</t>
  </si>
  <si>
    <t>automated hate speech detection and the problem of offensive language</t>
  </si>
  <si>
    <t>arXiv preprint arXiv:1703.04009</t>
  </si>
  <si>
    <t>J.T. Nockleby</t>
  </si>
  <si>
    <t>Hate speech in encyclopedia of the American constitution</t>
  </si>
  <si>
    <t>Waseem Zeerak, Dirk Hovy</t>
  </si>
  <si>
    <t>88-93</t>
  </si>
  <si>
    <t>Cohen-Almagor Raphael</t>
  </si>
  <si>
    <t>Fighting hate and bigotry on the internet</t>
  </si>
  <si>
    <t>Warner William, Julia Hirschberg</t>
  </si>
  <si>
    <t>Detecting hate speech on the world wide web</t>
  </si>
  <si>
    <t>19-26</t>
  </si>
  <si>
    <t>Nobata Chikashi, Joel Tetreault, Achint Thomas, Yashar Mehdad, Yi Chang</t>
  </si>
  <si>
    <t>Proceedings of the 25th International Conference on World Wide Web</t>
  </si>
  <si>
    <t>145-153</t>
  </si>
  <si>
    <t>Badjatiya Pinkesh, Shashank Gupta, Manish Gupta, Vasudeva Varma</t>
  </si>
  <si>
    <t>Proceedings of the 26th International Conference on World Wide Web Companion</t>
  </si>
  <si>
    <t>Bojanowski Piotr, Edouard Grave, Joulin Armand, Tomas Mikolov</t>
  </si>
  <si>
    <t>Enriching word vectors with subword information</t>
  </si>
  <si>
    <t>Trans. Assoc. Comput. Linguist.</t>
  </si>
  <si>
    <t>135–146</t>
  </si>
  <si>
    <t>Pennington Jeffrey, Richard Socher, Christopher D. Manning</t>
  </si>
  <si>
    <t>1532-1543</t>
  </si>
  <si>
    <t>Mehdad Yashar, Joel Tetreault</t>
  </si>
  <si>
    <t>Do characters abuse more than words?</t>
  </si>
  <si>
    <t>Proceedings of the 17th Annual Meeting of the Special Interest Group on Discourse and Dialogue</t>
  </si>
  <si>
    <t>299-303</t>
  </si>
  <si>
    <t>Zhang Ziqi, David Robinson, Jonathan Tepper</t>
  </si>
  <si>
    <t>Detecting hate speech on twitter using a convolution-gru based deep neural network</t>
  </si>
  <si>
    <t>European Semantic Web Conference, Springer, Cham</t>
  </si>
  <si>
    <t>Mikolov Tomas, Ilya Sutskever, Kai Chen, Greg S Corrado, Jeff Dean</t>
  </si>
  <si>
    <t>Distributed representations of words and phrases and their compositionality</t>
  </si>
  <si>
    <t>Adv. Neural Inform. Process. Syst.</t>
  </si>
  <si>
    <t>3111–3119</t>
  </si>
  <si>
    <t>Gambäck Björn, Utpal.Kumar. Sikdar</t>
  </si>
  <si>
    <t>Using convolutional neural networks to classify hate-speech</t>
  </si>
  <si>
    <t>85-90</t>
  </si>
  <si>
    <t>Waseem Zeerak</t>
  </si>
  <si>
    <t>Proceedings Of the First Workshop on NLP and Computational Social Science</t>
  </si>
  <si>
    <t>138-142</t>
  </si>
  <si>
    <t>MacAvaney Sean, Hao-Ren Yao, Eugene Yang, Katina Russell, Nazli Goharian, Ophir Frieder</t>
  </si>
  <si>
    <t>Devlin Jacob, Ming-Wei Chang, Kenton Lee, Kristina Toutanova</t>
  </si>
  <si>
    <t>Ona de Gibert, Naiara Perez, Aitor García-Pablos, Montse Cuadros</t>
  </si>
  <si>
    <t>Pérez Juan Manuel, Franco M. Luque</t>
  </si>
  <si>
    <t>Atalaya at SemEval 2019 task 5: Robust embeddings for tweet classification</t>
  </si>
  <si>
    <t>64-69</t>
  </si>
  <si>
    <t>Matthew E Peters, Neumann Mark, Mohit Iyyer, Matt Gardner, Christopher Clark, Kenton Lee, Luke Zettlemoyer</t>
  </si>
  <si>
    <t>Deep contextualized word representations</t>
  </si>
  <si>
    <t>arXiv preprint arXiv:1802.05365</t>
  </si>
  <si>
    <t>Basile Valerio, Cristina Bosco, Elisabetta Fersini, Nozza Debora, Viviana Patti, Francisco Manuel Rangel Pardo, Paolo Rosso, Manuela Sanguinetti</t>
  </si>
  <si>
    <t>Semeval-2019 task 5: Multilingual detection of hate speech against immigrants and women in twitter</t>
  </si>
  <si>
    <t>13th International Workshop on Semantic Evaluation</t>
  </si>
  <si>
    <t>Gitari Njagi Dennis, Zhang Zuping, Hanyurwimfura Damien, Jun Long</t>
  </si>
  <si>
    <t>Int. J. Multimedia Ubiq. Eng.</t>
  </si>
  <si>
    <t>Amir H. Razavi, Diana Inkpen, Sasha Uritsky, Stan Matwin</t>
  </si>
  <si>
    <t>Offensive language detection using multi-level classification</t>
  </si>
  <si>
    <t>Canadian Conference on Artificial Intelligence</t>
  </si>
  <si>
    <t>16–27</t>
  </si>
  <si>
    <t>Ian H Witten, Eibe Frank</t>
  </si>
  <si>
    <t>Data mining: practical machine learning tools and techniques with java implementations</t>
  </si>
  <si>
    <t>Acm Sigmod Rec.</t>
  </si>
  <si>
    <t>76–77</t>
  </si>
  <si>
    <t>Wiegand Michael, Josef Ruppenhofer, Anna Schmidt, Clayton Greenberg</t>
  </si>
  <si>
    <t>Inducing a lexicon of abusive words–a feature-based approach</t>
  </si>
  <si>
    <t>Wilson Theresa, Janyce Wiebe, Paul Hoffmann</t>
  </si>
  <si>
    <t>Recognizing contextual polarity in phrase-level sentiment analysis</t>
  </si>
  <si>
    <t>Proceedings of Human Language Technology Conference and Conference on Empirical Methods in Natural Language Processing</t>
  </si>
  <si>
    <t>347-354</t>
  </si>
  <si>
    <t>Brassard-Gourdeau Eloi, Richard Khoury</t>
  </si>
  <si>
    <t>Subversive toxicity detection using sentiment information</t>
  </si>
  <si>
    <t>Joksimovic Srecko, Ryan S Baker, Jaclyn Ocumpaugh, L. Andres Juan Miguel, Ivan Tot, Elle Yuan Wang, Shane Dawson</t>
  </si>
  <si>
    <t>Automated identification of verbally abusive behaviors in online discussions</t>
  </si>
  <si>
    <t>36-45</t>
  </si>
  <si>
    <t>Scott A Crossley, Kristopher Kyle, Danielle S. McNamara</t>
  </si>
  <si>
    <t>The tool for the automatic analysis of text cohesion (TAACO) automatic assessment of local, global, and text cohesion</t>
  </si>
  <si>
    <t>Behav. Res. Methods</t>
  </si>
  <si>
    <t>1227–1237</t>
  </si>
  <si>
    <t>C.H.E Gilbert, Erric Hutto</t>
  </si>
  <si>
    <t>Eighth International Conference on Weblogs and Social Media (ICWSM-14)</t>
  </si>
  <si>
    <t>81–82</t>
  </si>
  <si>
    <t>Chatzakou Despoina, Nicolas Kourtellis, Jeremy Blackburn, Emiliano.De Cristofaro, Gianluca Stringhini, Athena Vakali</t>
  </si>
  <si>
    <t>Proceedings of the 2017 ACM oN Web Science Conference</t>
  </si>
  <si>
    <t>13-22</t>
  </si>
  <si>
    <t>Qian Jing, Mai ElSherief, Elizabeth M. Belding, Yang Wang William</t>
  </si>
  <si>
    <t>Leveraging intra-user and inter-user representation learning for automated hate speech detection</t>
  </si>
  <si>
    <t>arXiv preprint arXiv:1804.03124</t>
  </si>
  <si>
    <t>Indyk Piotr, Rajeev Motwani</t>
  </si>
  <si>
    <t>Approximate nearest neighbors: towards removing the curse of dimensionality</t>
  </si>
  <si>
    <t>Proceedings Of the Thirtieth Annual ACM Symposium on Theory of Computing</t>
  </si>
  <si>
    <t>604-613</t>
  </si>
  <si>
    <t>Papegnies Etienne, Vincent Labatut, Richard Dufour, Georges Linares</t>
  </si>
  <si>
    <t>Graph-based features for automatic online abuse detection</t>
  </si>
  <si>
    <t>International Conference on Statistical Language and Speech Processing, Springer, Cham</t>
  </si>
  <si>
    <t>70–81</t>
  </si>
  <si>
    <t>Gröndahl Tommi, Luca Pajola, Mika Juuti, Mauro Conti, N. Asokan</t>
  </si>
  <si>
    <t>All you need is love evading hate speech detection</t>
  </si>
  <si>
    <t>Proceedings of the 11th ACM Workshop on Artificial Intelligence and Security</t>
  </si>
  <si>
    <t>Vidgen Bertie, Alex Harris, Dong Nguyen, Rebekah Tromble, Scott Hale, Helen Margetts</t>
  </si>
  <si>
    <t>Challenges and Frontiers in Abusive Content Detection</t>
  </si>
  <si>
    <t>Founta Antigoni-Maria, Constantinos Djouvas, Despoina Chatzakou, Ilias Leontiadis, Jeremy Blackburn, Gianluca Stringhini, Athena Vakali, Michael Sirivianos, Nicolas Kourtellis</t>
  </si>
  <si>
    <t>Fortuna Paula, Sérgio Nunes</t>
  </si>
  <si>
    <t>Founta Antigoni Maria, Despoina Chatzakou, Nicolas Kourtellis, Jeremy Blackburn, Athena Vakali, Ilias Leontiadis</t>
  </si>
  <si>
    <t>105-114</t>
  </si>
  <si>
    <t>Karan Mladen, Jan Šnajder</t>
  </si>
  <si>
    <t>Cross-domain detection of abusive language online</t>
  </si>
  <si>
    <t>132-137</t>
  </si>
  <si>
    <t>Hal Daumé III</t>
  </si>
  <si>
    <t>Frustratingly easy domain adaptation</t>
  </si>
  <si>
    <t>arXiv preprint arXiv:0907.1815</t>
  </si>
  <si>
    <t>Wiegand Michael, Josef Ruppenhofer, Thomas. Kleinbauer</t>
  </si>
  <si>
    <t>Detection of abusive language: the problem of biased datasets</t>
  </si>
  <si>
    <t>602-608</t>
  </si>
  <si>
    <t>Bolukbasi Tolga, Kai-Wei Chang, James Y. Zou, Venkatesh Saligrama, Adam T. Kalai</t>
  </si>
  <si>
    <t>Man is to computer programmer as woman is to homemaker? debiasing word embeddings</t>
  </si>
  <si>
    <t>4349-4357</t>
  </si>
  <si>
    <t>Davidson Thomas, Debasmita Bhattacharya, Ingmar. Weber</t>
  </si>
  <si>
    <t>Racial bias in hate speech and abusive language detection datasets</t>
  </si>
  <si>
    <t>arXiv preprint arXiv:1905.12516</t>
  </si>
  <si>
    <t>Ji Ho Park, Jamin Shin, Pascale. Fung</t>
  </si>
  <si>
    <t>arXiv preprint arXiv:1808.07231</t>
  </si>
  <si>
    <t>Chauhan Dushyant Singh, Rohan Kumar, Asif Ekbal</t>
  </si>
  <si>
    <t>Attention based shared representation for multi-task stance detection and sentiment analysis</t>
  </si>
  <si>
    <t>International Conference on Neural Information Processing, Springer, Cham</t>
  </si>
  <si>
    <t>661–669</t>
  </si>
  <si>
    <t>Deep Kumar Shikhar, Md Shad Akhtar, Asif Ekbal, Pushpak Bhattacharyya</t>
  </si>
  <si>
    <t>Related tasks can share! a multi-task framework for affective language</t>
  </si>
  <si>
    <t>arXiv preprint arXiv:2002.02154</t>
  </si>
  <si>
    <t>Sangwan Suyash, Dushyant Singh Chauhan, Md Shad Akhtar, Asif Ekbal, Pushpak Bhattacharyya</t>
  </si>
  <si>
    <t>Multi-task gated contextual cross-modal attention framework for sentiment and emotion analysis</t>
  </si>
  <si>
    <t>662–669</t>
  </si>
  <si>
    <t>Yadav Shweta, Asif Ekbal, Sriparna Saha, Pushpak. Bhattacharyya</t>
  </si>
  <si>
    <t>A unified multi-task adversarial learning framework for pharmacovigilance mining</t>
  </si>
  <si>
    <t>5234-5245</t>
  </si>
  <si>
    <t>Yu Zhang, Qiang Yang</t>
  </si>
  <si>
    <t>A survey on multi-task learning</t>
  </si>
  <si>
    <t>arXiv preprint arXiv:1707.08114</t>
  </si>
  <si>
    <t>Xue Ya, Xuejun Liao, Lawrence Carin, Balaji Krishnapuram</t>
  </si>
  <si>
    <t>Multi-task learning for classification with dirichlet process priors</t>
  </si>
  <si>
    <t>J. Mach. Learn. Res.</t>
  </si>
  <si>
    <t>35–63</t>
  </si>
  <si>
    <t>Ruder Sebastian</t>
  </si>
  <si>
    <t>An overview of multi-task learning in deep neural networks</t>
  </si>
  <si>
    <t>arXiv preprint arXiv:1706.05098</t>
  </si>
  <si>
    <t>Kim Yoon</t>
  </si>
  <si>
    <t>Collobert Ronan, Jason Weston, Léon Bottou, Michael Karlen, Koray Kavukcuoglu, Pavel Kuksa</t>
  </si>
  <si>
    <t>Natural language processing (almost) from scratch</t>
  </si>
  <si>
    <t>2493–2537</t>
  </si>
  <si>
    <t>Hochreiter Sepp, Jürgen Schmidhuber</t>
  </si>
  <si>
    <t>Neural Comput.</t>
  </si>
  <si>
    <t>Liu Pengfei, Xipeng Qiu, Xuanjing. Huang</t>
  </si>
  <si>
    <t>Adversarial multi-task learning for text classification</t>
  </si>
  <si>
    <t>arXiv preprint arXiv:1704.05742</t>
  </si>
  <si>
    <t>Kumar Ritesh, Aishwarya N. Reganti, Akshi Bhatia, Tushar Maheshwari</t>
  </si>
  <si>
    <t>Aggression-annotated corpus of hindi-english code-mixed data</t>
  </si>
  <si>
    <t>arXiv preprint arXiv:1803.09402</t>
  </si>
  <si>
    <t>Zampieri Marcos, Shervin Malmasi, Preslav Nakov, Sara Rosenthal, Noura Farra, Ritesh Kumar</t>
  </si>
  <si>
    <t>Predicting the type and target of offensive posts in social media</t>
  </si>
  <si>
    <t>arXiv preprint arXiv:1902.09666</t>
  </si>
  <si>
    <t>Golbeck Jennifer, Zahra Ashktorab, Rashad O Banjo, Alexandra Berlinger, Siddharth Bhagwan, Cody Buntain, Paul Cheakalos, et al.</t>
  </si>
  <si>
    <t>A large labeled corpus for online harassment research</t>
  </si>
  <si>
    <t>Proceedings of the 2017 ACM On Web Science Conference</t>
  </si>
  <si>
    <t>229-233</t>
  </si>
  <si>
    <t>Djuric Nemanja, Jing Zhou, Robin Morris, Mihajlo Grbovic, Vladan Radosavljevic, Narayan Bhamidipati</t>
  </si>
  <si>
    <t>29-30</t>
  </si>
  <si>
    <t>William J. Wilson</t>
  </si>
  <si>
    <t>The Bridge over the Racial Divide: Rising Inequality and Coalition Politics</t>
  </si>
  <si>
    <t>Univ of California Press</t>
  </si>
  <si>
    <t>Glick Peter, Susan T. Fiske</t>
  </si>
  <si>
    <t>Ambivalent sexism revisited</t>
  </si>
  <si>
    <t>Psychol. Women Quart.</t>
  </si>
  <si>
    <t>530–535</t>
  </si>
  <si>
    <t>Benatar David</t>
  </si>
  <si>
    <t>The Second Sexism: Discrimination Against Men and Boys</t>
  </si>
  <si>
    <t>Robert A. Baron, Deborah R. Richardson</t>
  </si>
  <si>
    <t>Human Aggression</t>
  </si>
  <si>
    <t>Springer Science &amp; Business Media</t>
  </si>
  <si>
    <t>Hardaker Claire</t>
  </si>
  <si>
    <t>Trolling in asynchronous computer-mediated communication: From user discussions to academic definitions</t>
  </si>
  <si>
    <t>J. Polit. Res.</t>
  </si>
  <si>
    <t>215–242</t>
  </si>
  <si>
    <t>Waseem Zeerak, Thomas Davidson, Dana Warmsley, Ingmar Weber</t>
  </si>
  <si>
    <t>Understanding abuse: A typology of abusive language detection subtasks</t>
  </si>
  <si>
    <t>arXiv preprint arXiv:1705.09899</t>
  </si>
  <si>
    <t>Chollet François</t>
  </si>
  <si>
    <t>Abadi Martín, Ashish Agarwal, Paul Barham, Eugene Brevdo, Zhifeng Chen, Craig Citro, Greg S. Corrado, et al.</t>
  </si>
  <si>
    <t>Tensorflow: Large-scale machine learning on heterogeneous systems</t>
  </si>
  <si>
    <t>Chakrabarty Tuhin, Kilol Gupta, Smaranda Muresan</t>
  </si>
  <si>
    <t>Pay attention to your context when classifying abusive language</t>
  </si>
  <si>
    <t>70-79</t>
  </si>
  <si>
    <t>Betty van Aken, Julian Risch Ralf Krestel, Alexander Löser</t>
  </si>
  <si>
    <t>Challenges for toxic comment classification: An in-depth error analysis</t>
  </si>
  <si>
    <t>arXiv preprint arXiv:1809.07572</t>
  </si>
  <si>
    <t>Naseem Usman, Imran Razzak, Ibrahim A. Hameed</t>
  </si>
  <si>
    <t>Deep context-aware embedding for abusive and hate speech detection on twitter</t>
  </si>
  <si>
    <t>Aust. J. Intell. Inf. Process. Syst.</t>
  </si>
  <si>
    <t>Mishra Pushkar, Helen Yannakoudakis, Ekaterina Shutova</t>
  </si>
  <si>
    <t>Neural character-based composition models for abuse detection</t>
  </si>
  <si>
    <t>arXiv preprint arXiv:1809.00378</t>
  </si>
  <si>
    <t>Kshirsagar Rohan, Tyus Cukuvac, Kathleen McKeown, Susan McGregor</t>
  </si>
  <si>
    <t>Predictive embeddings for hate speech detection on twitter</t>
  </si>
  <si>
    <t>arXiv preprint arXiv:1809.10644</t>
  </si>
  <si>
    <t>Ji Ho Park, Pascale Fung</t>
  </si>
  <si>
    <t>Fung one-step and two-step classification for abusive language detection on twitter</t>
  </si>
  <si>
    <t>arXiv preprint arXiv:1706.01206</t>
  </si>
  <si>
    <t>Meyer Johannes Skjeggestad, Björn Gambäck</t>
  </si>
  <si>
    <t>A platform agnostic dual-strand hate speech detector</t>
  </si>
  <si>
    <t>ACL 2019 the Third Workshop on Abusive Language Online Proceedings of the Workshop</t>
  </si>
  <si>
    <t>Steimel Kenneth, Daniel Dakota, Yue Chen, Sandra Kübler</t>
  </si>
  <si>
    <t>Investigating multilingual abusive language detection: a cautionary tale</t>
  </si>
  <si>
    <t>Proceedings of the International Conference on Recent Advances in Natural Language Processing (RANLP 2019)</t>
  </si>
  <si>
    <t>1151-1160</t>
  </si>
  <si>
    <t>Georgios K Pitsilis, Heri Ramampiaro, Helge Langseth</t>
  </si>
  <si>
    <t>Effective hate-speech detection in twitter data using recurrent neural networks</t>
  </si>
  <si>
    <t>Prashant Kapil, Asif Ekbal, Dipankar Das</t>
  </si>
  <si>
    <t>Investigating deep learning approaches for hate speech detection in social media</t>
  </si>
  <si>
    <t>arXiv preprint arXiv:2005.14690</t>
  </si>
  <si>
    <t>Zhang Xiang, Junbo Zhao, Yann LeCun</t>
  </si>
  <si>
    <t>Character-level convolutional networks for text classification</t>
  </si>
  <si>
    <t>649–657</t>
  </si>
  <si>
    <t>Liu Ping, Wen Li, Liang. Zou</t>
  </si>
  <si>
    <t>NULI at SemEval-2019 task 6: Transfer learning for offensive language detection using bidirectional transformers</t>
  </si>
  <si>
    <t>87-91</t>
  </si>
  <si>
    <t>Cambray Aleix, Norbert Podsadowski</t>
  </si>
  <si>
    <t>Bidirectional recurrent models for offensive tweet classification</t>
  </si>
  <si>
    <t>arXiv preprint arXiv:1903.08808</t>
  </si>
  <si>
    <t>Marwa Tolba, Ouadfel Salima, Meshoul Souham</t>
  </si>
  <si>
    <t>Deep learning for online harassment detection in tweets</t>
  </si>
  <si>
    <t>2018 3rd International Conference on Pattern Analysis and Intelligent Systems (PAIS), IEEE</t>
  </si>
  <si>
    <t>Srivastava Saurabh, Prerna. Khurana</t>
  </si>
  <si>
    <t>Detecting aggression and toxicity using a multi dimension capsule network</t>
  </si>
  <si>
    <t>157-162</t>
  </si>
  <si>
    <t>Segun Taofeek Aroyehun, Gelbukh Alexander</t>
  </si>
  <si>
    <t>Aggression detection in social media: Using deep neural networks, data augmentation, and pseudo labeling</t>
  </si>
  <si>
    <t>Proceedings of the First Workshop on Trolling, Aggression and Cyberbullying (TRAC-2018)</t>
  </si>
  <si>
    <t>90-97</t>
  </si>
  <si>
    <t>Arroyo-Fernández Ignacio, Dominic Forest, Juan-Manuel Torres-Moreno, Mauricio Carrasco-Ruiz, Thomas Legeleux, Karen Joannette</t>
  </si>
  <si>
    <t>Cyberbullying detection task: the ebsi-lia-unam system (elu) at coling’18 trac-1</t>
  </si>
  <si>
    <t>140-149</t>
  </si>
  <si>
    <t>Zhu Jian, Zuoyu Tian, Sandra Kübler</t>
  </si>
  <si>
    <t>Um-iu@ ling at semeval-2019 task 6: Identifying offensive tweets using bert and svms</t>
  </si>
  <si>
    <t>arXiv preprint arXiv:1904.03450</t>
  </si>
  <si>
    <t>Pelicon Andraž, Matej Martinc, Petra.Kralj. Novak</t>
  </si>
  <si>
    <t>Embeddia at SemEval-2019 Task 6: Detecting hate with neural network and transfer learning approaches</t>
  </si>
  <si>
    <t>604-610</t>
  </si>
  <si>
    <t>Mandl Thomas, Sandip Modha, Prasenjit Majumder, Daksh Patel, Mohana Dave, Chintak Mandlia, Aditya. Patel</t>
  </si>
  <si>
    <t>Overview of the hasoc track at fire 2019: Hate speech and offensive content identification in indo-european languages</t>
  </si>
  <si>
    <t>Proceedings of the 11th Forum for Information Retrieval Evaluation</t>
  </si>
  <si>
    <t>14-17</t>
  </si>
  <si>
    <t>Abualigah Laith</t>
  </si>
  <si>
    <t>Multi-verse optimizer algorithm: a comprehensive survey of its results variants and applications</t>
  </si>
  <si>
    <t>Neural Comput. Appl.</t>
  </si>
  <si>
    <t>Group search optimizer: a nature-inspired meta-heuristic optimization algorithm with its results, variants, and applications</t>
  </si>
  <si>
    <t>Abualigah Laith, Ali Diabat, Zong Woo Geem</t>
  </si>
  <si>
    <t>A comprehensive survey of the harmony search algorithm in clustering applications</t>
  </si>
  <si>
    <t>Appl. Sci.</t>
  </si>
  <si>
    <t>Laith Mohammad Qasim Abualigah, Ahamad Tajudin Khader, Essam Said Hanandeh</t>
  </si>
  <si>
    <t>Hybrid clustering analysis using improved krill herd algorithm</t>
  </si>
  <si>
    <t>4047–4071</t>
  </si>
  <si>
    <t>Laith Mohammad Qasim Abualigah</t>
  </si>
  <si>
    <t>Feature Selection and Enhanced Krill Herd Algorithm for Text Document Clustering</t>
  </si>
  <si>
    <t>Springer, Berlin</t>
  </si>
  <si>
    <t>Laith Mohammad Abualigah, Ahamad Tajudin Khader, Essam Said Hanandeh</t>
  </si>
  <si>
    <t>A combination of objective functions and hybrid krill herd algorithm for text document clustering analysis</t>
  </si>
  <si>
    <t>Eng. Appl. Artif. Intell.</t>
  </si>
  <si>
    <t>111–125</t>
  </si>
  <si>
    <t>Laith Mohammad Abualigah, Ahamad Tajudin Khader, Essam Said Hanandeh, Amir H. Gandomi</t>
  </si>
  <si>
    <t>A novel hybridization strategy for krill herd algorithm applied to clustering techniques</t>
  </si>
  <si>
    <t>Appl. Soft Comput.</t>
  </si>
  <si>
    <t>423–435</t>
  </si>
  <si>
    <t>Abualigah Laith, Ali Diabat</t>
  </si>
  <si>
    <t>A novel hybrid antlion optimization algorithm for multi-objective task scheduling problems in cloud computing environments</t>
  </si>
  <si>
    <t>Cluster Comput.</t>
  </si>
  <si>
    <t>A new feature selection method to improve the document clustering using particle swarm optimization algorithm</t>
  </si>
  <si>
    <t>J. Comput. Sci.</t>
  </si>
  <si>
    <t>456–466</t>
  </si>
  <si>
    <t>Laith Mohammad Abualigah, Ahamad Tajudin Khader</t>
  </si>
  <si>
    <t>Unsupervised text feature selection technique based on hybrid particle swarm optimization algorithm with genetic operators for the text clustering</t>
  </si>
  <si>
    <t>J. Supercomput.</t>
  </si>
  <si>
    <t>4773–4795</t>
  </si>
  <si>
    <t>Laith Mohammad Qasim Abualigah, Essam S. Hanandeh</t>
  </si>
  <si>
    <t>Applying genetic algorithms to information retrieval using vector space model</t>
  </si>
  <si>
    <t>Int. J. Comput. Sci. Eng. Appl.</t>
  </si>
  <si>
    <t>Abooraig, R., Al-Zu’bi, S., Kanan, T., Hawashin, B., Al Ayoub, M., &amp; Hmeidi, I.</t>
  </si>
  <si>
    <t>Automatic categorization of Arabic articles based on their political orientation</t>
  </si>
  <si>
    <t>Digital Investigation</t>
  </si>
  <si>
    <t>24–41</t>
  </si>
  <si>
    <t>10.1016/j.diin.2018.04.003</t>
  </si>
  <si>
    <t>Abroyan, N.</t>
  </si>
  <si>
    <t>Convolutional and recurrent neural networks for real-time data classification</t>
  </si>
  <si>
    <t>7th International Conference on Innovative Computing Technology, INTECH 2017</t>
  </si>
  <si>
    <t>42–45</t>
  </si>
  <si>
    <t>10.1109/INTECH.2017.8102422</t>
  </si>
  <si>
    <t>Agnihotri, D., Verma, K., &amp; Tripathi, P.</t>
  </si>
  <si>
    <t>Variable Global Feature Selection Scheme for automatic classification of text documents</t>
  </si>
  <si>
    <t>268–281</t>
  </si>
  <si>
    <t>10.1016/j.eswa.2017.03.057</t>
  </si>
  <si>
    <t>10.1016/J.CHB.2016.05.051</t>
  </si>
  <si>
    <t>Al-Hassan, A., &amp; Al-Dossari, H.</t>
  </si>
  <si>
    <t>Detection of Hate Speech in Social Networks: A Survey on Multilingual Corpus</t>
  </si>
  <si>
    <t>6th International Conference on Computer Science and Information Technology</t>
  </si>
  <si>
    <t>83–100</t>
  </si>
  <si>
    <t>Al-Radaideh, Q. A., &amp; Al-Abrat, M. A.</t>
  </si>
  <si>
    <t>An Arabic text categorization approach using term weighting and multiple reducts</t>
  </si>
  <si>
    <t>Soft Computing</t>
  </si>
  <si>
    <t>5849–5863</t>
  </si>
  <si>
    <t>10.1007/s00500-018-3249-z</t>
  </si>
  <si>
    <t>Alakrot, A., Murray, L., &amp; Nikolov, N. S.</t>
  </si>
  <si>
    <t>Towards accurate detection of offensive language in online communication in Arabic</t>
  </si>
  <si>
    <t>315–320</t>
  </si>
  <si>
    <t>10.1016/J.PROCS.2018.10.491</t>
  </si>
  <si>
    <t>Alayba, A. M., Palade, V., England, M., &amp; Iqbal, R.</t>
  </si>
  <si>
    <t>Arabic language sentiment analysis on health services</t>
  </si>
  <si>
    <t>2017 1st International Workshop on Arabic Script Analysis and Recognition (ASAR)</t>
  </si>
  <si>
    <t>114–118</t>
  </si>
  <si>
    <t>10.1109/ASAR.2017.8067771</t>
  </si>
  <si>
    <t>Aya, S. A., Ormanci Acar, T., &amp; Tufekci, N.</t>
  </si>
  <si>
    <t>Modeling of membrane fouling in a submerged membrane reactor using support vector regression</t>
  </si>
  <si>
    <t>Desalination and Water Treatment</t>
  </si>
  <si>
    <t>24132–24145</t>
  </si>
  <si>
    <t>10.1080/19443994.2016.1140080</t>
  </si>
  <si>
    <t>Ayata, D., Saraclar, M., &amp; Özgür, A.</t>
  </si>
  <si>
    <t>Political opinion/sentiment prediction via long short term memory recurrent neural networks on Twitter</t>
  </si>
  <si>
    <t>25th IEEE Conference on Signal Processing and Communications Applications</t>
  </si>
  <si>
    <t>Babaeianjelodar, M., Lorenz, S., Gordon, J., Matthews, J., &amp; Freitag, E.</t>
  </si>
  <si>
    <t>Quantifying Gender Bias in Different Corpora</t>
  </si>
  <si>
    <t>Companion Proceedings of the Web Conference 2020</t>
  </si>
  <si>
    <t>752–759</t>
  </si>
  <si>
    <t>10.1145/3366424.3383559</t>
  </si>
  <si>
    <t>Computers and Security</t>
  </si>
  <si>
    <t>Bay, Y., &amp; Çelebi, E.</t>
  </si>
  <si>
    <t>Feature selection for enhanced author identification of turkish text</t>
  </si>
  <si>
    <t>Lecture Notes in Electrical Engineering</t>
  </si>
  <si>
    <t>371–379</t>
  </si>
  <si>
    <t>10.1007/978-3-319-22635-4_34</t>
  </si>
  <si>
    <t>BBC</t>
  </si>
  <si>
    <t>News</t>
  </si>
  <si>
    <t>https://www.bbc.com/turkce/haberler-turkiye-51614553</t>
  </si>
  <si>
    <t>Bimantara, A. A., Larasati, A., Risondang, E. M., Naf’an, M. Z., &amp; Nugraha, N. A. S.</t>
  </si>
  <si>
    <t>Sentiment analysis of cyberbullying on instagram user comments</t>
  </si>
  <si>
    <t>Journal of Data Science and Its Applications</t>
  </si>
  <si>
    <t>88–98</t>
  </si>
  <si>
    <t>10.21108/jdsa.2019.2.20</t>
  </si>
  <si>
    <t>BPEmb_TR,</t>
  </si>
  <si>
    <t>BPEmb_TR</t>
  </si>
  <si>
    <t>https://nlp.h-its.org/bpemb/tr/</t>
  </si>
  <si>
    <t>Briliani, A., Irawan, B., &amp; Setianingsih, C.</t>
  </si>
  <si>
    <t>Hate Speech Detection in Indonesian Language on Instagram Comment Section Using K-Nearest Neighbor Classification Method</t>
  </si>
  <si>
    <t>2019 IEEE International Conference on Internet of Things and Intelligence System (IoTaIS)</t>
  </si>
  <si>
    <t>98–104</t>
  </si>
  <si>
    <t>10.1109/IoTaIS47347.2019.8980398</t>
  </si>
  <si>
    <t>Policy and Internet</t>
  </si>
  <si>
    <t>Çakıcı, R., Steedman, M., &amp; Bozşahin, C.</t>
  </si>
  <si>
    <t>Wide-Coverage Parsing, Semantics, and Morphology</t>
  </si>
  <si>
    <t>153–174</t>
  </si>
  <si>
    <t>10.1007/978-3-319-90165-7_8</t>
  </si>
  <si>
    <t>Cambria, E.</t>
  </si>
  <si>
    <t>Affective computing and sentiment analysis</t>
  </si>
  <si>
    <t>102–107</t>
  </si>
  <si>
    <t>10.1109/MIS.2016.31</t>
  </si>
  <si>
    <t>Chakraborty, P., &amp; Seddiqui, M. H.</t>
  </si>
  <si>
    <t>Threat and Abusive Language Detection on Social Media in Bengali Language</t>
  </si>
  <si>
    <t>2019 1st International Conference on Advances in Science, Engineering and Robotics Technology (ICASERT)</t>
  </si>
  <si>
    <t>10.1109/ICASERT.2019.8934609</t>
  </si>
  <si>
    <t>Chamberlain, B. P., Rossi, E., Shiebler, D., Sedhain, S., &amp; Bronstein, M. M.</t>
  </si>
  <si>
    <t>Tuning Word2vec for Large Scale Recommendation Systems</t>
  </si>
  <si>
    <t>RecSys 2020 - 14th ACM Conference on Recommender Systems</t>
  </si>
  <si>
    <t>732–737</t>
  </si>
  <si>
    <t>10.1145/3383313.3418486</t>
  </si>
  <si>
    <t>Charitidis, P., Doropoulos, S., Vologiannidis, S., Papastergiou, I., &amp; Karakeva, S.</t>
  </si>
  <si>
    <t>Article 100071</t>
  </si>
  <si>
    <t>Hate is not Binary: Studying Abusive Behavior of #GamerGate on Twitter</t>
  </si>
  <si>
    <t>HT 2017 - Proceedings of the 28th ACM Conference on Hypertext and Social Media</t>
  </si>
  <si>
    <t>65–74</t>
  </si>
  <si>
    <t>Chatzakou, D., Leontiadis, I., Blackburn, J., De Cristofaro, E., Stringhini, G., Vakali, A., &amp; Kourtellis, N.</t>
  </si>
  <si>
    <t>Detecting cyberbullying and cyberaggression in social media</t>
  </si>
  <si>
    <t>ACM Transactions on the Web</t>
  </si>
  <si>
    <t>10.1145/3343484</t>
  </si>
  <si>
    <t>Chen, H., McKeever, S., &amp; Delany, S. J.</t>
  </si>
  <si>
    <t>Abusive Text Detection Using Neural Networks</t>
  </si>
  <si>
    <t>258–260</t>
  </si>
  <si>
    <t>Advances in Intelligent Systems and Computing</t>
  </si>
  <si>
    <t>10.1007/978-3-319-46562-3_12</t>
  </si>
  <si>
    <t>XGBoost: A scalable tree boosting system</t>
  </si>
  <si>
    <t>Proceedings of the ACM SIGKDD International Conference on Knowledge Discovery and Data Mining</t>
  </si>
  <si>
    <t>13-17-Augu</t>
  </si>
  <si>
    <t>785–794</t>
  </si>
  <si>
    <t>10.1145/2939672.2939785</t>
  </si>
  <si>
    <t>http://arxiv.org/abs/1703.04009</t>
  </si>
  <si>
    <t>Demirsoz, O., &amp; Ozcan, R.</t>
  </si>
  <si>
    <t>Classification of news-related tweets</t>
  </si>
  <si>
    <t>509–524</t>
  </si>
  <si>
    <t>10.1177/0165551516653082</t>
  </si>
  <si>
    <t>Demirtas, E., &amp; Pechenizkiy, M.</t>
  </si>
  <si>
    <t>Cross-lingual polarity detection with machine translation</t>
  </si>
  <si>
    <t>Proceedings of the 2nd International Workshop on Issues of Sentiment Discovery and Opinion Mining</t>
  </si>
  <si>
    <t>BERT: Pre-training of deep bidirectional transformers for language Understanding</t>
  </si>
  <si>
    <t>NAACL HLT 2019–2019 Conference of the North American Chapter of the Association for Computational Linguistics</t>
  </si>
  <si>
    <t>Dogan, T., &amp; Uysal, A. K.</t>
  </si>
  <si>
    <t>Improved inverse gravity moment term weighting for text classification</t>
  </si>
  <si>
    <t>10.1016/j.eswa.2019.04.015</t>
  </si>
  <si>
    <t>Drozd, A., Gladkova, A., &amp; Matsuoka, S.</t>
  </si>
  <si>
    <t>Discovering Aspectual Classes of Russian Verbs in Untagged Large Corpora</t>
  </si>
  <si>
    <t>IEEE International Conference on Data Science and Data Intensive Systems</t>
  </si>
  <si>
    <t>61–68</t>
  </si>
  <si>
    <t>Dwivedi, R. K., Aggarwal, M., Keshari, S. K., &amp; Kumar, A.</t>
  </si>
  <si>
    <t>Sentiment analysis and feature extraction using rule-based model (RBM)</t>
  </si>
  <si>
    <t>Lecture Notes in Networks and Systems</t>
  </si>
  <si>
    <t>57–63</t>
  </si>
  <si>
    <t>10.1007/978-981-13-2354-6_7</t>
  </si>
  <si>
    <t>El-Kahlout, I. D., &amp; Akin, A. A.</t>
  </si>
  <si>
    <t>Turkish constituent chunking with morphological and contextual features</t>
  </si>
  <si>
    <t>Lecture Notes in Computer Science</t>
  </si>
  <si>
    <t>7816 LNCS</t>
  </si>
  <si>
    <t>270–281</t>
  </si>
  <si>
    <t>10.1007/978-3-642-37247-6_22</t>
  </si>
  <si>
    <t>Eryiğit, G., Nivre, J., &amp; Oflazer, K.</t>
  </si>
  <si>
    <t>Dependency Parsing of Turkish</t>
  </si>
  <si>
    <t>Computational Linguistics</t>
  </si>
  <si>
    <t>357–389</t>
  </si>
  <si>
    <t>10.1162/coli.2008.07-017-R1-06-83</t>
  </si>
  <si>
    <t>Fatima, M., &amp; Pasha, M.</t>
  </si>
  <si>
    <t>Survey of machine learning algorithms for disease diagnostic</t>
  </si>
  <si>
    <t>Journal of Intelligent Learning Systems and Applications</t>
  </si>
  <si>
    <t>10.4236/jilsa.2017.91001</t>
  </si>
  <si>
    <t>Fatima, S., &amp; Srinivasu, D. B.</t>
  </si>
  <si>
    <t>Text Document categorization using support vector machine</t>
  </si>
  <si>
    <t>International Research Journal of Engineering and Technology</t>
  </si>
  <si>
    <t>141–147</t>
  </si>
  <si>
    <t>Experiments with a new boosting algorithm</t>
  </si>
  <si>
    <t>Proceedings of the Thirteenth International Conference on International Conference on Machine Learning</t>
  </si>
  <si>
    <t>148–156</t>
  </si>
  <si>
    <t>Friedman, J. H.</t>
  </si>
  <si>
    <t>Greedy Function Approximation: A Gradient Boosting Machine</t>
  </si>
  <si>
    <t>1189–1232</t>
  </si>
  <si>
    <t>Gao, Z., Feng, A., Song, X., &amp; Wu, X.</t>
  </si>
  <si>
    <t>Target-dependent sentiment classification with BERT</t>
  </si>
  <si>
    <t>154290–154299</t>
  </si>
  <si>
    <t>10.1109/ACCESS.2019.2946594</t>
  </si>
  <si>
    <t>Gazzah, S., Amara, N. E., &amp; Ben..</t>
  </si>
  <si>
    <t>New oversampling approaches based on polynomial fitting for imbalanced data sets</t>
  </si>
  <si>
    <t>DAS 2008 - Proceedings of the 8th IAPR International Workshop on Document Analysis Systems</t>
  </si>
  <si>
    <t>677–684</t>
  </si>
  <si>
    <t>10.1109/DAS.2008.74</t>
  </si>
  <si>
    <t>Golbeck, J., Ashktorab, Z., Banjo, R. O., Berlinger, A., Bhagwan, S., Buntain, C., ... Wu, D. M.</t>
  </si>
  <si>
    <t>A large human-labeled corpus for online harassment research</t>
  </si>
  <si>
    <t>Association for Computing Machinery</t>
  </si>
  <si>
    <t>229–233</t>
  </si>
  <si>
    <t>10.1145/3091478.3091509</t>
  </si>
  <si>
    <t>Google,</t>
  </si>
  <si>
    <t>Colaboratory</t>
  </si>
  <si>
    <t>https://colab.research.google.com/</t>
  </si>
  <si>
    <t>Han, J., Kamber, M., &amp; Pei, J.</t>
  </si>
  <si>
    <t>Data Mining. Concepts and Techniques (3rd). Edition</t>
  </si>
  <si>
    <t>The Morgan Kaufmann Series in Data Management Systems</t>
  </si>
  <si>
    <t>Hastie, T., Rosset, S., Zhu, J., &amp; Zou, H.</t>
  </si>
  <si>
    <t>Multi-class AdaBoost</t>
  </si>
  <si>
    <t>Statistics and Its Interface</t>
  </si>
  <si>
    <t>349–360</t>
  </si>
  <si>
    <t>10.4310/sii.2009.v2.n3.a8</t>
  </si>
  <si>
    <t>He, X., &amp; Deng, L.</t>
  </si>
  <si>
    <t>Deep learning for image-to-text generation: A technical overview</t>
  </si>
  <si>
    <t>IEEE Signal Processing Magazine</t>
  </si>
  <si>
    <t>109–116</t>
  </si>
  <si>
    <t>10.1109/MSP.2017.2741510</t>
  </si>
  <si>
    <t>Heinzerling, B., &amp; Strube, M.</t>
  </si>
  <si>
    <t>BPEmb: Tokenization-free Pre-trained Subword Embeddings in 275 Languages</t>
  </si>
  <si>
    <t>Eleventh International Conference on Language Resources and Evaluation (LREC 2018)</t>
  </si>
  <si>
    <t>Heirman, W., &amp; Walrave, M.</t>
  </si>
  <si>
    <t>Assessing Concerns and Issues about the Mediation of Technology in Cyberbullying</t>
  </si>
  <si>
    <t>Hemmatian, F., &amp; Sohrabi, M. K.</t>
  </si>
  <si>
    <t>A survey on classification techniques for opinion mining and sentiment analysis</t>
  </si>
  <si>
    <t>1495–1545</t>
  </si>
  <si>
    <t>10.1007/s10462-017-9599-6</t>
  </si>
  <si>
    <t>Hinton, G. E., &amp; Salakhutdinov, R. R.</t>
  </si>
  <si>
    <t>Reducing the dimensionality of data with neural networks</t>
  </si>
  <si>
    <t>504–507</t>
  </si>
  <si>
    <t>10.1126/SCIENCE.1127647</t>
  </si>
  <si>
    <t>Hmeidi, I., Al-Ayyoub, M., Abdulla, N. A., Almodawar, A. A., Abooraig, R., &amp; Mahyoub, N. A.</t>
  </si>
  <si>
    <t>Automatic Arabic text categorization: A comprehensive comparative study</t>
  </si>
  <si>
    <t>114–124</t>
  </si>
  <si>
    <t>10.1177/0165551514558172</t>
  </si>
  <si>
    <t>Hosseinmardi, H., Mattson, S. A., Rafiq, R. I., Han, R., Lv, Q., &amp; Mishra, S.</t>
  </si>
  <si>
    <t>Detection of cyberbullying incidents on the instagram social network</t>
  </si>
  <si>
    <t>http://arxiv.org/abs/1503.03909</t>
  </si>
  <si>
    <t>Hu, Y., Manikonda, L., &amp; Kambhampati, S.</t>
  </si>
  <si>
    <t>What we instagram: A first analysis of instagram photo content and user types</t>
  </si>
  <si>
    <t>8th International Conference on Weblogs and Social Media</t>
  </si>
  <si>
    <t>595–598</t>
  </si>
  <si>
    <t>Huang, B., &amp; Raisi, E.</t>
  </si>
  <si>
    <t>Weak Supervision and Machine Learning for Online Harassment Detection</t>
  </si>
  <si>
    <t>5–28</t>
  </si>
  <si>
    <t>10.1007/978-3-319-78583-7_2</t>
  </si>
  <si>
    <t>Huang, Z., Cao, Y., &amp; Wang, T.</t>
  </si>
  <si>
    <t>Transfer Learning with Efficient Convolutional Neural Networks for Fruit Recognition</t>
  </si>
  <si>
    <t>2019 IEEE 3rd Information Technology, Networking, Electronic and Automation Control Conference (ITNEC)</t>
  </si>
  <si>
    <t>358–362</t>
  </si>
  <si>
    <t>10.1109/ITNEC.2019.8729435</t>
  </si>
  <si>
    <t>A Dataset and Preliminaries Study for Abusive Language Detection in Indonesian Social Media</t>
  </si>
  <si>
    <t>222–229</t>
  </si>
  <si>
    <t>10.1016/j.procs.2018.08.169</t>
  </si>
  <si>
    <t>Statistics</t>
  </si>
  <si>
    <t>https://www.socialmediatoday.com/news/top-10-instagram-stats-for-2020-infographic/569641/</t>
  </si>
  <si>
    <t>Johnson, B. G.</t>
  </si>
  <si>
    <t>Tolerating and managing extreme speech on social media</t>
  </si>
  <si>
    <t>Internet Research</t>
  </si>
  <si>
    <t>1275–1291</t>
  </si>
  <si>
    <t>10.1108/IntR-03-2017-0100</t>
  </si>
  <si>
    <t>Jones, L. M., Mitchell, K. J., &amp; Finkelhor, D.</t>
  </si>
  <si>
    <t>Online harassment in context: Trends from three youth internet safety surveys (2000, 2005, 2010)</t>
  </si>
  <si>
    <t>Psychology of Violence</t>
  </si>
  <si>
    <t>10.1037/a0030309</t>
  </si>
  <si>
    <t>Karayiğit, H., Acı, Ç.İ., &amp; Akdağlı, A.</t>
  </si>
  <si>
    <t>Abusive Turkish Comments Dataset</t>
  </si>
  <si>
    <t>https://www.kaggle.com/habibekarayiit/datasets</t>
  </si>
  <si>
    <t>API</t>
  </si>
  <si>
    <t>https://keras.io/api/layers/convolution_layers/convolution1d/</t>
  </si>
  <si>
    <t>Khan, W., Daud, A., Nasir, J. A., &amp; Amjad, T.</t>
  </si>
  <si>
    <t>A survey on the state-of-the-art machine learning models in the context of NLP</t>
  </si>
  <si>
    <t>Kuwait Journal of Science</t>
  </si>
  <si>
    <t>95–113</t>
  </si>
  <si>
    <t>Kilic, S.</t>
  </si>
  <si>
    <t>Kappa test</t>
  </si>
  <si>
    <t>Journal of Mood Disorders</t>
  </si>
  <si>
    <t>10.5455/jmood.20150920115439</t>
  </si>
  <si>
    <t>Kilinç, D., Özçift, A., Bozyigit, F., Ylldlrlm, P., Yücalar, F., &amp; Borandag, E.</t>
  </si>
  <si>
    <t>TTC-3600: A new benchmark dataset for Turkish text categorization</t>
  </si>
  <si>
    <t>174–185</t>
  </si>
  <si>
    <t>10.1177/0165551515620551</t>
  </si>
  <si>
    <t>Kim, H., &amp; Jeong, Y.-S.</t>
  </si>
  <si>
    <t>Sentiment classification using convolutional neural networks</t>
  </si>
  <si>
    <t>10.3390/app9112347</t>
  </si>
  <si>
    <t>Kılınc, D., Borandağ, E., Yücalar, F., Tunalı, V., Şimşek, M., &amp; Özçift, A.</t>
  </si>
  <si>
    <t>Classification of scientific articles using text mining with KNN Algorithm and R Language</t>
  </si>
  <si>
    <t>Marmara Journal of Science</t>
  </si>
  <si>
    <t>89–94</t>
  </si>
  <si>
    <t>10.7240/mufbed.69674</t>
  </si>
  <si>
    <t>Bullying in the digital age: A critical review and meta-analysis of cyberbullying research among youth</t>
  </si>
  <si>
    <t>1073–1137</t>
  </si>
  <si>
    <t>10.1037/a0035618</t>
  </si>
  <si>
    <t>Locate the Hate: Detecting Tweets against Blacks</t>
  </si>
  <si>
    <t>Proceedings of the Twenty-Seventh AAAI Conference on Artificial Intelligence</t>
  </si>
  <si>
    <t>Le, T., Hoang Son, L., Vo, M., Lee, M., &amp; Baik, S.</t>
  </si>
  <si>
    <t>A cluster-based boosting algorithm for bankruptcy prediction in a highly imbalanced dataset</t>
  </si>
  <si>
    <t>Symmetry</t>
  </si>
  <si>
    <t>10.3390/sym10070250</t>
  </si>
  <si>
    <t>Lee, H. S., Lee, H. R., Park, J. U., &amp; Han, Y. S.</t>
  </si>
  <si>
    <t>An abusive text detection system based on enhanced abusive and non-abusive word lists</t>
  </si>
  <si>
    <t>22–31</t>
  </si>
  <si>
    <t>10.1016/j.dss.2018.06.009</t>
  </si>
  <si>
    <t>Linguistic regularities in sparse and explicit word representations</t>
  </si>
  <si>
    <t>CoNLL 2014 - 18th Conference on Computational Natural Language Learning, Proceedings</t>
  </si>
  <si>
    <t>171–180</t>
  </si>
  <si>
    <t>10.3115/v1/w14-1618</t>
  </si>
  <si>
    <t>Li, B., Drozd, A., Liu, T., &amp; Du, X.</t>
  </si>
  <si>
    <t>Subword-level Composition Functions for Learning Word Embeddings</t>
  </si>
  <si>
    <t>38–48</t>
  </si>
  <si>
    <t>Liu, P., Qiu, X., Chen, X., Wu, S., &amp; Huang, X.</t>
  </si>
  <si>
    <t>Multi-Timescale Long Short-Term Memory Neural Network for Modelling Sentences and Documents</t>
  </si>
  <si>
    <t>Proceedings of the 2015 Conference on Empirical Methods in Natural Language Processing</t>
  </si>
  <si>
    <t>2326–2335</t>
  </si>
  <si>
    <t>10.18653/v1/D15-1280</t>
  </si>
  <si>
    <t>Mahmood, Z., Safder, I., Nawab, R. M. A., Bukhari, F., Nawaz, R., Alfakeeh, A. S., ... Hassan, S. U.</t>
  </si>
  <si>
    <t>Deep sentiments in Roman Urdu text using recurrent convolutional neural network model</t>
  </si>
  <si>
    <t>Information Processing and Management</t>
  </si>
  <si>
    <t>10.1016/j.ipm.2020.102233</t>
  </si>
  <si>
    <t>Marujo, L., Ling, W., Ribeiro, R., Gershman, A., Carbonell, J., Martins de Matos, D., &amp; Neto, J. P.</t>
  </si>
  <si>
    <t>Exploring events and distributed representations of text in multi-document summarization</t>
  </si>
  <si>
    <t>10.1016/J.KNOSYS.2015.11.005</t>
  </si>
  <si>
    <t>Mikolov, T., Sutskever, I., Chen, K., Corrado, G., &amp; Dean, J.</t>
  </si>
  <si>
    <t>http://arxiv.org/abs/1310.4546</t>
  </si>
  <si>
    <t>Mohan Patro, V. M., &amp; Ranjan Patra, M.</t>
  </si>
  <si>
    <t>A Novel Approach to Compute Confusion Matrix for Classification of n-Class Attributes with Feature Selection</t>
  </si>
  <si>
    <t>Transactions on Machine Learning and Artificial Intelligence</t>
  </si>
  <si>
    <t>52–52</t>
  </si>
  <si>
    <t>10.14738/tmlai.32.1108</t>
  </si>
  <si>
    <t>A BERT-Based Transfer Learning Approach for Hate Speech Detection in Online Social Media</t>
  </si>
  <si>
    <t>Complex Networks and Their Applications VIII</t>
  </si>
  <si>
    <t>Naf’an, M. Z., Bimantara, A. A., Larasati, A., Risondang, E. M., &amp; Nugraha, N. A. S.</t>
  </si>
  <si>
    <t>Omar, A., Mahmoud, T. M., &amp; Abd-El-Hafeez, T.</t>
  </si>
  <si>
    <t>Comparative Performance of Machine Learning and Deep Learning Algorithms for Arabic Hate Speech Detection in OSNs</t>
  </si>
  <si>
    <t>247–257</t>
  </si>
  <si>
    <t>Omar, N., &amp; Al-Tashi, Q.</t>
  </si>
  <si>
    <t>Arabic nested noun compound extraction based on linguistic features and statistical measures</t>
  </si>
  <si>
    <t>GEMA Online Journal of Language Studies</t>
  </si>
  <si>
    <t>93–107</t>
  </si>
  <si>
    <t>10.17576/gema-2018-1802-07</t>
  </si>
  <si>
    <t>Ornek, A. H., Ceylan, M., &amp; Ervural, S.</t>
  </si>
  <si>
    <t>Health status detection of neonates using infrared thermography and deep convolutional neural networks</t>
  </si>
  <si>
    <t>Infrared Physics &amp; Technology</t>
  </si>
  <si>
    <t>10.1016/J.INFRARED.2019.103044</t>
  </si>
  <si>
    <t>Ozel, S. A., Sarac, E., Akdemir, S., &amp; Aksu, H.</t>
  </si>
  <si>
    <t>Detection of cyberbullying on social media messages in Turkish</t>
  </si>
  <si>
    <t>2017 International Conference on Computer Science and Engineering (UBMK)</t>
  </si>
  <si>
    <t>10.1109/UBMK.2017.8093411</t>
  </si>
  <si>
    <t>One-step and two-step classification for abusive language detection on twitter</t>
  </si>
  <si>
    <t>http://arxiv.org/abs/1706.01206</t>
  </si>
  <si>
    <t>Parlar, T., Özel, S. A., &amp; Song, F.</t>
  </si>
  <si>
    <t>Analysis of data pre-processing methods for sentiment analysis of reviews</t>
  </si>
  <si>
    <t>Computer Science</t>
  </si>
  <si>
    <t>123–141</t>
  </si>
  <si>
    <t>10.7494/csci.2019.20.1.3097</t>
  </si>
  <si>
    <t>Pratiwi, N. I., Budi, I., &amp; Alfina, I.</t>
  </si>
  <si>
    <t>Hate Speech Detection on Indonesian Instagram Comments using FastText Approach</t>
  </si>
  <si>
    <t>2018 International Conference on Advanced Computer Science and Information Systems (ICACSIS)</t>
  </si>
  <si>
    <t>447–450</t>
  </si>
  <si>
    <t>10.1109/ICACSIS.2018.8618182</t>
  </si>
  <si>
    <t>Priyoko, B., &amp; Yaqin, A.</t>
  </si>
  <si>
    <t>Implementation of Naive Bayes Algorithm for Spam Comments Classification on Instagram</t>
  </si>
  <si>
    <t>2019 International Conference on Information and Communications Technology (ICOIACT)</t>
  </si>
  <si>
    <t>508–513</t>
  </si>
  <si>
    <t>10.1109/ICOIACT46704.2019.8938575</t>
  </si>
  <si>
    <t>Renjith, S., Sreekumar, A., &amp; Jathavedan, M.</t>
  </si>
  <si>
    <t>An extensive study on the evolution of context-aware personalized travel recommender systems</t>
  </si>
  <si>
    <t>10.1016/j.ipm.2019.102078</t>
  </si>
  <si>
    <t>Saraç, E., &amp; Özel, S. A.</t>
  </si>
  <si>
    <t>Effects of feature extraction and classification methods on cyberbully detection</t>
  </si>
  <si>
    <t>Süleyman Demirel University Journal of Natural and Applied Sciences</t>
  </si>
  <si>
    <t>10.19113/sdufbed.20964</t>
  </si>
  <si>
    <t>Scikit,</t>
  </si>
  <si>
    <t>Scikit- Learn Library</t>
  </si>
  <si>
    <t>https://scikit-learn.org/stable/</t>
  </si>
  <si>
    <t>Sebastiani, F.</t>
  </si>
  <si>
    <t>Machine learning in automated text categorization</t>
  </si>
  <si>
    <t>10.1145/505282.505283</t>
  </si>
  <si>
    <t>Segura-Bedmar, I., Colón-Ruíz, C., Tejedor-Alonso, M.Á., &amp; Moro-Moro, M.</t>
  </si>
  <si>
    <t>Predicting of anaphylaxis in big data EMR by exploring machine learning approaches</t>
  </si>
  <si>
    <t>Journal of Biomedical Informatics</t>
  </si>
  <si>
    <t>50–59</t>
  </si>
  <si>
    <t>10.1016/j.jbi.2018.09.012</t>
  </si>
  <si>
    <t>Seiffert, C., Khoshgoftaar, T. M., Van Hulse, J., &amp; Napolitano, A.</t>
  </si>
  <si>
    <t>Resampling or reweighting: A comparison of boosting implementations</t>
  </si>
  <si>
    <t>Proceedings - International Conference on Tools with Artificial Intelligence, ICTAI</t>
  </si>
  <si>
    <t>445–451</t>
  </si>
  <si>
    <t>10.1109/ICTAI.2008.59</t>
  </si>
  <si>
    <t>Sennrich, R., Haddow, B., &amp; Birch, A.</t>
  </si>
  <si>
    <t>Neural machine translation of rare words with subword units</t>
  </si>
  <si>
    <t>54th Annual Meeting of the Association for Computational Linguistics, ACL 2016 - Long Papers</t>
  </si>
  <si>
    <t>1715–1725</t>
  </si>
  <si>
    <t>10.18653/v1/p16-1162</t>
  </si>
  <si>
    <t>Twitter Sentiment Analysis with Deep Convolutional Neural Networks</t>
  </si>
  <si>
    <t>Proceedings of the 38th International ACM SIGIR Conference on Research and Development in Information Retrieval - SIGIR ’15</t>
  </si>
  <si>
    <t>10.1145/2766462.2767830</t>
  </si>
  <si>
    <t>Shen, Y., He, X., Gao, J., Deng, L., &amp; Mesnil, G.</t>
  </si>
  <si>
    <t>Learning semantic representations using convolutional neural networks for web search</t>
  </si>
  <si>
    <t>Proceedings of the 23rd International Conference on World Wide Web - WWW ’14 Companion</t>
  </si>
  <si>
    <t>373–374</t>
  </si>
  <si>
    <t>10.1145/2567948.2577348</t>
  </si>
  <si>
    <t>Shi, H., Wang, H., Huang, Y., Zhao, L., Qin, C., &amp; Liu, C.</t>
  </si>
  <si>
    <t>A hierarchical method based on weighted extreme gradient boosting in ECG heartbeat classification</t>
  </si>
  <si>
    <t>Computer Methods and Programs in Biomedicine</t>
  </si>
  <si>
    <t>10.1016/j.cmpb.2019.02.005</t>
  </si>
  <si>
    <t>Shushkevich, E., &amp; Cardiff, J.</t>
  </si>
  <si>
    <t>Automatic misogyny detection in social media: A survey</t>
  </si>
  <si>
    <t>Computacion y Sistemas</t>
  </si>
  <si>
    <t>1159–1164</t>
  </si>
  <si>
    <t>10.13053/CyS-23-4-3299</t>
  </si>
  <si>
    <t>Statista,</t>
  </si>
  <si>
    <t>Turkey: Number of Instagram users 2020 | Statista</t>
  </si>
  <si>
    <t>https://www.statista.com/statistics/1024714/instagram-users-turkey/</t>
  </si>
  <si>
    <t>Talukder, A., &amp; Ahammed, B.</t>
  </si>
  <si>
    <t>Machine learning algorithms for predicting malnutrition among under-five children in Bangladesh</t>
  </si>
  <si>
    <t>Nutrition</t>
  </si>
  <si>
    <t>10.1016/j.nut.2020.110861</t>
  </si>
  <si>
    <t>Tang, Y., &amp; Dalzell, N.</t>
  </si>
  <si>
    <t>Classifying hate speech using a two-layer model</t>
  </si>
  <si>
    <t>Statistics and Public Policy</t>
  </si>
  <si>
    <t>80–86</t>
  </si>
  <si>
    <t>10.1080/2330443x.2019.1660285</t>
  </si>
  <si>
    <t>TDK</t>
  </si>
  <si>
    <t>Turkish Language Society</t>
  </si>
  <si>
    <t>https://sozluk.gov.tr/</t>
  </si>
  <si>
    <t>Terragni, S., Fersini, E., &amp; Messina, E.</t>
  </si>
  <si>
    <t>Constrained relational topic models</t>
  </si>
  <si>
    <t>581–594</t>
  </si>
  <si>
    <t>10.1016/j.ins.2019.09.039</t>
  </si>
  <si>
    <t>Automatic monitoring of cyberbullying on social networking sites: From technological feasibility to desirability</t>
  </si>
  <si>
    <t>89–97</t>
  </si>
  <si>
    <t>10.1016/j.tele.2014.04.002</t>
  </si>
  <si>
    <t>Vigna, F. Del, Cimino, A., Dell’orletta, F., Petrocchi, M., &amp; Tesconi, M.</t>
  </si>
  <si>
    <t>Hate me, hate me not: Hate speech detection on Facebook</t>
  </si>
  <si>
    <t>ITA-SEC 17</t>
  </si>
  <si>
    <t>Wang, H., &amp; Raj, B.</t>
  </si>
  <si>
    <t>On the Origin of Deep Learning</t>
  </si>
  <si>
    <t>http://arxiv.org/abs/1702.07800</t>
  </si>
  <si>
    <t>Wang, N., Wang, P., &amp; Zhang, B.</t>
  </si>
  <si>
    <t>An improved TF-IDF weights function based on information theory</t>
  </si>
  <si>
    <t>CCTAE 2010 - 2010 International Conference on Computer and Communication Technologies in Agriculture Engineering</t>
  </si>
  <si>
    <t>439–441</t>
  </si>
  <si>
    <t>10.1109/CCTAE.2010.5544382</t>
  </si>
  <si>
    <t>Hateful Symbols or Hateful People? Predictive Features for Hate Speech Detection on Twitter | Request PDF</t>
  </si>
  <si>
    <t>In Proceedings of the NAACL Student Research Workshop</t>
  </si>
  <si>
    <t>Waseem, Z., Thorne, J., &amp; Bingel, J.</t>
  </si>
  <si>
    <t>Bridging the Gaps: Multi Task Learning for Domain Transfer of Hate Speech Detection</t>
  </si>
  <si>
    <t>Springer, Cham</t>
  </si>
  <si>
    <t>10.1007/978-3-319-78583-7_3</t>
  </si>
  <si>
    <t>Wei, F., Qin, H., Ye, S., &amp; Zhao, H.</t>
  </si>
  <si>
    <t>Empirical Study of Deep Learning for Text Classification in Legal Document Review</t>
  </si>
  <si>
    <t>2018 IEEE International Conference on Big Data (Big Data)</t>
  </si>
  <si>
    <t>3317–3320</t>
  </si>
  <si>
    <t>10.1109/BigData.2018.8622157</t>
  </si>
  <si>
    <t>Wiegand, M., Ruppenhofer, J., Schmidt, A., &amp; Greenberg, C.</t>
  </si>
  <si>
    <t>Inducing a Lexicon of Abusive Words – A Feature-Based Approach</t>
  </si>
  <si>
    <t>In Proceedings of the 2018 Conference of the North American Chapter of the Association for Computational Linguistics: Human Language Technologies</t>
  </si>
  <si>
    <t>1046–1056</t>
  </si>
  <si>
    <t>Overview of the GermEval 2018 Shared Task on the Identification of Offensive Language</t>
  </si>
  <si>
    <t>GermEval 2018 Shared Task on the Identification of Offensive Language</t>
  </si>
  <si>
    <t>Wikimedia Dump</t>
  </si>
  <si>
    <t>https://dumps.wikimedia.org/trwiki/</t>
  </si>
  <si>
    <t>Yih, W., He, X., &amp; Meek, C.</t>
  </si>
  <si>
    <t>Semantic Parsing for Single-Relation Question Answering</t>
  </si>
  <si>
    <t>Proceedings of the 52nd Annual Meeting of the Association for Computational Linguistics (Short Papers)</t>
  </si>
  <si>
    <t>643–648</t>
  </si>
  <si>
    <t>Yıldırım, S.</t>
  </si>
  <si>
    <t>BERT-base Turkish Sentiment Model</t>
  </si>
  <si>
    <t>https://huggingface.co/savasy/bert-base-turkish-sentiment-cased/blob/main/README.md</t>
  </si>
  <si>
    <t>Comparing Deep Neural Networks to Traditional Models for Sentiment Analysis in Turkish Language</t>
  </si>
  <si>
    <t>Algorithms for Intelligent Systems</t>
  </si>
  <si>
    <t>311–319</t>
  </si>
  <si>
    <t>10.1007/978-981-15-1216-2_12</t>
  </si>
  <si>
    <t>Yuan, B., &amp; Ma, X.</t>
  </si>
  <si>
    <t>Sampling + reweighting: Boosting the performance of AdaBoost on imbalanced datasets</t>
  </si>
  <si>
    <t>In Proceedings of the International Joint Conference on Neural Networks</t>
  </si>
  <si>
    <t>10.1109/IJCNN.2012.6252738</t>
  </si>
  <si>
    <t>Zhang, A., Lipton, Z. C., Li, M., &amp; Smola, A. J.</t>
  </si>
  <si>
    <t>Subword Embedding</t>
  </si>
  <si>
    <t>Dive into Deep Learning</t>
  </si>
  <si>
    <t>664–666</t>
  </si>
  <si>
    <t>Zhang, Z., &amp; Luo, L.</t>
  </si>
  <si>
    <t>Hate speech detection: A solved problem? The challenging case of long tail on Twitter</t>
  </si>
  <si>
    <t>Semantic Web</t>
  </si>
  <si>
    <t>925–945</t>
  </si>
  <si>
    <t>10.3233/SW-180338</t>
  </si>
  <si>
    <t>Detecting Hate Speech on Twitter Using a Convolution-GRU Based Deep Neural Network</t>
  </si>
  <si>
    <t>10843 LNCS</t>
  </si>
  <si>
    <t>10.1007/978-3-319-93417-4_48</t>
  </si>
  <si>
    <t>Zin, H. M., Mustapha, N., Murad, M. A. A., &amp; Sharef, N. M.</t>
  </si>
  <si>
    <t>Term weighting scheme effect in sentiment analysis of online movie reviews</t>
  </si>
  <si>
    <t>Advanced Science Letters</t>
  </si>
  <si>
    <t>933–937</t>
  </si>
  <si>
    <t>10.1166/asl.2018.10661</t>
  </si>
  <si>
    <t>Agarwal, S., &amp; Sureka, A.</t>
  </si>
  <si>
    <t>Characterizing linguistic attributes for automatic classification of intent based racist/radicalized posts on tumblr micro-blogging website</t>
  </si>
  <si>
    <t>arXiv preprint arXiv:1701.04931</t>
  </si>
  <si>
    <t>Using knn and svm based one-class classifier for detecting online radicalization on twitter</t>
  </si>
  <si>
    <t>International Conference on Distributed Computing and Internet Technology</t>
  </si>
  <si>
    <t>Akhter, M. P., Jiangbin, Z., Naqvi, I. R., AbdelMajeed, M., &amp; Zia, T.</t>
  </si>
  <si>
    <t>Abusive language detection from social media comments using conventional machine learning and deep learning approaches</t>
  </si>
  <si>
    <t>Akinyetun, T. S., Odeyemi, D. D., &amp; Alausa, J. A.</t>
  </si>
  <si>
    <t>Social media and electoral violence in Nigeria: Sustainable Development goal 16, a panacea?</t>
  </si>
  <si>
    <t>KIU Interdisciplinary Journal of Humanities and Social Sciences</t>
  </si>
  <si>
    <t>189–215</t>
  </si>
  <si>
    <t>Aldera, S., Emam, A., Al-Qurishi, M., Alrubaian, M., &amp; Alothaim, A.</t>
  </si>
  <si>
    <t>Exploratory data analysis and classification of a new arabic online extremism dataset</t>
  </si>
  <si>
    <t>161613–161626</t>
  </si>
  <si>
    <t>Ali, G., &amp; Malik, M. S. I.</t>
  </si>
  <si>
    <t>Rumour identification on Twitter as a function of novel textual and language-context features</t>
  </si>
  <si>
    <t>Alvari, H., Sarkar, S., &amp; Shakarian, P.</t>
  </si>
  <si>
    <t>Detection of violent extremists in social media</t>
  </si>
  <si>
    <t>2019 2nd international conference on data intelligence and security (ICDIS)</t>
  </si>
  <si>
    <t>Amjad, M., Ashraf, N., Zhila, A., Sidorov, G., Zubiaga, A., &amp; Gelbukh, A.</t>
  </si>
  <si>
    <t>Threatening language detection and target identification in Urdu tweets</t>
  </si>
  <si>
    <t>128302–128313</t>
  </si>
  <si>
    <t>Amjad, M., Zhila, A., Sidorov, G., Labunets, A., Butta, S., Amjad, H. I., . . . Gelbukh, A.</t>
  </si>
  <si>
    <t>Overview of abusive and threatening language detection in Urdu at FIRE 2021</t>
  </si>
  <si>
    <t>arXiv preprint arXiv:2207.06710</t>
  </si>
  <si>
    <t>Ashcroft, M., Fisher, A., Kaati, L., Omer, E., &amp; Prucha, N.</t>
  </si>
  <si>
    <t>Detecting jihadist messages on twitter</t>
  </si>
  <si>
    <t>2015 European intelligence and security informatics conference</t>
  </si>
  <si>
    <t>Azizan, S. A., &amp; Aziz, I. A.</t>
  </si>
  <si>
    <t>Terrorism detection based on sentiment analysis using machine learning</t>
  </si>
  <si>
    <t>Journal of Engineering and Applied Sciences</t>
  </si>
  <si>
    <t>691–698</t>
  </si>
  <si>
    <t>Bhattacharjee, S. D., Balantrapu, B. V., Tolone, W., &amp; Talukder, A.</t>
  </si>
  <si>
    <t>Identifying extremism in social media with multi-view context-aware subset optimization</t>
  </si>
  <si>
    <t>2017 IEEE international conference on big data (big data)</t>
  </si>
  <si>
    <t>Chandrasekaran, S., Singh Pundir, A. K., &amp; Lingaiah, T. B.</t>
  </si>
  <si>
    <t>Das, M., Banerjee, S., &amp; Saha, P.</t>
  </si>
  <si>
    <t>Abusive and threatening language detection in urdu using boosting based and bert based models: A comparative approach</t>
  </si>
  <si>
    <t>arXiv preprint arXiv:2111.14830</t>
  </si>
  <si>
    <t>Duan, Z., Luo, X., &amp; Zhang, T.</t>
  </si>
  <si>
    <t>Combining transformers with CNN for multi-focus image fusion</t>
  </si>
  <si>
    <t>Falotico, R., &amp; Quatto, P.</t>
  </si>
  <si>
    <t>Fleiss’ kappa statistic without paradoxes</t>
  </si>
  <si>
    <t>Quality &amp; Quantity</t>
  </si>
  <si>
    <t>463–470</t>
  </si>
  <si>
    <t>Ferrara, E., Wang, W.-Q., Varol, O., Flammini, A., &amp; Galstyan, A.</t>
  </si>
  <si>
    <t>Predicting online extremism, content adopters, and interaction reciprocity</t>
  </si>
  <si>
    <t>Gaikwad, M., Ahirrao, S., Kotecha, K., &amp; Abraham, A.</t>
  </si>
  <si>
    <t>Multi-ideology multi-class extremism classification using deep learning techniques</t>
  </si>
  <si>
    <t>104829–104843</t>
  </si>
  <si>
    <t>Gupta, P., Varshney, P., &amp; Bhatia, M. P. S.</t>
  </si>
  <si>
    <t>Identifying radical social media posts using machine learning</t>
  </si>
  <si>
    <t>Haq, N. U., Ullah, M., Khan, R., Ahmad, A., Almogren, A., Hayat, B., &amp; Shafi, B.</t>
  </si>
  <si>
    <t>USAD: an intelligent system for slang and abusive text detection in PERSO-Arabic-scripted Urdu</t>
  </si>
  <si>
    <t>Complexity</t>
  </si>
  <si>
    <t>Hussain, S., Malik, M. S. I., &amp; Masood, N.</t>
  </si>
  <si>
    <t>Identification of offensive language in Urdu using semantic and embedding models</t>
  </si>
  <si>
    <t>PeerJ Computer Science</t>
  </si>
  <si>
    <t>e1169</t>
  </si>
  <si>
    <t>Johnston, A., &amp; Marku, A.</t>
  </si>
  <si>
    <t>Identifying extremism in text using deep learning</t>
  </si>
  <si>
    <t>Development and Analysis of Deep Learning Architectures</t>
  </si>
  <si>
    <t>267–289</t>
  </si>
  <si>
    <t>Kaati, L., Omer, E., Prucha, N., &amp; Shrestha, A.</t>
  </si>
  <si>
    <t>Detecting multipliers of jihadism on twitter</t>
  </si>
  <si>
    <t>2015 IEEE international conference on data mining workshop (ICDMW)</t>
  </si>
  <si>
    <t>Kaur, A., Saini, J. K., &amp; Bansal, D.</t>
  </si>
  <si>
    <t>Detecting radical text over online media using deep learning</t>
  </si>
  <si>
    <t>arXiv preprint arXiv:1907.12368</t>
  </si>
  <si>
    <t>Kausar, S., Tahir, B., &amp; Mehmood, M. A.</t>
  </si>
  <si>
    <t>ProSOUL: A framework to identify propaganda from online Urdu content</t>
  </si>
  <si>
    <t>IEEE access</t>
  </si>
  <si>
    <t>186039–186054</t>
  </si>
  <si>
    <t>Khan, L., Amjad, A., Ashraf, N., Chang, H.-T., &amp; Gelbukh, A.</t>
  </si>
  <si>
    <t>Urdu sentiment analysis with deep learning methods</t>
  </si>
  <si>
    <t>97803–97812</t>
  </si>
  <si>
    <t>Khan, S., Fazil, M., Sejwal, V. K., Alshara, M. A., Alotaibi, R. M., Kamal, A., &amp; Baig, A. R.</t>
  </si>
  <si>
    <t>BiCHAT: BiLSTM with deep CNN and hierarchical attention for hate speech detection</t>
  </si>
  <si>
    <t>Journal of King Saud University-Computer and Information Sciences</t>
  </si>
  <si>
    <t>4335–4344</t>
  </si>
  <si>
    <t>Kumar, T., Mahrishi, M., &amp; Sharma, G.</t>
  </si>
  <si>
    <t>Emotion recognition in Hindi text using multilingual BERT transformer</t>
  </si>
  <si>
    <t>Lakomy, M.</t>
  </si>
  <si>
    <t>Recruitment and incitement to violence in the Islamic State’s online propaganda: Comparative analysis of Dabiq and Rumiyah</t>
  </si>
  <si>
    <t>Studies in Conflict &amp; Terrorism</t>
  </si>
  <si>
    <t>565–580</t>
  </si>
  <si>
    <t>Litvinova, T., &amp; Litvinova, O.</t>
  </si>
  <si>
    <t>Analysis and Detection of a Radical Extremist Discourse Using Stylometric Tools</t>
  </si>
  <si>
    <t>The 2018 International Conference on Digital Science</t>
  </si>
  <si>
    <t>Liu, Y., Ott, M., Goyal, N., Du, J., Joshi, M., Chen, D., . . . Stoyanov, V.</t>
  </si>
  <si>
    <t>Liu, Y., Wei, S., Huang, H., Lai, Q., Li, M., &amp; Guan, L.</t>
  </si>
  <si>
    <t>Naming entity recognition of citrus pests and diseases based on the BERT-BiLSTM-CRF model</t>
  </si>
  <si>
    <t>Mali, N., Restrepo, F., Abrahams, A., &amp; Ractham, P.</t>
  </si>
  <si>
    <t>Implementation of mars metrics and Mars charts for evaluating classifier exclusivity: The comparative uniqueness of binary classifier predictions</t>
  </si>
  <si>
    <t>Software Impacts</t>
  </si>
  <si>
    <t>Malik, M. S. I., Nazarova, A., Jamjoom, M. M., &amp; Ignatov, D. I.</t>
  </si>
  <si>
    <t>Multilingual hope speech detection: A robust framework using transfer learning of fine-tuning roberta model</t>
  </si>
  <si>
    <t>Malik, M. S. I., Cheema, U., &amp; Ignatov, D. I.</t>
  </si>
  <si>
    <t>Contextual embeddings based on fine-tuned Urdu-BERT for Urdu threatening content and target identification</t>
  </si>
  <si>
    <t>Malik, M. S. I., Imran, T., &amp; Mamdouh, J. M.</t>
  </si>
  <si>
    <t>How to detect propaganda from social media? Exploitation of semantic and fine-tuned language models</t>
  </si>
  <si>
    <t>e1248</t>
  </si>
  <si>
    <t>Malik, M. S. I., &amp; Nawaz, A.</t>
  </si>
  <si>
    <t>SEHP: Stacking-based ensemble learning on novel features for review helpfulness prediction</t>
  </si>
  <si>
    <t>Knowledge and Information Systems</t>
  </si>
  <si>
    <t>1–27</t>
  </si>
  <si>
    <t>Biochemia medica</t>
  </si>
  <si>
    <t>Meagher, D. R.</t>
  </si>
  <si>
    <t>Inciting racial violence as sedition: A problem of definition?</t>
  </si>
  <si>
    <t>Mehmood, A., Farooq, M. S., Naseem, A., Rustam, F., Villar, M. G., Rodríguez, C. L., &amp; Ashraf, I.</t>
  </si>
  <si>
    <t>Threatening URDU language detection from tweets using machine learning</t>
  </si>
  <si>
    <t>Mikolov, T., Grave, E., Bojanowski, P., Puhrsch, C., &amp; Joulin, A.</t>
  </si>
  <si>
    <t>Advances in pre-training distributed word representations</t>
  </si>
  <si>
    <t>arXiv preprint arXiv:1712.09405</t>
  </si>
  <si>
    <t>Mustafa, R. U., Nawaz, M. S., Farzund, J., Lali, M. I., Shahzad, B., &amp; Viger, P. F.</t>
  </si>
  <si>
    <t>Early detection of controversial urdu speeches from social media</t>
  </si>
  <si>
    <t>Data Sci. Pattern Recognit.</t>
  </si>
  <si>
    <t>26–42</t>
  </si>
  <si>
    <t>Nawaz, A., &amp; Malik, M.</t>
  </si>
  <si>
    <t>Rising stars prediction in reviewer network</t>
  </si>
  <si>
    <t>53–75</t>
  </si>
  <si>
    <t>Nouh, M., Nurse, J. R. C., &amp; Goldsmith, M.</t>
  </si>
  <si>
    <t>Understanding the radical mind: Identifying signals to detect extremist content on twitter</t>
  </si>
  <si>
    <t>2019 IEEE International Conference on Intelligence and Security Informatics (ISI)</t>
  </si>
  <si>
    <t>Rehan, M., Malik, M. S. I., &amp; Jamjoom, M. M.</t>
  </si>
  <si>
    <t>Fine-tuning transformer models using transfer learning for multilingual threatening text identification</t>
  </si>
  <si>
    <t>Salhani, C.</t>
  </si>
  <si>
    <t>Media in conflict: Inciting violence in Kosovo</t>
  </si>
  <si>
    <t>Georgetown Journal of International Affairs</t>
  </si>
  <si>
    <t>33–39</t>
  </si>
  <si>
    <t>Saul, B.</t>
  </si>
  <si>
    <t>Speaking of terror: Criminalising incitement to violence</t>
  </si>
  <si>
    <t>University of New South Wales Law Journal</t>
  </si>
  <si>
    <t>868–886</t>
  </si>
  <si>
    <t>Saura, J. R., Ribeiro-Soriano, D., &amp; Saldaña, P. Z.</t>
  </si>
  <si>
    <t>Exploring the challenges of remote work on Twitter users’ sentiments: From digital technology development to a post-pandemic era</t>
  </si>
  <si>
    <t>Journal of Business Research</t>
  </si>
  <si>
    <t>242–254</t>
  </si>
  <si>
    <t>Scanlon, J. R., &amp; Gerber, M. S.</t>
  </si>
  <si>
    <t>Forecasting violent extremist cyber recruitment</t>
  </si>
  <si>
    <t>IEEE Transactions on Information Forensics and Security</t>
  </si>
  <si>
    <t>2461–2470</t>
  </si>
  <si>
    <t>Sharif, W., Mumtaz, S., Shafiq, Z., Riaz, O., Ali, T., Husnain, M., &amp; Choi, G. S.</t>
  </si>
  <si>
    <t>An empirical approach for extreme behavior identification through tweets using machine learning</t>
  </si>
  <si>
    <t>Sureka, A., &amp; Agarwal, S.</t>
  </si>
  <si>
    <t>Learning to classify hate and extremism promoting tweets</t>
  </si>
  <si>
    <t>2014 IEEE joint intelligence and security informatics conference</t>
  </si>
  <si>
    <t>Viljoen, F.</t>
  </si>
  <si>
    <t>Inciting violence and propagating hate through the media: Rwanda and the limits of international criminal law</t>
  </si>
  <si>
    <t>Obiter</t>
  </si>
  <si>
    <t>26–40</t>
  </si>
  <si>
    <t>Watkins, J.</t>
  </si>
  <si>
    <t>Satellite sectarianisation or plain old partisanship?: Inciting violence in the Arab mainstream media</t>
  </si>
  <si>
    <t>Younas, M. Z., Malik, M. S. I., &amp; Ignatov, D. I.</t>
  </si>
  <si>
    <t>Automated defect identification for cell phones using language context, linguistic and smoke-word models</t>
  </si>
  <si>
    <t>Zhu, M., &amp; Xie, J.</t>
  </si>
  <si>
    <t>Investigation of nearby monitoring station for hourly PM2. 5 forecasting using parallel multi-input 1D-CNN-biLSTM</t>
  </si>
  <si>
    <t>Aramaki, E., Maskawa, S., &amp; Morita, M.</t>
  </si>
  <si>
    <t>Twitter catches the flu: Detecting influenza epidemics using Twitter</t>
  </si>
  <si>
    <t>Proceedings of the Conference on Empirical Methods in Natural Language Processing</t>
  </si>
  <si>
    <t>1568-1576</t>
  </si>
  <si>
    <t>Beijer, F.</t>
  </si>
  <si>
    <t>The syntax and pragmatics of exclamations and other expressive/emotional utterances</t>
  </si>
  <si>
    <t>Working Papers in Linguistics</t>
  </si>
  <si>
    <t>citeseerx.ist.psu.edu/viewdoc/download;jsessionid=255023532D85248C47ACE0F814FC7C45?doi=10.1.1.13.5737&amp;rep=rep1&amp;type=pdf</t>
  </si>
  <si>
    <t>Buntin, M. B., Burke, M. F., Hoaglin, M. C., &amp; Blumenthal, D.</t>
  </si>
  <si>
    <t>The benefits of health information technology: A review of the recent literature shows predominantly positive results</t>
  </si>
  <si>
    <t>Health affairs</t>
  </si>
  <si>
    <t>464-471</t>
  </si>
  <si>
    <t>Cambria, E. &amp; Hussain, A.</t>
  </si>
  <si>
    <t>Sentic Computing: Techniques, Tools, and Applications</t>
  </si>
  <si>
    <t>Cano, A. E., He, Y., Liu K. &amp; Zhao J.</t>
  </si>
  <si>
    <t>Proceedings of the 6th International Joint Conference on Natural Language Processing</t>
  </si>
  <si>
    <t>Cross, D., Shaw, T., Hearn, L., Epstein, M., Monks, H., Lester, L., &amp; Thomas, L.</t>
  </si>
  <si>
    <t>Australian covert bullying prevalence study</t>
  </si>
  <si>
    <t>https://docs.education.gov.au/collections/australian-covert-bullying-prevalence-study</t>
  </si>
  <si>
    <t>Damashek, M.</t>
  </si>
  <si>
    <t>Gauging similarity with n-grams: Language independent categorization of text</t>
  </si>
  <si>
    <t>Commonsense reasoning for detection, prevention and mitigation of cyberbullying</t>
  </si>
  <si>
    <t>ACM Transactions on Intelligent Interactive Systems</t>
  </si>
  <si>
    <t>Article 18</t>
  </si>
  <si>
    <t>Dooley J. J., Pyżalski J., &amp; Cross D.</t>
  </si>
  <si>
    <t>Cyberbullying versus face-to- face bullying: A theoretical and conceptual review</t>
  </si>
  <si>
    <t>Zeitschrift für Psychologie / Journal of Psychology</t>
  </si>
  <si>
    <t>Fujii, Y., Ando, S., &amp; Ito, T.</t>
  </si>
  <si>
    <t>Yūgai jōhō firutaringu no tame no 2-tango-kan no kyori oyobi kyōki jōhō ni yoru bunshō bunrui shuhō no teian [Developing a method based on 2-word co-occurrence information for filtering harmful information]</t>
  </si>
  <si>
    <t>Proceedings of The 24th Annual Conference of The Japanese Society for Artificial Intelligence</t>
  </si>
  <si>
    <t>Gregor, S., &amp; Hevner, A.</t>
  </si>
  <si>
    <t>Positioning and presenting design science research for maximum impact</t>
  </si>
  <si>
    <t>MIS Quarterly</t>
  </si>
  <si>
    <t>337-355</t>
  </si>
  <si>
    <t>Guthrie, D., Allison, B., Liu, W., Guthrie, L., &amp; Wilks, Y.</t>
  </si>
  <si>
    <t>A closer look at skip-gram modelling</t>
  </si>
  <si>
    <t>Proceedings of the 5th international Conference on Language Resources and Evaluation</t>
  </si>
  <si>
    <t>Harris, Z.</t>
  </si>
  <si>
    <t>146-162</t>
  </si>
  <si>
    <t>Hasebrink, U., Görzig, A., Haddon, L., Kalmus, V., &amp; Livingstone, S.</t>
  </si>
  <si>
    <t>Patterns of risk and safety online: In-depth analyses from the EU Kids Online survey of 9-to 16-year-olds and their parents in 25 European countries</t>
  </si>
  <si>
    <t>EU Kids Online Network</t>
  </si>
  <si>
    <t>Hasebrink, U., Livingstone, S., Haddon, L., &amp; O’lafsson, K.</t>
  </si>
  <si>
    <t>Comparing children’s online opportunities and risks across Europe: Cross-national comparisons for EU Kids Online</t>
  </si>
  <si>
    <t>EU Kids Online</t>
  </si>
  <si>
    <t>Hashimoto, H., Kinoshita, T., &amp; Harada, M.</t>
  </si>
  <si>
    <t>Firutaringu no tame no ingo no yūgai goi kenshutsu kinō no imi kaiseki shisutemu SAGE e no kumikomi [Implementing a function for filtering harmful slang words into the semantic analysis system SAGE]</t>
  </si>
  <si>
    <t>IPSJ SIG Notes</t>
  </si>
  <si>
    <t>Hevner, A., March, S., Park, J., &amp; Ram, S.</t>
  </si>
  <si>
    <t>Design science in information systems research</t>
  </si>
  <si>
    <t>75-105</t>
  </si>
  <si>
    <t>Huang, X., Alleva, F., Hon, H.-W., Hwang, &amp; M.-Y., Rosenfeld, R.</t>
  </si>
  <si>
    <t>The SPHINX-II speech recognition system: An overview</t>
  </si>
  <si>
    <t>Computer, Speech and Language</t>
  </si>
  <si>
    <t>137–148</t>
  </si>
  <si>
    <t>Ikeda, K., Yanagihara, T., Matsumoto, K., &amp; Takishima, Y.</t>
  </si>
  <si>
    <t>Kakuyōso no chūshōka ni motozuku ihō-, yūgai-bunsho kenshutsu shuhō no teian to hyōka [Proposal and evaluation of a method for illegal and harmful document detection based on the abstraction of case elements]</t>
  </si>
  <si>
    <t>Proceedings of 72nd National Convention of Information Processing Society of Japan</t>
  </si>
  <si>
    <t>71-72</t>
  </si>
  <si>
    <t>Ishisaka, T., &amp; Yamamoto, K.</t>
  </si>
  <si>
    <t>2channeru wo taishō to shita waruguchi hyōgen no chūshutsu [Extraction of abusive expressions from 2channel]</t>
  </si>
  <si>
    <t>Proceedings of The Sixteenth Annual Meeting of The Association for Natural Language Processing</t>
  </si>
  <si>
    <t>178-181</t>
  </si>
  <si>
    <t>Kann, L., Kinchen, S. Shanklin, S. L., Flint, K. H., Hawkins, J., Harris, ... Zaza, S.</t>
  </si>
  <si>
    <t>Youth risk behavior surveillance: United states</t>
  </si>
  <si>
    <t>morbidity and mortality weekly report. Centers for Disease Control and Prevention</t>
  </si>
  <si>
    <t>Kilgarriff, A.</t>
  </si>
  <si>
    <t>Googleology is bad science</t>
  </si>
  <si>
    <t>Computational linguistics</t>
  </si>
  <si>
    <t>147-151</t>
  </si>
  <si>
    <t>Kitajima, S., Rzepka, R., &amp; Araki, K.</t>
  </si>
  <si>
    <t>Blog snippets based drug effects extraction system using lexical and grammatical restrictions</t>
  </si>
  <si>
    <t>International Journal of Multimedia Data Engineering and Management</t>
  </si>
  <si>
    <t>1-17</t>
  </si>
  <si>
    <t>Proceedings of the 5th ACM Web Science Conference</t>
  </si>
  <si>
    <t>Kowalski, R. M., &amp; Limber, S. P.</t>
  </si>
  <si>
    <t>Electronic bullying among middle school students</t>
  </si>
  <si>
    <t>S22–S30</t>
  </si>
  <si>
    <t>Krippendorff, K.</t>
  </si>
  <si>
    <t>Combinatorial Explosion</t>
  </si>
  <si>
    <t>Web Dictionary of Cybernetics and Systems</t>
  </si>
  <si>
    <t>http://pespmc1.vub.ac.be/ASC/COMBIN_EXPLO.html</t>
  </si>
  <si>
    <t>Lazuras L., Pyżalski J., Barkoukis V., &amp; Tsorbazoudis H.</t>
  </si>
  <si>
    <t>Empathy and moral disengagement in adolescent cyberbullying: Implications for educational intervention and pedagogical Practice</t>
  </si>
  <si>
    <t>Studia Edukacyjne</t>
  </si>
  <si>
    <t>57-69</t>
  </si>
  <si>
    <t>Leets, L.</t>
  </si>
  <si>
    <t>Responses to Internet hate sites: Is speech too free in cyberspace?</t>
  </si>
  <si>
    <t>Communication Law and Policy</t>
  </si>
  <si>
    <t>287-317</t>
  </si>
  <si>
    <t>Lau, R. Y., Liao, S. Y., Kwok, R. C. W., Xu, K., Xia, Y., &amp; Li, Y.</t>
  </si>
  <si>
    <t>Text mining and probabilistic language modeling for online review spam detection</t>
  </si>
  <si>
    <t>ACM Transactions on. Management Information Systems</t>
  </si>
  <si>
    <t>Article 25</t>
  </si>
  <si>
    <t>Bullying in the new playground: Research into cyberbullying and cyber victimisation</t>
  </si>
  <si>
    <t>Australasian Journal of Education Technology</t>
  </si>
  <si>
    <t>435-454</t>
  </si>
  <si>
    <t>Marathe, S. S., &amp; Shirsat, K. P.</t>
  </si>
  <si>
    <t>Contextual features based naïve Bayes classifier for cyberbullying detection on YouTube</t>
  </si>
  <si>
    <t>International Journal of Scientific and Engineering Research</t>
  </si>
  <si>
    <t>1109-1114</t>
  </si>
  <si>
    <t>Markov, A. A.</t>
  </si>
  <si>
    <t>Extension of the limit theorems of probability theory to a sum of variables connected in a chain</t>
  </si>
  <si>
    <t>Dynamic Probabilistic Systems</t>
  </si>
  <si>
    <t>Masui, F., Ptaszynski, M., &amp; Nitta, T.</t>
  </si>
  <si>
    <t>Intānetto-jō no yūgai kakikomi kenshutsu sōchi oyobi kenshutsu hōhō [Device and method for detection of harmful entries on the Internet]</t>
  </si>
  <si>
    <t>Patent application number 2013-245813</t>
  </si>
  <si>
    <t>Matsuba, T., Masui, F., Kawai, A., &amp; Isu, N.</t>
  </si>
  <si>
    <t>Gakkou hikoushiki saito ni okeru yuugai jouhou kenshutsu [Detection of harmful information on informal school websites]</t>
  </si>
  <si>
    <t>Proceedings of the 16th Annual Meeting of The Association for Natural Language Processing</t>
  </si>
  <si>
    <t>Gakkō hi-kōshiki saito ni okeru yūgai jōhō kenshutsu wo mokuteki to shita kyokusei hantei moderu ni kansuru kenkyū [A study on the polarity classification model for the purpose of detecting harmful information on informal school sites]</t>
  </si>
  <si>
    <t>Proceedings of The Seventeenth Annual Meeting of The Association for Natural Language Processing</t>
  </si>
  <si>
    <t>388-391</t>
  </si>
  <si>
    <t>Ministry of Education, Culture, Sports, Science and Technology (MEXT)</t>
  </si>
  <si>
    <t>‘Netto-jō no ijime’ ni kansuru taiō manyuaru jirei shū (gakkō, kyōin muke) [“Bullying on the Net” Manual for handling and collection of cases (for schools and teachers)]</t>
  </si>
  <si>
    <t>Nitta, T., Masui, F. Ptaszynski, M. Kimura, Y., Rzepka, R., &amp; Araki, K..</t>
  </si>
  <si>
    <t>579-586</t>
  </si>
  <si>
    <t>148-169</t>
  </si>
  <si>
    <t>Ponte, J. M., &amp; Croft, W. B.</t>
  </si>
  <si>
    <t>A language modeling approach to information retrieval</t>
  </si>
  <si>
    <t>ACM SIGIR Forum</t>
  </si>
  <si>
    <t>202-208</t>
  </si>
  <si>
    <t>Potts, C., &amp; Schwarz, F.</t>
  </si>
  <si>
    <t>Exclamatives and heightened emotion: Extracting pragmatic generalizations from large corpora</t>
  </si>
  <si>
    <t>Unpublished manuscript, University of Massachusetts</t>
  </si>
  <si>
    <t>Ptaszynski, M., Dybala, P., Matsuba, T., Masui, F., Rzepka, R., Araki, K., &amp; Momouchi, Y.</t>
  </si>
  <si>
    <t>135-154</t>
  </si>
  <si>
    <t>Ptaszynski, M., Rzepka, R., Araki, K., &amp; Momouchi, Y.</t>
  </si>
  <si>
    <t>Language combinatorics: A sentence pattern extraction architecture based on combinatorial explosion</t>
  </si>
  <si>
    <t>International Journal of Computational Linguistics</t>
  </si>
  <si>
    <t>24-36</t>
  </si>
  <si>
    <t>Ptaszynski, M., Masui, F., Nitta, T., Hatakeyama, S., Kimura, Y., Rzepka, R., &amp; Araki, K.</t>
  </si>
  <si>
    <t>15-30</t>
  </si>
  <si>
    <t>305-317</t>
  </si>
  <si>
    <t>Sahlgren, M., &amp; Cöster, R.</t>
  </si>
  <si>
    <t>Using bag-of-concepts to improve the performance of support vector machines in text categorization</t>
  </si>
  <si>
    <t>Proceedings of the 20th International Conference on Computational Linguistics</t>
  </si>
  <si>
    <t>Sarna, G., &amp; Bhatia, M. P. S.</t>
  </si>
  <si>
    <t>International Journal of Machine Learning and Cybernetics</t>
  </si>
  <si>
    <t>677-689</t>
  </si>
  <si>
    <t>Sasai, K.</t>
  </si>
  <si>
    <t>The structure of modern Japanese exclamatory sentences: On the structure of the Nanto-type sentence</t>
  </si>
  <si>
    <t>Studies in the Japanese Language</t>
  </si>
  <si>
    <t>16-31</t>
  </si>
  <si>
    <t>Siu, M., &amp; Ostendorf, M.</t>
  </si>
  <si>
    <t>Variable n-grams and extensions for conversational speech language modeling</t>
  </si>
  <si>
    <t>IEEE Transactions on Speech and Audio Processing</t>
  </si>
  <si>
    <t>63-75</t>
  </si>
  <si>
    <t>Smith, B., Ceusters, W., Klagges, B., Köhler, J., Kumar, A., Lomax, J., M., ... Rosse, C.,</t>
  </si>
  <si>
    <t>Relations in biomedical ontologies</t>
  </si>
  <si>
    <t>Genome biology</t>
  </si>
  <si>
    <t>R46</t>
  </si>
  <si>
    <t>Song, D., Huang, Q., Bruza, P., &amp; Lau, R.</t>
  </si>
  <si>
    <t>An aspect query language model based on query decomposition and high-order contextual term associations</t>
  </si>
  <si>
    <t>1-23</t>
  </si>
  <si>
    <t>270-285</t>
  </si>
  <si>
    <t>Sourander, A., Klomek, A. B., Ikonen, M., Lindroos, J., Luntamo, T., Koskelainen, M., ... Helenius, H.</t>
  </si>
  <si>
    <t>Psychosocial risk factors associated with cyberbullying among adolescents: A population-based study</t>
  </si>
  <si>
    <t>Turney, P. D.</t>
  </si>
  <si>
    <t>Thumbs up or thumbs down? Semantic orientation applied to unsupervised classification of reviews</t>
  </si>
  <si>
    <t>Proceedimgs of the 40th Annual Meeting of the Association for Computational Linguistics</t>
  </si>
  <si>
    <t>417-424</t>
  </si>
  <si>
    <t>443-452</t>
  </si>
  <si>
    <t>Watanabe, H., &amp; Sunayama, W.</t>
  </si>
  <si>
    <t>Denshi keijiban ni okeru yūza no seishitsu no hyōka [User nature evalution on BBS]</t>
  </si>
  <si>
    <t>IEICE Technical Report</t>
  </si>
  <si>
    <t>25-30</t>
  </si>
  <si>
    <t>Cénat, J.M., Hébert, M., Blais, M., Lavoie, F., Guerrier, M., Derivois, D.</t>
  </si>
  <si>
    <t>Cyberbullying, psychological distress and self-esteem among youth in Quebec schools</t>
  </si>
  <si>
    <t>J. Affect. Disord.</t>
  </si>
  <si>
    <t>7–9</t>
  </si>
  <si>
    <t>Al-Garadi, M.A., Hussain, M.R., Khan, N., Murtaza, G., Nweke, H.F., Ali, I., Gani, A.</t>
  </si>
  <si>
    <t>Predicting cyberbullying on social media in the big data era using machine learning algorithms: review of literature and open challenges</t>
  </si>
  <si>
    <t>70701–70718</t>
  </si>
  <si>
    <t>Zhao, R., Mao, K.</t>
  </si>
  <si>
    <t>Cyberbullying detection based on semantic-enhanced marginalized denoising auto-encoder</t>
  </si>
  <si>
    <t>IEEE Trans. Affect. Comput.</t>
  </si>
  <si>
    <t>328–339</t>
  </si>
  <si>
    <t>UNICEF</t>
  </si>
  <si>
    <t>UNICEF POLL:More than a third of young people in 30 countries report being a victim of online bullying</t>
  </si>
  <si>
    <t>https://www.unicef.org/press-releases/unicef-poll-more-third-young-people-30-countries-report-being-victim-online-bullying</t>
  </si>
  <si>
    <t>Enough.org</t>
  </si>
  <si>
    <t>Cyberbullying Statistics</t>
  </si>
  <si>
    <t>https://enough.org/stats_cyberbullying</t>
  </si>
  <si>
    <t>Summary of Our Cyberbullying Research 2007–2019</t>
  </si>
  <si>
    <t>Sargar, B., Kattimani, R.</t>
  </si>
  <si>
    <t>Emerging trends and issues in social sciences</t>
  </si>
  <si>
    <t>Sampasa-Kanyinga, H., Roumeliotis, P., Xu, H.</t>
  </si>
  <si>
    <t>Hinduja, S., Patchin, J.W.</t>
  </si>
  <si>
    <t>Arch. Suicide Res.</t>
  </si>
  <si>
    <t>Hosseinmardi, H., Li, S., Yang, Z., Lv, Q., Rafiq, R.I., Han, R., &amp; Mishra, S.</t>
  </si>
  <si>
    <t>2014 IEEE Fourth International Conference on Big Data and Cloud Computing</t>
  </si>
  <si>
    <t>Maher, D.</t>
  </si>
  <si>
    <t>Cyberbullying: an ethnographic case study of one Australian upper primary school class</t>
  </si>
  <si>
    <t>Youth Stud. Austr.</t>
  </si>
  <si>
    <t>Willard, N.E.</t>
  </si>
  <si>
    <t>Cyberbullying and Cyberthreats: Responding to the Challenge of Online Social Aggression, Threats, and Distress</t>
  </si>
  <si>
    <t>Research Press</t>
  </si>
  <si>
    <t>Patchin, J.W., Hinduja, S.</t>
  </si>
  <si>
    <t>Youth Violence Juvenile Justice</t>
  </si>
  <si>
    <t>Bayzick, J., Kontostathis, A., Edwards, L.</t>
  </si>
  <si>
    <t>Bishop, J.</t>
  </si>
  <si>
    <t>Tackling Internet abuse in Great Britain: Towards a framework for classifying severities of'flame trolling'</t>
  </si>
  <si>
    <t>Proceedings of the International Conference on Security and Management (SAM)</t>
  </si>
  <si>
    <t>Representations of “trolls” in mass media communication: a review of media-texts and moral panics relating to “internet trolling.”</t>
  </si>
  <si>
    <t>Int. J. Web Based Commun.</t>
  </si>
  <si>
    <t>7–24</t>
  </si>
  <si>
    <t>Bhat, A.</t>
  </si>
  <si>
    <t>An analysis of crime data under apache pig on big data</t>
  </si>
  <si>
    <t>2019 Third International conference on I-SMAC (IoT in Social, Mobile, Analytics and Cloud) (I-SMAC)</t>
  </si>
  <si>
    <t>330–335</t>
  </si>
  <si>
    <t>firstsiteguide.com</t>
  </si>
  <si>
    <t>Cyberbullying Statistics, Facts and Trend</t>
  </si>
  <si>
    <t>https://firstsiteguide.com/cyberbullying-stats/</t>
  </si>
  <si>
    <t>González-Bailón, S., Wang, N., Rivero, A., Borge-Holthoefer, J., Moreno, Y.</t>
  </si>
  <si>
    <t>Social Netw.</t>
  </si>
  <si>
    <t>Akhter, S.</t>
  </si>
  <si>
    <t>2018 10th International Conference on Electrical and Computer Engineering (ICECE)</t>
  </si>
  <si>
    <t>Monika, A., Bhat, A.</t>
  </si>
  <si>
    <t>Automatic Twitter crime prediction using hybrid wavelet convolutional neural network with world cup optimization</t>
  </si>
  <si>
    <t>Int. J. Pattern Recognit. Artif. Intell.</t>
  </si>
  <si>
    <t>Chavan, V.S., &amp; Shylaja, S.S.</t>
  </si>
  <si>
    <t>2015 International Conference on Advances in Computing, Communications and Informatics (ICACCI)</t>
  </si>
  <si>
    <t>2354–2358</t>
  </si>
  <si>
    <t>Eshan, S.C., &amp; Hasan, M.S.</t>
  </si>
  <si>
    <t>An application of machine learning to detect abusive bengali text</t>
  </si>
  <si>
    <t>2017 20th International Conference of Computer and Information Technology (ICCIT)</t>
  </si>
  <si>
    <t>10.1109/ICCITECHN.2017.8281787</t>
  </si>
  <si>
    <t>Lu, N., Wu, G., Zhang, Z., Zheng, Y., Ren, Y., Choo, K.K.R.</t>
  </si>
  <si>
    <t>Cyberbullying detection in social media text based on character-level convolutional neural network with shortcuts</t>
  </si>
  <si>
    <t>Concurr. Comput. Pract. Exp.</t>
  </si>
  <si>
    <t>e5627</t>
  </si>
  <si>
    <t>Zhang, J., Otomo, T., Li, L., Nakajima, S.</t>
  </si>
  <si>
    <t>Cyberbullying detection on twitter using multiple textual features</t>
  </si>
  <si>
    <t>2019 IEEE 10th International Conference on Awareness Science and Technology (iCAST)</t>
  </si>
  <si>
    <t>Mangaonkar, A., Hayrapetian, A., &amp; Raje, R.</t>
  </si>
  <si>
    <t>Collaborative detection of cyberbullying behavior in Twitter data</t>
  </si>
  <si>
    <t>2015 IEEE International Conference on Electro/Information Technology (EIT)</t>
  </si>
  <si>
    <t>611–616</t>
  </si>
  <si>
    <t>Xue, B., Fu, C., Shaobin, Z.</t>
  </si>
  <si>
    <t>A study on sentiment computing and classification of sina weibo with word2vec</t>
  </si>
  <si>
    <t>2014 IEEE International Congress on Big Data</t>
  </si>
  <si>
    <t>358–363</t>
  </si>
  <si>
    <t>Bozyiğit, A., Utku, S., Nasibov, E.</t>
  </si>
  <si>
    <t>Cyberbullying detection: utilizing social media features</t>
  </si>
  <si>
    <t>Isaac, A., Kumar, R., Bhat, A.</t>
  </si>
  <si>
    <t>Hate speech detection using machine learning techniques</t>
  </si>
  <si>
    <t>Sustainable Advanced Computing</t>
  </si>
  <si>
    <t>125–135</t>
  </si>
  <si>
    <t>Nahar, V., Al-Maskari, S., Li, X., Pang, C.</t>
  </si>
  <si>
    <t>Semi-supervised learning for cyberbullying detection in social networks</t>
  </si>
  <si>
    <t>Australasian Database Conference</t>
  </si>
  <si>
    <t>160–171</t>
  </si>
  <si>
    <t>Nalini, K., Sheela, L.J.</t>
  </si>
  <si>
    <t>Classification using latent dirichlet allocation with Naive Bayes classifier to detect cyber bullying in Twitter</t>
  </si>
  <si>
    <t>Indian J. Sci. Technol.</t>
  </si>
  <si>
    <t>Balakrishnan, V., Khan, S., Arabnia, H.R.</t>
  </si>
  <si>
    <t>Improving cyberbullying detection using Twitter users' psychological features and machine learning</t>
  </si>
  <si>
    <t>Comput. Secur.</t>
  </si>
  <si>
    <t>2012 International Conference on Privacy, Security, Risk and Trust and 2012 International Confernece on Social Computing</t>
  </si>
  <si>
    <t>Galán-García, P., Puerta, J.G.D.L., Gómez, C.L., Santos, I., Bringas, P.G.</t>
  </si>
  <si>
    <t>Supervised machine learning for the detection of troll profiles in twitter social network: Application to a real case of cyberbullying</t>
  </si>
  <si>
    <t>Logic J. IGPL</t>
  </si>
  <si>
    <t>42–53</t>
  </si>
  <si>
    <t>Dinakar, K., Reichart, R., Lieberman, H.</t>
  </si>
  <si>
    <t>Fifth International AAAI Conference on Weblogs and Social Media</t>
  </si>
  <si>
    <t>Sanchez, H., Kumar, S.</t>
  </si>
  <si>
    <t>Ser. NSDI</t>
  </si>
  <si>
    <t>Joachims, T.</t>
  </si>
  <si>
    <t>Text categorization with support vector machines: Learning with many relevant features</t>
  </si>
  <si>
    <t>European Conference on Machine Learning</t>
  </si>
  <si>
    <t>137–142</t>
  </si>
  <si>
    <t>Andriansyah, M., Akbar, A., Ahwan, A., Gilani, N. A., Nugraha, A. R., Sari, R. N., &amp; Senjaya, R.</t>
  </si>
  <si>
    <t>Cyberbullying comment classification on Indonesian Selebgram using support vector machine method</t>
  </si>
  <si>
    <t>2017 Second International Conference on Informatics and Computing (ICIC)</t>
  </si>
  <si>
    <t>Ahmed, M., Goel, M., Kumar, R., &amp; Bhat, A.</t>
  </si>
  <si>
    <t>Sentiment analysis on Twitter using ordinal regression</t>
  </si>
  <si>
    <t>2021 International Conference on Smart Generation Computing, Communication and Networking (SMART GENCON)</t>
  </si>
  <si>
    <t>León-Paredes, G.A., Palomeque-León, W.F., Gallegos-Segovia, P.L., Vintimilla-Tapia, P.E., Bravo-Torres, J.F., Barbosa-Santillán, L.I., Paredes-Pinos, M.M.</t>
  </si>
  <si>
    <t>Presumptive detection of cyberbullying on twitter through natural language processing and machine learning in the Spanish language</t>
  </si>
  <si>
    <t>2019 IEEE CHILEAN Conference on Electrical, Electronics Engineering, Information and Communication Technologies (CHILECON)</t>
  </si>
  <si>
    <t>Reynolds, K., Kontostathis, A., Edwards, L.</t>
  </si>
  <si>
    <t>2011 10th International Conference on Machine Learning and Applications and Workshops</t>
  </si>
  <si>
    <t>Van Hee, C., Lefever, E., Verhoeven, B., Mennes, J., Desmet, B., De Pauw, G., Hoste, V.</t>
  </si>
  <si>
    <t>Detection and fine-grained classification of cyberbullying events</t>
  </si>
  <si>
    <t>Proceedings of the International Conference Recent Advances in Natural Language Processing</t>
  </si>
  <si>
    <t>672–680</t>
  </si>
  <si>
    <t>García-Recuero, Á.</t>
  </si>
  <si>
    <t>Discouraging abusive behavior in privacy-preserving online social networking applications</t>
  </si>
  <si>
    <t>Proceedings of the 25th International Conference Companion on World Wide Web</t>
  </si>
  <si>
    <t>305–309</t>
  </si>
  <si>
    <t>Fazil, M., Abulaish, M.</t>
  </si>
  <si>
    <t>A hybrid approach for detecting automated spammers in twitter</t>
  </si>
  <si>
    <t>IEEE Trans. Inf. Forensics Secur.</t>
  </si>
  <si>
    <t>2707–2719</t>
  </si>
  <si>
    <t>Soucy, P., Mineau, G.W.</t>
  </si>
  <si>
    <t>A simple KNN algorithm for text categorization</t>
  </si>
  <si>
    <t>Proceedings 2001 IEEE International Conference on Data Mining</t>
  </si>
  <si>
    <t>647–648</t>
  </si>
  <si>
    <t>Wolpert, D.H., Macready, W.G.</t>
  </si>
  <si>
    <t>No free lunch theorems for optimization</t>
  </si>
  <si>
    <t>IEEE Trans. Evol. Comput.</t>
  </si>
  <si>
    <t>67–82</t>
  </si>
  <si>
    <t>Multilingual cyberbullying detection system: Detecting cyberbullying in Arabic content</t>
  </si>
  <si>
    <t>2017 1st Cyber Security in Networking Conference (CSNet)</t>
  </si>
  <si>
    <t>Agrawal, S., Awekar, A.</t>
  </si>
  <si>
    <t>European Conference on Information Retrieval</t>
  </si>
  <si>
    <t>Al-Ajlan, M.A., Ykhlef, M.</t>
  </si>
  <si>
    <t>Optimized Twitter cyberbullying detection based on deep learning</t>
  </si>
  <si>
    <t>2018 21st Saudi Computer Society National Computer Conference (NCC)</t>
  </si>
  <si>
    <t>10.1109/NCG.2018.8593146</t>
  </si>
  <si>
    <t>Chu, T., Jue, K., Wang, M.</t>
  </si>
  <si>
    <t>Comment abuse classification with deep learning</t>
  </si>
  <si>
    <t>https://web.stanford.edu/class/cs224n/reports/2762092.pdf</t>
  </si>
  <si>
    <t>Mahlangu, T., Tu, C.</t>
  </si>
  <si>
    <t>Deep learning cyberbullying detection using stacked embbedings approach</t>
  </si>
  <si>
    <t>2019 6th International Conference on Soft Computing &amp; Machine Intelligence (ISCMI)</t>
  </si>
  <si>
    <t>45–49</t>
  </si>
  <si>
    <t>Haidar, B., Chamoun, M., Serhrouchni, A.</t>
  </si>
  <si>
    <t>Arabic cyberbullying detection: using deep learning</t>
  </si>
  <si>
    <t>2018 7th International Conference on Computer and Communication Engineering (ICCCE)</t>
  </si>
  <si>
    <t>Kumari, K., Singh, J.P., Dwivedi, Y.K., Rana, N.P.</t>
  </si>
  <si>
    <t>Towards Cyberbullying-free social media in smart cities: a unified multimodal approach</t>
  </si>
  <si>
    <t>Soft. Comput.</t>
  </si>
  <si>
    <t>11059–11070</t>
  </si>
  <si>
    <t>Fang, Y., Yang, S., Zhao, B., Huang, C.</t>
  </si>
  <si>
    <t>Cyberbullying detection in social networks using Bi-gru with self-attention mechanism</t>
  </si>
  <si>
    <t>Iwendi, C., Srivastava, G., Khan, S., Maddikunta, P.K.R.</t>
  </si>
  <si>
    <t>Kumar, A., &amp; Sachdeva, N.</t>
  </si>
  <si>
    <t>Multi-input integrative learning using deep neural networks and transfer learning for cyberbullying detection in real-time code-mix data</t>
  </si>
  <si>
    <t>Multimed Syst.</t>
  </si>
  <si>
    <t>Wang, K., Xiong, Q., Wu, C., Gao, M., &amp; Yu, Y.</t>
  </si>
  <si>
    <t>Multimodal cyberbullying detection on social networks</t>
  </si>
  <si>
    <t>2020 International Joint Conference on Neural Networks (IJCNN)</t>
  </si>
  <si>
    <t>Paul, S., Saha, S., Hasanuzzaman, M.</t>
  </si>
  <si>
    <t>Identification of cyberbullying: a deep learning based multimodal approach</t>
  </si>
  <si>
    <t>10.1007/s11042-020-09631-w</t>
  </si>
  <si>
    <t>Pawar, R., &amp; Raje, R.R.</t>
  </si>
  <si>
    <t>Multilingual cyberbullying detection system</t>
  </si>
  <si>
    <t>2019 IEEE International Conference on Electro Information Technology (EIT)</t>
  </si>
  <si>
    <t>040–044</t>
  </si>
  <si>
    <t>Wang, H., Castanon, J.A.</t>
  </si>
  <si>
    <t>Sentiment expression via emoticons on social media</t>
  </si>
  <si>
    <t>2015 IEEE International Conference on Big Data (Big Data)</t>
  </si>
  <si>
    <t>2404–2408</t>
  </si>
  <si>
    <t>Singh, V.K., Huang, Q., Atrey, P.K.</t>
  </si>
  <si>
    <t>2016 IEEE/ACM International Conference on Advances in Social Networks Analysis and Mining (ASONAM)</t>
  </si>
  <si>
    <t>10.1109/ASONAM.2016.7752342</t>
  </si>
  <si>
    <t>Grasso, G., Furche, T., Schallhart, C.</t>
  </si>
  <si>
    <t>Effective web scraping with oxpath</t>
  </si>
  <si>
    <t>Proceedings of the 22nd International Conference on World Wide Web</t>
  </si>
  <si>
    <t>23–26</t>
  </si>
  <si>
    <t>10.1145/2487788.2487796</t>
  </si>
  <si>
    <t>Automatic detection and prevention of cyberbullying</t>
  </si>
  <si>
    <t>International Conference on Human and Social Analytics (HUSO 2015)</t>
  </si>
  <si>
    <t>13–18</t>
  </si>
  <si>
    <t>Arabic cyberbullying detection: enhancing performance by using ensemble machine learning</t>
  </si>
  <si>
    <t>2019 International Conference on Internet of Things (iThings) ...</t>
  </si>
  <si>
    <t>323–327</t>
  </si>
  <si>
    <t>Gupta, P., Kaushik, B.</t>
  </si>
  <si>
    <t>Suicidal tendency on social media: a case study</t>
  </si>
  <si>
    <t>2019 International Conference on Machine Learning, Big Data, Cloud and Parallel Computing (COMITCon)</t>
  </si>
  <si>
    <t>273–276</t>
  </si>
  <si>
    <t>Miller, G.A., Beckwith, R., Fellbaum, C., Gross, D., Miller, K.J.</t>
  </si>
  <si>
    <t>Introduction to WordNet: an online lexical database</t>
  </si>
  <si>
    <t>Int. J. Lexicogr.</t>
  </si>
  <si>
    <t>AlMaayah, M., Sawalha, M., Abushariah, M.A.</t>
  </si>
  <si>
    <t>Towards an automatic extraction of synonyms for Quranic Arabic WordNet</t>
  </si>
  <si>
    <t>Int. J. Speech Technol.</t>
  </si>
  <si>
    <t>177–189</t>
  </si>
  <si>
    <t>Fryling, M., Cotler, J.L., Rivituso, J., Mathews, L., Pratico, S.</t>
  </si>
  <si>
    <t>Cyberbullying or normal game play? Impact of age, gender, and experience on cyberbullying in multiplayer online gaming environments: perceptions from one gaming forum</t>
  </si>
  <si>
    <t>J. Inf. Syst. Appl. Res.</t>
  </si>
  <si>
    <t>Foong, Y.J., Oussalah, M.</t>
  </si>
  <si>
    <t>Cyberbullying system detection and analysis</t>
  </si>
  <si>
    <t>2017 European Intelligence and Security Informatics Conference (EISIC)</t>
  </si>
  <si>
    <t>40–46</t>
  </si>
  <si>
    <t>Kontostathis, A., Reynolds, K., Garron, A., Edwards, L.</t>
  </si>
  <si>
    <t>Proceedings of the 5th Annual acm Web Science Conference</t>
  </si>
  <si>
    <t>Yin, D., Xue, Z., Hong, L., Davison, B.D., Kontostathis, A., Edwards, L.</t>
  </si>
  <si>
    <t>Proc. Content Anal. WEB</t>
  </si>
  <si>
    <t>Bosse, T., &amp; Stam, S.</t>
  </si>
  <si>
    <t>A normative agent system to prevent cyberbullying</t>
  </si>
  <si>
    <t>Proceedings of the 2011 IEEE/WIC/ACM International Conferences on Web Intelligence and Intelligent Agent Technology-Volume 02</t>
  </si>
  <si>
    <t>425–430</t>
  </si>
  <si>
    <t>Al-garadi, M.A., Varathan, K.D., Ravana, S.D.</t>
  </si>
  <si>
    <t>Cybercrime detection in online communications: the experimental case of cyberbullying detection in the Twitter network</t>
  </si>
  <si>
    <t>Comput. Hum. Behav.</t>
  </si>
  <si>
    <t>Zhang, X., Tong, J., Vishwamitra, N., Whittaker, E., Mazer, J.P., Kowalski, R., &amp; Dillon, E.</t>
  </si>
  <si>
    <t>2016 15th IEEE International Conference on Machine Learning and Applications (ICMLA)</t>
  </si>
  <si>
    <t>Kumar, R., &amp; Bhat, A.</t>
  </si>
  <si>
    <t>An analysis on sarcasm detection over twitter during COVID-19</t>
  </si>
  <si>
    <t>2021 2nd International Conference for Emerging Technology (INCET)</t>
  </si>
  <si>
    <t>Rendalkar, S., &amp; Chandankhede, C.</t>
  </si>
  <si>
    <t>Sarcasm detection of online comments using emotion detection</t>
  </si>
  <si>
    <t>2018 International Conference on Inventive Research in Computing Applications (ICIRCA)</t>
  </si>
  <si>
    <t>1244–1249</t>
  </si>
  <si>
    <t>Shrivastava, M., Kumar, S.</t>
  </si>
  <si>
    <t>A pragmatic and intelligent model for sarcasm detection in social media text</t>
  </si>
  <si>
    <t>Technol. Soc.</t>
  </si>
  <si>
    <t>10.1016/j.techsoc.2020.101489</t>
  </si>
  <si>
    <t>Cheng, L., Li, J., Silva, Y.N., Hall, D.L., Liu, H.</t>
  </si>
  <si>
    <t>Xbully: cyberbullying detection within a multimodal context</t>
  </si>
  <si>
    <t>Proceedings of the Twelfth ACM International Conference on Web Search and Data Mining</t>
  </si>
  <si>
    <t>Suryawanshi, S., Chakravarthi, B.R., Arcan, M., Buitelaar, P.</t>
  </si>
  <si>
    <t>Multimodal meme dataset (MultiOFF) for identifying offensive content in image and text</t>
  </si>
  <si>
    <t>Proceedings of the Second Workshop on Trolling, Aggression and Cyberbullying</t>
  </si>
  <si>
    <t>32–41</t>
  </si>
  <si>
    <t>Yuvaraj, N., Srihari, K., Dhiman, G., Somasundaram, K., Sharma, A., Rajeskannan, S., Masud, M.</t>
  </si>
  <si>
    <t>Nature-inspired-based approach for automated cyberbullying classification on multimedia social networking</t>
  </si>
  <si>
    <t>Math. Probl. Eng.</t>
  </si>
  <si>
    <t>Multimodal cyberbullying detection using capsule network with dynamic routing and deep convolutional neural network</t>
  </si>
  <si>
    <t>Karimvand, A.N., Chegeni, R.S., Basiri, M.E., Nemati, S.</t>
  </si>
  <si>
    <t>Sentiment analysis of persian instagram post: a multimodal deep learning approach</t>
  </si>
  <si>
    <t>2021 7th International Conference on Web Research (ICWR)</t>
  </si>
  <si>
    <t>137–141</t>
  </si>
  <si>
    <t>Sangwan, S., Akhtar, M.S., Behera, P., Ekbal, A.</t>
  </si>
  <si>
    <t>I didn't mean what I wrote! Exploring Multimodality for Sarcasm Detection</t>
  </si>
  <si>
    <t>Yao, F., Sun, X., Yu, H., Zhang, W., Liang, W., Fu, K.</t>
  </si>
  <si>
    <t>Mimicking the brain's cognition of sarcasm from multidisciplines for Twitter sarcasm detection</t>
  </si>
  <si>
    <t>IEEE Trans. Neural Netw. Learn. Syst.</t>
  </si>
  <si>
    <t>Wu, Y., Zhao, Y., Lu, X., Qin, B., Wu, Y., Sheng, J., Li, J.</t>
  </si>
  <si>
    <t>Modeling incongruity between modalities for multimodal sarcasm detection</t>
  </si>
  <si>
    <t>IEEE MultiMed.</t>
  </si>
  <si>
    <t>Amrutha, B.R., Bindu, K.R.</t>
  </si>
  <si>
    <t>Detecting hate speech in tweets using different deep neural network architectures</t>
  </si>
  <si>
    <t>2019 International Conference on Intelligent Computing and Control Systems (ICCS)</t>
  </si>
  <si>
    <t>923–926</t>
  </si>
  <si>
    <t>Jain, D., Kumar, A., Garg, G.</t>
  </si>
  <si>
    <t>Sarcasm detection in mash-up language using soft-attention based bi-directional LSTM and feature-rich CNN</t>
  </si>
  <si>
    <t>Rezvani, N., Beheshti, A., Tabebordbar, A.</t>
  </si>
  <si>
    <t>Linking textual and contextual features for intelligent cyberbullying detection in social media</t>
  </si>
  <si>
    <t>Proceedings of the 18th International Conference on Advances in Mobile Computing &amp; Multimedia</t>
  </si>
  <si>
    <t>10.1145/3428690.3429171</t>
  </si>
  <si>
    <t>Das, D., Clark, A.J.</t>
  </si>
  <si>
    <t>Sarcasm detection on facebook: a supervised learning approach</t>
  </si>
  <si>
    <t>Proceedings of the 20th International Conference on Multimodal Interaction: Adjunct</t>
  </si>
  <si>
    <t>Li, L., Levi, O., Hosseini, P., Broniatowski, D.A.</t>
  </si>
  <si>
    <t>A multi-modal method for satire detection using textual and visual cues</t>
  </si>
  <si>
    <t>arXiv:2010.06671</t>
  </si>
  <si>
    <t>10.48550/arXiv.2010.06671</t>
  </si>
  <si>
    <t>El Asam, A., Samara, M.</t>
  </si>
  <si>
    <t>Cyberbullying and the law: a review of psychological and legal challenges</t>
  </si>
  <si>
    <t>127–141</t>
  </si>
  <si>
    <t>10.1016/j.chb.2016.08.012</t>
  </si>
  <si>
    <t>Salawu, S., He, Y., Lumsden, J.</t>
  </si>
  <si>
    <t>Approaches to automated detection of cyberbullying: a survey</t>
  </si>
  <si>
    <t>Kumar, A., Garg, G.</t>
  </si>
  <si>
    <t>Empirical study of shallow and deep learning models for sarcasm detection using context in benchmark datasets</t>
  </si>
  <si>
    <t>J. Ambient Intell. Human. Comput.</t>
  </si>
  <si>
    <t>Pei, Z., Sun, Z., Xu, Y.</t>
  </si>
  <si>
    <t>Slang detection and identification</t>
  </si>
  <si>
    <t>Proceedings of the 23rd Conference on Computational Natural Language Learning (CoNLL)</t>
  </si>
  <si>
    <t>881–889</t>
  </si>
  <si>
    <t>Wilson, S., Magdy, W., McGillivray, B., Garimella, K., Tyson, G.</t>
  </si>
  <si>
    <t>Urban dictionary embeddings for slang NLP applications</t>
  </si>
  <si>
    <t>Proceedings of the 12th Language Resources and Evaluation Conference</t>
  </si>
  <si>
    <t>4764–4773</t>
  </si>
  <si>
    <t>Gopika, N.</t>
  </si>
  <si>
    <t>Correlation based feature selection algorithm for machine learning</t>
  </si>
  <si>
    <t>2018 3rd International Conference on Communication and Electronics Systems (ICCES)</t>
  </si>
  <si>
    <t>692–695</t>
  </si>
  <si>
    <t>10.1109/CESYS.2018.8723980</t>
  </si>
  <si>
    <t>Dash, M., Liu, H.</t>
  </si>
  <si>
    <t>Feature selection for classification</t>
  </si>
  <si>
    <t>Intell. Data Anal.</t>
  </si>
  <si>
    <t>131–156</t>
  </si>
  <si>
    <t>10.1016/S1088-467X(97)00008-5</t>
  </si>
  <si>
    <t>Koller, D., Sahami, M.</t>
  </si>
  <si>
    <t>Toward Optimal Feature Selection</t>
  </si>
  <si>
    <t>Stanford InfoLab, Stanford</t>
  </si>
  <si>
    <t>Dadvar, M., Trieschnigg, D., Ordelman, R., de Jong, F.</t>
  </si>
  <si>
    <t>693–696</t>
  </si>
  <si>
    <t>Zhong, H., Li, H., Squicciarini, A.C., Rajtmajer, S.M., Griffin, C., Miller, D.J., Caragea, C.</t>
  </si>
  <si>
    <t>Content-driven detection of cyberbullying on the instagram social network</t>
  </si>
  <si>
    <t>3952–3958</t>
  </si>
  <si>
    <t>Li, H.</t>
  </si>
  <si>
    <t>Image Analysis of Cyberbullying using Machine Learning Techniques</t>
  </si>
  <si>
    <t>Dadvar, M., Jong, F.D., Ordelman, R., Trieschnigg, D.</t>
  </si>
  <si>
    <t>Proceedings of the Twelfth Dutch-Belgian Information Retrieval Workshop (DIR 2012)</t>
  </si>
  <si>
    <t>Huang, Q., Singh, V.K., Atrey, P.K.</t>
  </si>
  <si>
    <t>Cyber bullying detection using social and textual analysis</t>
  </si>
  <si>
    <t>Proceedings of the 3rd International Workshop on Socially-Aware Multimedia</t>
  </si>
  <si>
    <t>3–6</t>
  </si>
  <si>
    <t>J. Hirschberg, C.D. Manning</t>
  </si>
  <si>
    <t>Advances in natural language processing</t>
  </si>
  <si>
    <t>261–266</t>
  </si>
  <si>
    <t>T.T. Truyen, D.Q. Phung, S. Venkatesh</t>
  </si>
  <si>
    <t>Constrained sequence classification for lexical disambiguation</t>
  </si>
  <si>
    <t>PRICAI 2008: Trends in Artificial Intelligence: 10th Pacific Rim International Conference on Artificial Intelligence</t>
  </si>
  <si>
    <t>430–441</t>
  </si>
  <si>
    <t>N.H. Trong, P. Do</t>
  </si>
  <si>
    <t>A new approach to accent restoration of Vietnamese texts using dynamic programming combined with co-occurrence graph</t>
  </si>
  <si>
    <t>Proceedings of the 2009 International Conference on Computing and Communication Technologies</t>
  </si>
  <si>
    <t>T.A. Luu, K. Yamamoto</t>
  </si>
  <si>
    <t>A pointwise approach for Vietnamese diacritics restoration</t>
  </si>
  <si>
    <t>Proceedings of the 2012 International Conference on Asian Language Processing</t>
  </si>
  <si>
    <t>189–192</t>
  </si>
  <si>
    <t>K.-H. Nguyen, C.-Y. Ock</t>
  </si>
  <si>
    <t>Diacritics restoration in Vietnamese: Letter based vs. Syllable based model</t>
  </si>
  <si>
    <t>PRICAI 2010: Trends in Artificial Intelligence</t>
  </si>
  <si>
    <t>631–636</t>
  </si>
  <si>
    <t>M.T. Nguyen, Q.N. Nguyen, H.P. Nguyen</t>
  </si>
  <si>
    <t>Vietnamese diacritics restoration as sequential tagging</t>
  </si>
  <si>
    <t>Proceedings of the 2012 International Conference on Computing Communication Technologies, Research, Innovation, and Vision for the Future</t>
  </si>
  <si>
    <t>T.N.D. Do, D.B. Nguyen, D.K. Mac, D.D. Tran</t>
  </si>
  <si>
    <t>Machine translation approach for Vietnamese diacritic restoration</t>
  </si>
  <si>
    <t>Proceedings of the 2013 International Conference on Asian Language Processing</t>
  </si>
  <si>
    <t>103–106</t>
  </si>
  <si>
    <t>L.-N. Pham, V.-H. Trab, V.-V. Nguyen</t>
  </si>
  <si>
    <t>Vietnamese text accent restoration with statistical machine translation</t>
  </si>
  <si>
    <t>Proceedings of the 27th Pacific Asia Conference on Language, Information, and Computation</t>
  </si>
  <si>
    <t>423–429</t>
  </si>
  <si>
    <t>B.T. Hung</t>
  </si>
  <si>
    <t>Vietnamese diacritics restoration using deep learning approach</t>
  </si>
  <si>
    <t>Proceedings of the 10th International Conference on Knowledge and Systems Engineering (KSE)</t>
  </si>
  <si>
    <t>347–351</t>
  </si>
  <si>
    <t>T.-H. Pham, X.-K. Pham, P. Le-Hong</t>
  </si>
  <si>
    <t>On the use of machine translation-based approaches for Vietnamese diacritic restoration</t>
  </si>
  <si>
    <t>Proceedings of the 2017 International Conference on Asian Language Processing</t>
  </si>
  <si>
    <t>272–275</t>
  </si>
  <si>
    <t>J. Náplava, M. Straka, P. Straňák, J. Hajič</t>
  </si>
  <si>
    <t>Diacritics restoration using neural networks</t>
  </si>
  <si>
    <t>1566–1573</t>
  </si>
  <si>
    <t>C.H. Nga, N.K. Thinh, P.-C. Chang, J.-C. Wang</t>
  </si>
  <si>
    <t>Deep learning based Vietnamese diacritics restoration</t>
  </si>
  <si>
    <t>Proceedings of ISM</t>
  </si>
  <si>
    <t>331–3313</t>
  </si>
  <si>
    <t>B. Heinzerling, M. Strube</t>
  </si>
  <si>
    <t>PEmb: Tokenization-free pre-trained subword embeddings in 275 languages</t>
  </si>
  <si>
    <t>Proceedings of the Eleventh International Conference on Language Resources and Evaluation</t>
  </si>
  <si>
    <t>2989–2993</t>
  </si>
  <si>
    <t>J. Lehmann, R. Isele, M. Jakob, A. Jentzsch, D. Kontokostas, P.N. Mendes, S. Hellmann, M. Morsey, P. van Kleef, S. Auer, C. Bizer</t>
  </si>
  <si>
    <t>DBpedia - A large-scale, multilingual knowledge base extracted from Wikipedia</t>
  </si>
  <si>
    <t>Semant. Web</t>
  </si>
  <si>
    <t>167–195</t>
  </si>
  <si>
    <t>A. Carlson, J. Betteridge, B. Kisiel, B. Settles, E.R.H. Jr, T.M. Mitchell1</t>
  </si>
  <si>
    <t>Toward an architecture for never-ending language learning</t>
  </si>
  <si>
    <t>Proceedings of AAAI</t>
  </si>
  <si>
    <t>1306–1313</t>
  </si>
  <si>
    <t>Google</t>
  </si>
  <si>
    <t>sentencepiece</t>
  </si>
  <si>
    <t>https://github.com/google/sentencepiece</t>
  </si>
  <si>
    <t>B. Yang, T. Mitchell</t>
  </si>
  <si>
    <t>Leveraging knowledge bases in LSTMs for improving machine reading</t>
  </si>
  <si>
    <t>Proceedings of the 55th Annual Meeting of the Association for Computational Linguistics</t>
  </si>
  <si>
    <t>1436–1446</t>
  </si>
  <si>
    <t>Y. Ma, H. Peng, E. Cambria</t>
  </si>
  <si>
    <t>Targeted aspect-based sentiment analysis via embedding commonsense knowledge into an attentive LSTM</t>
  </si>
  <si>
    <t>5876–5883</t>
  </si>
  <si>
    <t>E. Cambria, S. Poria, A. Gelbukh, M. Thelwall</t>
  </si>
  <si>
    <t>Sentiment analysis is a big suitcase</t>
  </si>
  <si>
    <t>IEEE Intell. Syst.</t>
  </si>
  <si>
    <t>74–80</t>
  </si>
  <si>
    <t>Y. Li, Q. Pan, T. Yang, S. Wang, J. Tang, E. Cambria</t>
  </si>
  <si>
    <t>Learning word representations for sentiment analysis</t>
  </si>
  <si>
    <t>Cogn. Comput.</t>
  </si>
  <si>
    <t>843–851</t>
  </si>
  <si>
    <t>H. Peng, E. Cambria, A. Hussain</t>
  </si>
  <si>
    <t>A review of sentiment analysis research in Chinese language</t>
  </si>
  <si>
    <t>E. Cambria</t>
  </si>
  <si>
    <t>E. Cambria, J. Fu, F. Bisio, S. Poria</t>
  </si>
  <si>
    <t>AffectiveSpace 2: Enabling affective intuition for concept-level sentiment analysis</t>
  </si>
  <si>
    <t>508–514</t>
  </si>
  <si>
    <t>E. Cambria, Y. Song, H. Wang, N. Howard</t>
  </si>
  <si>
    <t>Semantic multidimensional scaling for open-domain sentiment analysis</t>
  </si>
  <si>
    <t>44–51</t>
  </si>
  <si>
    <t>S. Poria, E. Cambria, A. Hussain, G.-B. Huang</t>
  </si>
  <si>
    <t>Towards an intelligent framework for multimodal affective data analysis</t>
  </si>
  <si>
    <t>Neural Netw.</t>
  </si>
  <si>
    <t>104–116</t>
  </si>
  <si>
    <t>I. Chaturvedi, R. Satapathy, S. Cavallari, E. Cambria</t>
  </si>
  <si>
    <t>Fuzzy commonsense reasoning for multimodal sentiment analysis</t>
  </si>
  <si>
    <t>Pattern Recognit. Lett.</t>
  </si>
  <si>
    <t>264–270</t>
  </si>
  <si>
    <t>R. Satapathy, E. Cambria, A. Nanetti, A. Hussain</t>
  </si>
  <si>
    <t>A review of shorthand systems: From brachygraphy to microtext and beyond</t>
  </si>
  <si>
    <t>778–792</t>
  </si>
  <si>
    <t>M.S. Akhtar, A. Ekbal, E. Cambria</t>
  </si>
  <si>
    <t>How intense are you? Predicting intensities of emotions and sentiments using stacked ensemble</t>
  </si>
  <si>
    <t>IEEE Comput. Intell. Mag.</t>
  </si>
  <si>
    <t>64–75</t>
  </si>
  <si>
    <t>T.M.H. Nguyen, L. Romary, M. Rossignol, X.L. Vu</t>
  </si>
  <si>
    <t>A lexicon for Vietnamese language processing</t>
  </si>
  <si>
    <t>Lang. Resour. Eval.</t>
  </si>
  <si>
    <t>291–309</t>
  </si>
  <si>
    <t>D.D. Tran, E. Castelli, J.F. Serignat, V.L. Trinh, X.H. Le</t>
  </si>
  <si>
    <t>Linear F0 contour model for Vietnamese tones and Vietnamese syllable synthesis with TD-PSOLA</t>
  </si>
  <si>
    <t>Proceedings of Traitment Automatique des Langues</t>
  </si>
  <si>
    <t>20–23</t>
  </si>
  <si>
    <t>T.T. Vu, D.T. Nguyen, M.C. Luong, J.-P. Hosom</t>
  </si>
  <si>
    <t>Vietnamese large vocabulary continuous speech recognition</t>
  </si>
  <si>
    <t>Proceedings of Eurospeech 2005</t>
  </si>
  <si>
    <t>1689–1692</t>
  </si>
  <si>
    <t>Y. Goldberg</t>
  </si>
  <si>
    <t>Neural Network Methods for Natural Language Processing</t>
  </si>
  <si>
    <t>Morgan &amp; Claypool</t>
  </si>
  <si>
    <t>R. Pascanu, T. Mikolov, Y. Bengio</t>
  </si>
  <si>
    <t>On the difficulty of training recurrent neural networks</t>
  </si>
  <si>
    <t>Proceedings of ICML</t>
  </si>
  <si>
    <t>1310–1318</t>
  </si>
  <si>
    <t>A. Graves</t>
  </si>
  <si>
    <t>Generating sequences with recurrent neural networks</t>
  </si>
  <si>
    <t>arXiv preprint arXiv:1308.0850</t>
  </si>
  <si>
    <t>C. Kyunghyun, v. Bart, G. Caglar, B. Dzmitry, B. Fethi, S. Holger, B. Yoshua</t>
  </si>
  <si>
    <t>Learning phrase representations using RNN encoder-decoder for statistical machine translation</t>
  </si>
  <si>
    <t>arXiv:1406.1078</t>
  </si>
  <si>
    <t>J. Chung, C. Gulcehre, K. Cho, Y. Bengio</t>
  </si>
  <si>
    <t>Proceedings NIPS 2014 Deep Learning and Representation Learning Workshop</t>
  </si>
  <si>
    <t>10–19</t>
  </si>
  <si>
    <t>A. Radford, K. Narasimhan, T. Salimans, I. Sutskever</t>
  </si>
  <si>
    <t>Improving language understanding by generative pre-training</t>
  </si>
  <si>
    <t>Preprint</t>
  </si>
  <si>
    <t>M.E. Peters, M. Neumann, M. Iyyer, M. Gardner, C. Clark, K. Lee, L. Zettlemoyer</t>
  </si>
  <si>
    <t>Proceedings of NAACL</t>
  </si>
  <si>
    <t>J. Devlin, M.-W. Chang, K. Lee, K. Toutanova</t>
  </si>
  <si>
    <t>Z. Yang, Z. Dai, Y. Yang, J. Carbonell, R. Salakhutdinov, Q.V. Le</t>
  </si>
  <si>
    <t>XLNet: Generalized autoregressive pretraining for language understanding</t>
  </si>
  <si>
    <t>Proceedings of Conference on Neural Information Processing Systems (NeurIPS)</t>
  </si>
  <si>
    <t>K. Clark, M.-T. Luong, Q.V. Le, C.D. Manning</t>
  </si>
  <si>
    <t>ELECTRA: Pre-training text encoders as discriminators rather than generators</t>
  </si>
  <si>
    <t>Proceedings of ICLR</t>
  </si>
  <si>
    <t>A. Vaswani, N. Shazeer, N. Parmar, J. Uszkoreit, L. Jones, A.N. Gomez, L. Kaiser, I. Polosukhin</t>
  </si>
  <si>
    <t>5998–6008</t>
  </si>
  <si>
    <t>C. Joshi</t>
  </si>
  <si>
    <t>Transformers are Graph Neural Networks</t>
  </si>
  <si>
    <t>The Gradient</t>
  </si>
  <si>
    <t>H.T. Bao</t>
  </si>
  <si>
    <t>Building Basic Resources and Tools for Vietnamese Language and Speech Processing (VLSP)</t>
  </si>
  <si>
    <t>Tech. rep., The KC/01/06-10 project</t>
  </si>
  <si>
    <t>J. Duchi, E. Hazan, Y. Singer</t>
  </si>
  <si>
    <t>Adaptive subgradient methods for online learning and stochastic optimization</t>
  </si>
  <si>
    <t>2121–2159</t>
  </si>
  <si>
    <t>J. Dean, G.S. Corrado, K.C. Rajat Monga, M. Devin, Q.V. Le, M.Z. Mao, M. Ranzato, A. Senior, P. Tucker, K. Yang, A.Y. Ng</t>
  </si>
  <si>
    <t>Large scale distributed deep networks</t>
  </si>
  <si>
    <t>Proceedings of NIPS</t>
  </si>
  <si>
    <t>K. Greff, R.K. Srivastava, J. Koutnik, B.R. Steunebrink, J. Schmidhuber</t>
  </si>
  <si>
    <t>LSTM: A search space odyssey</t>
  </si>
  <si>
    <t>Trans. Neural Netw. Learn. Syst.</t>
  </si>
  <si>
    <t>2222–2232</t>
  </si>
  <si>
    <t>D. Camacho, A. Panizo-LLedota, G. Bello-Orgaza, A. Gonzalez-Pardob, E. Cambria</t>
  </si>
  <si>
    <t>The four dimensions of social network analysis: An overview of research methods, applications, and software tools</t>
  </si>
  <si>
    <t>Inf. Fusion</t>
  </si>
  <si>
    <t>88–120</t>
  </si>
  <si>
    <t>A. Kumar, S. Abirami, T.E. Trueman, E. Cambria</t>
  </si>
  <si>
    <t>Comment toxicity detection via a multichannel convolutional bidirectional gated recurrent unit</t>
  </si>
  <si>
    <t>272–278</t>
  </si>
  <si>
    <t>Z. Zhang, L. Luo</t>
  </si>
  <si>
    <t>J. Nocedal, S.J. Wright</t>
  </si>
  <si>
    <t>Numerical Optimization</t>
  </si>
  <si>
    <t>P. Bojanowski, E. Grave, A. Joulin, T. Mikolov</t>
  </si>
  <si>
    <t>arXiv preprint arXiv:1607.04606</t>
  </si>
  <si>
    <t>R. Sennrich, B. Haddow, A. Birch</t>
  </si>
  <si>
    <t>Proceedings of the 54th Annual Meeting of the Association for Computational Linguistics (Volume 1: Long Papers)</t>
  </si>
  <si>
    <t>T. Kudo</t>
  </si>
  <si>
    <t>Subword regularization: Improving neural network translation models with multiple subword candidates</t>
  </si>
  <si>
    <t>Proceedings of the 56th Annual Meeting of the Association for Computational Linguistics (Volume 1: Long Papers)</t>
  </si>
  <si>
    <t>66–75</t>
  </si>
  <si>
    <t>Ahn, H., Kim, Y., Kim, J., Han, Y.-S., &amp; Sharedcon</t>
  </si>
  <si>
    <t>Implicit hate speech detection using shared semantics</t>
  </si>
  <si>
    <t>Findings of the association for computational linguistics ACL 2024</t>
  </si>
  <si>
    <t>10444–10455</t>
  </si>
  <si>
    <t>Alhaj, F., Al-Haj, A., Sharieh, A., &amp; Jabri, R.</t>
  </si>
  <si>
    <t>Improving Arabic cognitive distortion classification in twitter using bertopic</t>
  </si>
  <si>
    <t>854–860</t>
  </si>
  <si>
    <t>Caliskan, A., Bryson, J. J., &amp; Narayanan, A.</t>
  </si>
  <si>
    <t>Semantics derived automatically from language corpora contain human-like biases</t>
  </si>
  <si>
    <t>183–186</t>
  </si>
  <si>
    <t>Caselli, T., Basile, V., Mitrović, J., Granitzer, M., &amp; Hatebert</t>
  </si>
  <si>
    <t>Retraining bert for abusive language detection in english</t>
  </si>
  <si>
    <t>Technical Report arXiv preprint</t>
  </si>
  <si>
    <t>Abusive text detection using neural networks</t>
  </si>
  <si>
    <t>AICS</t>
  </si>
  <si>
    <t>Cheng, J., &amp; Amiri, H.</t>
  </si>
  <si>
    <t>FairFlow: Mitigating dataset biases through undecided learning for natural language understanding</t>
  </si>
  <si>
    <t>Proceedings of the 2024 conference on empirical methods in natural language processing</t>
  </si>
  <si>
    <t>21960–21975</t>
  </si>
  <si>
    <t>Devlin, J., Chang, M.-W., Lee, K., Toutanova, K., &amp; Bert</t>
  </si>
  <si>
    <t>Pre-training of deep bidirectional transformers for language understanding</t>
  </si>
  <si>
    <t>Proceedings of the 2019 conference of the North American chapter of the association for computational linguistics: Human language technologies</t>
  </si>
  <si>
    <t>Dowlagar, S., &amp; Mamidi, R.</t>
  </si>
  <si>
    <t>A survey of recent neural network models on code-mixed Indian hate speech data</t>
  </si>
  <si>
    <t>Proceedings of the 13th annual meeting of the forum for information retrieval evaluation</t>
  </si>
  <si>
    <t>67–74</t>
  </si>
  <si>
    <t>Elsherief, M., Ziems, C., Muchlinski, D., Anupindi, V., Seybolt, J., Choudhury, M. D., &amp; Yang, D.</t>
  </si>
  <si>
    <t>Latent Hatred: A benchmark for understanding implicit hate speech</t>
  </si>
  <si>
    <t>Gitari, N. D., Zuping, Z., Damien, H., &amp; Long, J.</t>
  </si>
  <si>
    <t>Guo, Y., Yang, Y., &amp; Abbasi, A.</t>
  </si>
  <si>
    <t>Auto-Debias: Debiasing masked language models with automated biased prompts</t>
  </si>
  <si>
    <t>The 60th Annual meeting of the association for computational linguistics. Long Papers</t>
  </si>
  <si>
    <t>Hallinan, S., Liu, A., Choi, Y., &amp; Sap, M.</t>
  </si>
  <si>
    <t>Detoxifying text with MaRCo: Controllable revision with experts and anti-experts</t>
  </si>
  <si>
    <t>Hoang, N. M., Do, X. L., Do, D. A., Vu, D. A., &amp; Tuan, L. A.</t>
  </si>
  <si>
    <t>ToXCL: A unified framework for toxic speech detection and explanation</t>
  </si>
  <si>
    <t>Jahan, M. S., &amp; Oussalah, M.</t>
  </si>
  <si>
    <t>A systematic review of hate speech automatic detection using natural language processing</t>
  </si>
  <si>
    <t>Jentzsch, S., Schramowski, P., Rothkopf, C., &amp; Kersting, K.</t>
  </si>
  <si>
    <t>Semantics derived automatically from language corpora contain human-like moral choices</t>
  </si>
  <si>
    <t>Proceedings of the 2019 AAAI/ACM conference on AI, ethics, and society</t>
  </si>
  <si>
    <t>37–44</t>
  </si>
  <si>
    <t>Jiang, A. Q., Sablayrolles, A., Mensch, A., Bamford, C., Chaplot, D. S., Casas, D. D. L., Bressand, F., Lengyel, G., Lample, G., Saulnier, L., Lavaud, L. R., Lachaux, M.-A., Stock, P., Scao, T. L., Lavril, T., Wang, T., Lacroix, T., &amp; Sayed, W. E.</t>
  </si>
  <si>
    <t>Mistral 7B</t>
  </si>
  <si>
    <t>ArXiv e-prints</t>
  </si>
  <si>
    <t>10.48550/arXiv.2310.06825</t>
  </si>
  <si>
    <t>Lewis, M., Liu, Y., Goyal, N., Ghazvininejad, M., Mohamed, A., Levy, O., Stoyanov, V., &amp; Zettlemoyer, L.</t>
  </si>
  <si>
    <t>Denoising sequence-to-sequence pre-training for natural language generation, translation, and comprehension</t>
  </si>
  <si>
    <t>Technical Report arXiv preprint Bart</t>
  </si>
  <si>
    <t>Li, Y., Du, M., Song, R., Wang, X., Sun, M., &amp; Wang, Y.</t>
  </si>
  <si>
    <t>Mitigating social biases of pre-trained language models via contrastive self-debiasing with double data augmentation</t>
  </si>
  <si>
    <t>Li, Z., Hoogs, A., &amp; Xu, C.</t>
  </si>
  <si>
    <t>Discover and mitigate unknown biases with debiasing alternate networks</t>
  </si>
  <si>
    <t>European conference on computer vision</t>
  </si>
  <si>
    <t>270–288</t>
  </si>
  <si>
    <t>Liu, S., Liu, X., Wang, Y., Cheng, Z., Li, C., Zhang, Z., Lan, Y., &amp; Shen, C.</t>
  </si>
  <si>
    <t>Does DetectGPt fully utilize perturbation? bridging selective perturbation to fine-tuned contrastive learning detector would be better</t>
  </si>
  <si>
    <t>Liu, Y., Ott, M., Goyal, N., Du, J., Joshi, M., Chen, D., Levy, O., Lewis, M., Zettlemoyer, L., Stoyanov, V., &amp; Roberta</t>
  </si>
  <si>
    <t>A robustly optimized bert pretraining approach</t>
  </si>
  <si>
    <t>Loshchilov, I., &amp; Hutter, F.</t>
  </si>
  <si>
    <t>Decoupled weight decay regularization</t>
  </si>
  <si>
    <t>Malmasi, S., &amp; Zampieri, M.</t>
  </si>
  <si>
    <t>Detecting hate speech in social media</t>
  </si>
  <si>
    <t>Mamta, M., Chigrupaatii, R., Ekbal, A., &amp; Biaswipe</t>
  </si>
  <si>
    <t>Mitigating unintended bias in text classifiers through model interpretability</t>
  </si>
  <si>
    <t>21059–21070</t>
  </si>
  <si>
    <t>14867–14875</t>
  </si>
  <si>
    <t>Ocampo, N. B., Cabrio, E., &amp; Villata, S.</t>
  </si>
  <si>
    <t>Playing the part of the sharp bully: Generating adversarial examples for implicit hate speech detection</t>
  </si>
  <si>
    <t>ACL 2023-61st Annual meeting of the association for computational linguistics</t>
  </si>
  <si>
    <t>2758–2772</t>
  </si>
  <si>
    <t>Ouyang, L., Wu, J., Jiang, X., Almeida, D., Wainwright, C., Mishkin, P., Zhang, C., Agarwal, S., Slama, K., Ray, A.</t>
  </si>
  <si>
    <t>Training language models to follow instructions with human feedback</t>
  </si>
  <si>
    <t>27730–27744</t>
  </si>
  <si>
    <t>Radford, A., Wu, J., Child, R., Luan, D., Amodei, D., Sutskever, I.</t>
  </si>
  <si>
    <t>Language models are unsupervised multitask learners</t>
  </si>
  <si>
    <t>OpenAI Blog</t>
  </si>
  <si>
    <t>Sap, M., Gabriel, S., Qin, L., Jurafsky, D., Smith, N. A., &amp; Choi, Y.</t>
  </si>
  <si>
    <t>Social bias frames: Reasoning about social and power implications of language</t>
  </si>
  <si>
    <t>Shirafuji, D., Takenaka, M., &amp; Taguchi, S.</t>
  </si>
  <si>
    <t>Bias vector: Mitigating biases in language models with task arithmetic approach</t>
  </si>
  <si>
    <t>Srinivas, P., Das, A., &amp; Pulabaigari, V.</t>
  </si>
  <si>
    <t>Racists spreader is narcissistic; sexists is machiavellian influence of psycho-sociological facets in hate-speech diffusion prediction</t>
  </si>
  <si>
    <t>Tuarob, S., Satravisut, M., Sangtunchai, P., Nunthavanich, S., Noraset, T., &amp; Falcon</t>
  </si>
  <si>
    <t>Detecting and classifying abusive language in social networks using context features and unlabeled data</t>
  </si>
  <si>
    <t>Vaswani, A., Shazeer, N., Parmar, N., Uszkoreit, J., Jones, L., Gomez, A. N., Kaiser, L., &amp; Polosukhin, I.</t>
  </si>
  <si>
    <t>6000–6010</t>
  </si>
  <si>
    <t>Wang, B., Deng, P., Zhao, Y., Qin, B.</t>
  </si>
  <si>
    <t>Dataset: A resource for the cognitive distortion analysis and its impact on mental health</t>
  </si>
  <si>
    <t>Findings of the Association for Computational Linguistics: EMNLP 2023</t>
  </si>
  <si>
    <t>10149–10160</t>
  </si>
  <si>
    <t>Wolf, T., Debut, L., Sanh, V., Chaumond, J., Delangue, C., Moi, A., Cistac, P., Rault, T., Louf, R., Funtowicz, M.</t>
  </si>
  <si>
    <t>Transformers: State-of-the-art natural language processing</t>
  </si>
  <si>
    <t>Proceedings of the 2020 Conference on empirical methods in natural language processing: System demonstrations</t>
  </si>
  <si>
    <t>Yang, N., Kang, T., Choi, J., Lee, H., &amp; Jung, K.</t>
  </si>
  <si>
    <t>Mitigating biases for instruction-following language models via bias neurons elimination</t>
  </si>
  <si>
    <t>Zhang, G., Bai, B., Zhang, J., Bai, K., Zhu, C., &amp; Zhao, T.</t>
  </si>
  <si>
    <t>Demographics should not be the reason of toxicity: Mitigating discrimination in text classifications with instance weighting</t>
  </si>
  <si>
    <t>Zhang, Y., Li, P., Lai, Y., He, Y., &amp; Zhou, D.</t>
  </si>
  <si>
    <t>LASS: A novel and economical data augmentation framework based on language models for debiasing opinion summarization</t>
  </si>
  <si>
    <t>Proceedings of the 31st international conference on computational linguistics</t>
  </si>
  <si>
    <t>6169–6183</t>
  </si>
  <si>
    <t>Zhou, F., Mao, Y., Yu, L., Yang, Y., &amp; Zhong, T.</t>
  </si>
  <si>
    <t>Causal-Debias: Unifying debiasing in pretrained language models and fine-tuning via causal invariant learning</t>
  </si>
  <si>
    <t>The 61st Annual meeting of the association for computational linguistics. Long Papers</t>
  </si>
  <si>
    <t>Cohen, I., Huang, Y., Chen, J., Benesty, J., Benesty, J., Chen, J., et al.</t>
  </si>
  <si>
    <t>Pearson correlation coefficient</t>
  </si>
  <si>
    <t>Noise Reduction in Speech Processing</t>
  </si>
  <si>
    <t>Ioffe, S., &amp; Szegedy, C.</t>
  </si>
  <si>
    <t>Batch normalization: Accelerating deep network training by reducing internal covariate shift</t>
  </si>
  <si>
    <t>International Conference on Machine Learning</t>
  </si>
  <si>
    <t>448–456</t>
  </si>
  <si>
    <t>Proceedings of the 22nd acm sigkdd international conference on knowledge discovery and data mining</t>
  </si>
  <si>
    <t>Kipf, T. N., &amp; Welling, M.</t>
  </si>
  <si>
    <t>Semi-supervised classification with graph convolutional networks</t>
  </si>
  <si>
    <t>ArXiv preprint ArXiv:1609.02907</t>
  </si>
  <si>
    <t>Hamilton, W. L., Ying, R., &amp; Leskovec, J.</t>
  </si>
  <si>
    <t>Inductive representation learning on large graphs</t>
  </si>
  <si>
    <t>31st Conference on Neural Information Processing Systems</t>
  </si>
  <si>
    <t>Veličković, P., Cucurull, G., Casanova, A., Romero, A., Liò, P., &amp; Bengio, Y.</t>
  </si>
  <si>
    <t>Graph attention networks</t>
  </si>
  <si>
    <t>ArXiv preprint ArXiv:1710.10903</t>
  </si>
  <si>
    <t>Bert: pre-training of deep bidirectional transformers for language understanding</t>
  </si>
  <si>
    <t>ArXiv Preprint ArXiv:1810.04805</t>
  </si>
  <si>
    <t>Zvonarev, A., &amp; Bilyi, A.</t>
  </si>
  <si>
    <t>A comparison of machine learning methods of sentiment analysis based on Russian language Twitter data</t>
  </si>
  <si>
    <t>Proceedings of the 11th Majorov International Conference on Software Engineering and Computer Systems (MICSECS)</t>
  </si>
  <si>
    <t>Xu, K., Hu, W., Leskovec, J., &amp; Jegelka, S.</t>
  </si>
  <si>
    <t>How powerful are graph neural networks?</t>
  </si>
  <si>
    <t>ArXiv preprint ArXiv:1810.00826</t>
  </si>
  <si>
    <t>Kumar, A., Sangwan, S. R., Arora, A., Nayyar, A., &amp; Abdel-Basset, M.</t>
  </si>
  <si>
    <t>Iranzo, B., Buelga, S., Cava, M.-J., &amp; Ortega-Barón, J.</t>
  </si>
  <si>
    <t>Cyberbullying, psychosocial adjustment, and suicidal ideation in adolescence</t>
  </si>
  <si>
    <t>Psychosocial Intervention</t>
  </si>
  <si>
    <t>75–81</t>
  </si>
  <si>
    <t>Cyberbullying detection using pre-trained Bert model</t>
  </si>
  <si>
    <t>2020 International Conference on Electronics and Sustainable Communication Systems (ICESC)</t>
  </si>
  <si>
    <t>Taha, A. A., &amp; Malebary, S. J.</t>
  </si>
  <si>
    <t>An intelligent approach to credit card fraud detection using an optimized light gradient boosting machine</t>
  </si>
  <si>
    <t>25579–25587</t>
  </si>
  <si>
    <t>Peng, Y., Lin, Y., Jing, X.-Y., Zhang, H., Huang, Y., &amp; Luo, G. S.</t>
  </si>
  <si>
    <t>Enhanced graph isomorphism network for molecular ADMET properties prediction</t>
  </si>
  <si>
    <t>168344–168360</t>
  </si>
  <si>
    <t>Dosovitskiy, A., Beyer, L., Kolesnikov, A., Weissenborn, D., Zhai, X., &amp; Unterthiner, T. et al.</t>
  </si>
  <si>
    <t>An image is worth 16x16 words: Transformers for image recognition at scale</t>
  </si>
  <si>
    <t>ArXiv Preprint ArXiv:2010.11929</t>
  </si>
  <si>
    <t>Alasadi, J., Arunachalam, R., Atrey, P. K., &amp; Singh, V. K.</t>
  </si>
  <si>
    <t>A fairness-aware fusion framework for multimodal cyberbullying detection</t>
  </si>
  <si>
    <t>2020 IEEE Sixth International Conference on Multimedia Big Data (BigMM)</t>
  </si>
  <si>
    <t>166–173</t>
  </si>
  <si>
    <t>Tolba, M., Ouadfel, S., &amp; Meshoul, S.</t>
  </si>
  <si>
    <t>Hybrid ensemble approaches to online harassment detection in highly imbalanced data</t>
  </si>
  <si>
    <t>Szwed, P.</t>
  </si>
  <si>
    <t>Classification and feature transformation with fuzzy cognitive maps</t>
  </si>
  <si>
    <t>Suhas Bharadwaj, R., Kuzhalvaimozhi, S., &amp; Vedavathi, N.</t>
  </si>
  <si>
    <t>A novel multimodal hybrid classifier based cyberbullying detection for social media platform</t>
  </si>
  <si>
    <t>Proceedings of 6th computational methods in systems and software</t>
  </si>
  <si>
    <t>689–699</t>
  </si>
  <si>
    <t>Süzen, A. A., &amp; Duman, B.</t>
  </si>
  <si>
    <t>Detection of types cyber-bullying using fuzzy C-means clustering and xgboost ensemble algorithm</t>
  </si>
  <si>
    <t>CRJ</t>
  </si>
  <si>
    <t>27–34</t>
  </si>
  <si>
    <t>Shi, Y., Huang, Z., Feng, S., Zhong, H., Wang, W., &amp; Sun, Y.</t>
  </si>
  <si>
    <t>Masked label prediction: Unified message passing model for semi-supervised classification</t>
  </si>
  <si>
    <t>ArXiv preprint ArXiv:2009.03509</t>
  </si>
  <si>
    <t>Proceedings of the Fifth Workshop on Online Abuse and Harms</t>
  </si>
  <si>
    <t>146–156</t>
  </si>
  <si>
    <t>Pericherla, S., &amp; Ilavarasan, E.</t>
  </si>
  <si>
    <t>Transformer network-based word embeddings approach for autonomous cyberbullying detection</t>
  </si>
  <si>
    <t>International Journal of Intelligent Unmanned Systems</t>
  </si>
  <si>
    <t>Khanna, P., Mathur, A., Chandra, A., &amp; Kumar, A.</t>
  </si>
  <si>
    <t>Multimodal Cyberbullying detection using ensemble learning</t>
  </si>
  <si>
    <t>International conference on artificial intelligence and sustainable computing</t>
  </si>
  <si>
    <t>221–229</t>
  </si>
  <si>
    <t>Guo, Q., &amp; Xu, F.</t>
  </si>
  <si>
    <t>A deep feature transformation method based on differential vector for few-shot learning</t>
  </si>
  <si>
    <t>2021 IEEE International Geoscience and Remote Sensing Symposium IGARSS</t>
  </si>
  <si>
    <t>407–410</t>
  </si>
  <si>
    <t>Eronen, J., Ptaszynski, M., Masui, F., Smywiński-Pohl, A., Leliwa, G., &amp; Wroczynski, M.</t>
  </si>
  <si>
    <t>Improving classifier training efficiency for automatic cyberbullying detection with feature density</t>
  </si>
  <si>
    <t>Bozyiğit, A., Utku, S., &amp; Nasibov, E.</t>
  </si>
  <si>
    <t>Bharti, S., Yadav, A. K., Kumar, M., &amp; Yadav, D.</t>
  </si>
  <si>
    <t>Cyberbullying detection from tweets using deep learning</t>
  </si>
  <si>
    <t>Kybernetes</t>
  </si>
  <si>
    <t>2695–2711</t>
  </si>
  <si>
    <t>Arik, S.Ö., &amp; Pfister, T.</t>
  </si>
  <si>
    <t>Tabnet: Attentive interpretable tabular learning</t>
  </si>
  <si>
    <t>6679–6687</t>
  </si>
  <si>
    <t>Zhang, R., Yang, S., Zhang, Q., Xu, L., He, Y., &amp; Zhang, F.</t>
  </si>
  <si>
    <t>Graph-based few-shot learning with transformed feature propagation and optimal class allocation</t>
  </si>
  <si>
    <t>247–256</t>
  </si>
  <si>
    <t>Zeng, Z., Li, T., Sun, S., Sun, J., &amp; Yin, J.</t>
  </si>
  <si>
    <t>A novel semi-supervised self-training method based on resampling for Twitter fake account identification</t>
  </si>
  <si>
    <t>Data Technologies and Applications</t>
  </si>
  <si>
    <t>409–428</t>
  </si>
  <si>
    <t>Wang, N., &amp; Lv, X. L.</t>
  </si>
  <si>
    <t>Research on the evolution and prediction of cyber violence incidents</t>
  </si>
  <si>
    <t>Information Research</t>
  </si>
  <si>
    <t>73–81</t>
  </si>
  <si>
    <t>The current status of Cyberbullying research: A short review of the literature</t>
  </si>
  <si>
    <t>Sharma, M., Kandasamy, I., &amp; Vasantha, W. B.</t>
  </si>
  <si>
    <t>R2d2 at semeval-2022 task 5: Attention is only as good as its values! a multimodal system for identifying misogynist memes</t>
  </si>
  <si>
    <t>Proceedings of the 16th international workshop on semantic evaluation (SemEval-2022)</t>
  </si>
  <si>
    <t>761–770</t>
  </si>
  <si>
    <t>Paul, S., Saha, S., &amp; Hasanuzzaman, M.</t>
  </si>
  <si>
    <t>Identification of cyberbullying: A deep learning based multimodal approach</t>
  </si>
  <si>
    <t>26989–27008</t>
  </si>
  <si>
    <t>Li, T., Zeng, Z., Sun, S., Sun, J., &amp; Li, Q.</t>
  </si>
  <si>
    <t>A novel integrated framework based on multi-view features for multidimensional social bot detection</t>
  </si>
  <si>
    <t>2043–2052</t>
  </si>
  <si>
    <t>Jadhav, G., &amp; Pasalkar, M. J.</t>
  </si>
  <si>
    <t>Use of machine learning to identify cyberbullying</t>
  </si>
  <si>
    <t>International Journal of Research Publication and Reviews</t>
  </si>
  <si>
    <t>2744–2747</t>
  </si>
  <si>
    <t>Cynthia, S. T., Roy, B., &amp; Mondal, D.</t>
  </si>
  <si>
    <t>Feature transformation for improved software bug detection models</t>
  </si>
  <si>
    <t>15th Innovations in Software Engineering Conference</t>
  </si>
  <si>
    <t>Bai, J., Huang, S., Xiao, Z., Li, X., Zhu, Y., Regan, A. C., et al.</t>
  </si>
  <si>
    <t>Few-shot hyperspectral image classification based on adaptive subspaces and feature transformation</t>
  </si>
  <si>
    <t>IEEE Transactions on Geoscience and Remote Sensing</t>
  </si>
  <si>
    <t>Constructing a multi-layer heterogeneous networks model to explore the public opinion evolution pattern of key users in public health emergencies</t>
  </si>
  <si>
    <t>Ahmed, H., Traore, I., &amp; Saad, S.</t>
  </si>
  <si>
    <t>Detection of Online Fake News Using N-Gram Analysis and Machine Learning Techniques</t>
  </si>
  <si>
    <t>10618 LNCS</t>
  </si>
  <si>
    <t>127–138</t>
  </si>
  <si>
    <t>10.1007/978-3-319-69155-8_9</t>
  </si>
  <si>
    <t>Balakrishnan, V., Khan, S., Fernandez, T., &amp; Arabnia, H. R.</t>
  </si>
  <si>
    <t>Cyberbullying detection on twitter using Big Five and Dark Triad features</t>
  </si>
  <si>
    <t>252–257</t>
  </si>
  <si>
    <t>10.1016/j.paid.2019.01.024</t>
  </si>
  <si>
    <t>Balakrisnan, V., &amp; Kaity, M.</t>
  </si>
  <si>
    <t>Cyberbullying detection and machine learning: A systematic literature review</t>
  </si>
  <si>
    <t>10.1007/s10462-023-10553-w</t>
  </si>
  <si>
    <t>Bhutani, B., Rastogi, N., Sehgal, P., &amp; Purwar, A.</t>
  </si>
  <si>
    <t>Fake News Detection Using Sentiment Analysis</t>
  </si>
  <si>
    <t>2019 12th International Conference on Contemporary Computing, IC3 2019</t>
  </si>
  <si>
    <t>10.1109/IC3.2019.8844880</t>
  </si>
  <si>
    <t>Bird, S., &amp; Loper, E.</t>
  </si>
  <si>
    <t>NLTK: The natural language toolkit</t>
  </si>
  <si>
    <t>Proceedings of the Annual Meeting of the Association for Computational Linguistics</t>
  </si>
  <si>
    <t>63–70</t>
  </si>
  <si>
    <t>Bonetti, A., Martínez-Sober, M., Torres, J. C., Vega, J. M., Pellerin, S., &amp; Vila-Francés, J.</t>
  </si>
  <si>
    <t>Comparison between Machine Learning and Deep Learning Approaches for the Detection of Toxic Comments on Social Networks</t>
  </si>
  <si>
    <t>Applied Sciences (Switzerland)</t>
  </si>
  <si>
    <t>10.3390/app13106038</t>
  </si>
  <si>
    <t>Chien, S.-Y., Yang, C.-J., &amp; Yu, F.</t>
  </si>
  <si>
    <t>XFlag: Explainable fake news detection model on social media</t>
  </si>
  <si>
    <t>International Journal of Human-Computer Interaction</t>
  </si>
  <si>
    <t>18–20</t>
  </si>
  <si>
    <t>1808–1827</t>
  </si>
  <si>
    <t>10.1080/10447318.2022.2062113</t>
  </si>
  <si>
    <t>Craig, W., Boniel-Nissim, M., King, N., Walsh, S. D., Boer, M., Donnelly, P. D., &amp; Pickett, W.</t>
  </si>
  <si>
    <t>Social media use and cyber-bullying: A Cross-national analysis of young people in 42 Countries</t>
  </si>
  <si>
    <t>S100–S108</t>
  </si>
  <si>
    <t>10.1016/j.jadohealth.2020.03.006</t>
  </si>
  <si>
    <t>Dargan, S., Kumar, M., Ayyagari, M. R., &amp; Kumar, G.</t>
  </si>
  <si>
    <t>A survey of deep learning and its applications: A new paradigm to machine learning</t>
  </si>
  <si>
    <t>1071–1092</t>
  </si>
  <si>
    <t>De Queiroz, G., Fay, C., Hvitfeldt, E., Keyes, O., Misra, K., Mastny, M., Erickson, J. D. R., &amp; Silge, J.</t>
  </si>
  <si>
    <t>Tidytext</t>
  </si>
  <si>
    <t>https://cran.r-project.org/web/packages/tidytext/index.html</t>
  </si>
  <si>
    <t>Gahagan, K., Vaterlaus, J. M., &amp; Frost, L. R.</t>
  </si>
  <si>
    <t>College student cyberbullying on social networking sites: Conceptualization, prevalence, and perceived bystander responsibility</t>
  </si>
  <si>
    <t>1097–1105</t>
  </si>
  <si>
    <t>10.1016/j.chb.2015.11.019</t>
  </si>
  <si>
    <t>Garbe, W.</t>
  </si>
  <si>
    <t>SymSpell</t>
  </si>
  <si>
    <t>https://github.com/wolfgarbe/SymSpell</t>
  </si>
  <si>
    <t>Georgakopoulos, S. V., Vrahatis, A. G., Tasoulis, S. K., &amp; Plagianakos, V. P.</t>
  </si>
  <si>
    <t>ACM International Conference Proceeding Series</t>
  </si>
  <si>
    <t>10.1016/j.copsyc.2022.101314</t>
  </si>
  <si>
    <t>Harris, C.</t>
  </si>
  <si>
    <t>Searching for diverse perspectives in news articles: Using an LSTM network to classify sentiment</t>
  </si>
  <si>
    <t>Jwa, H., Oh, D., Park, K., Kang, J. M., &amp; Lim, H.</t>
  </si>
  <si>
    <t>exBAKE: Automatic fake news detection model based on Bidirectional Encoder Representations from Transformers (BERT)</t>
  </si>
  <si>
    <t>10.3390/app9194062</t>
  </si>
  <si>
    <t>https://www.kaggle.com/c/jigsaw-toxic-comment-classification-challenge</t>
  </si>
  <si>
    <t>Khan, Y., &amp; Thakur, S.</t>
  </si>
  <si>
    <t>Fake News Detection of South African COVID-19 Related Tweets using Machine Learning</t>
  </si>
  <si>
    <t>5th International Conference on Artificial Intelligence, Big Data, Computing and Data Communication Systems, icABCD 2022 - Proceedings</t>
  </si>
  <si>
    <t>10.1109/icABCD54961.2022.9856272</t>
  </si>
  <si>
    <t>Kokkinos, C. M., &amp; Saripanidis, I.</t>
  </si>
  <si>
    <t>A lifestyle exposure perspective of victimization through Facebook among university students. Do individual differences matter?</t>
  </si>
  <si>
    <t>235–245</t>
  </si>
  <si>
    <t>10.1016/j.chb.2017.04.036</t>
  </si>
  <si>
    <t>Lin, S. Y., Kung, Y. C., &amp; Leu, F. Y.</t>
  </si>
  <si>
    <t>Predictive intelligence in harmful news identification by BERT-based ensemble learning model with text sentiment analysis</t>
  </si>
  <si>
    <t>10.1016/j.ipm.2022.102872</t>
  </si>
  <si>
    <t>Liu, C., Wu, X., Yu, M., Li, G., Jiang, J., Huang, W., &amp; Lu, X.</t>
  </si>
  <si>
    <t>A Two-Stage Model Based on BERT for Short Fake News Detection</t>
  </si>
  <si>
    <t>11776 LNAI</t>
  </si>
  <si>
    <t>Maity, K., Sen, T., Saha, S., &amp; Bhattacharyya, P.</t>
  </si>
  <si>
    <t>MTBullyGNN: A Graph Neural Network-Based Multitask Framework for Cyberbullying Detection</t>
  </si>
  <si>
    <t>PP</t>
  </si>
  <si>
    <t>10.1109/tcss.2022.3230974</t>
  </si>
  <si>
    <t>Malte, A., &amp; Ratadiya, P.</t>
  </si>
  <si>
    <t>Multilingual Cyber Abuse Detection using Advanced Transformer Architecture</t>
  </si>
  <si>
    <t>IEEE Region 10 Annual International Conference, Proceedings/TENCON</t>
  </si>
  <si>
    <t>2019-Octob</t>
  </si>
  <si>
    <t>784–789</t>
  </si>
  <si>
    <t>10.1109/TENCON.2019.8929493</t>
  </si>
  <si>
    <t>Maslej-Krešňáková, V., Sarnovský, M., Butka, P., &amp; Machová, K.</t>
  </si>
  <si>
    <t>Comparison of deep learning models and various text pre-processing techniques for the toxic comments classification</t>
  </si>
  <si>
    <t>Moravec, P. L., Kim, A., &amp; Dennis, A. R.</t>
  </si>
  <si>
    <t>Appealing to sense and sensibility: System 1 and system 2 interventions for fake news on social media</t>
  </si>
  <si>
    <t>Information Systems Research</t>
  </si>
  <si>
    <t>987–1006</t>
  </si>
  <si>
    <t>10.1287/ISRE.2020.0927</t>
  </si>
  <si>
    <t>Niklová, M., Novocký, M., &amp; Dulovics, M.</t>
  </si>
  <si>
    <t>Risk aspects of online activities in victims of cyberbullying</t>
  </si>
  <si>
    <t>European Journal of Mental Health</t>
  </si>
  <si>
    <t>156–167</t>
  </si>
  <si>
    <t>10.5708/EJMH.14.2019.1.8</t>
  </si>
  <si>
    <t>Padmaja, S., Fatima, S. S., &amp; Bandu, S.</t>
  </si>
  <si>
    <t>Analysis of sentiment on newspaper quotations: A preliminary experiment</t>
  </si>
  <si>
    <t>2013 4th International Conference on Computing, Communications and Networking Technologies, ICCCNT 2013</t>
  </si>
  <si>
    <t>10.1109/ICCCNT.2013.6726650</t>
  </si>
  <si>
    <t>Peluchette, J. V., Karl, K., Wood, C., &amp; Williams, J.</t>
  </si>
  <si>
    <t>Cyberbullying victimization: Do victims’ personality and risky social network behaviors contribute to the problem?</t>
  </si>
  <si>
    <t>424–435</t>
  </si>
  <si>
    <t>10.1016/j.chb.2015.06.028</t>
  </si>
  <si>
    <t>Qayyum, A., Gilani, Z., Latif, S., &amp; Qadir, J.</t>
  </si>
  <si>
    <t>Exploring Media Bias and Toxicity in South Asian Political Discourse</t>
  </si>
  <si>
    <t>ICOSST 2018 - 2018 International Conference on Open Source Systems and Technologies, Proceedings</t>
  </si>
  <si>
    <t>10.1109/ICOSST.2018.8632183</t>
  </si>
  <si>
    <t>Rajapakse, T.</t>
  </si>
  <si>
    <t>Simple Transformers</t>
  </si>
  <si>
    <t>https://github.com/ThilinaRajapakse/simpletransformers</t>
  </si>
  <si>
    <t>Rathje, S., van Bavel, J. J., &amp; van der Linden, S.</t>
  </si>
  <si>
    <t>Out-group animosity drives engagement on social media</t>
  </si>
  <si>
    <t>10.1073/pnas.2024292118</t>
  </si>
  <si>
    <t>Rehurek, R., Mohr, G., Penkov, M., &amp; Menshikh, I.</t>
  </si>
  <si>
    <t>Gensim</t>
  </si>
  <si>
    <t>https://radimrehurek.com/gensim/index.html</t>
  </si>
  <si>
    <t>Rinker</t>
  </si>
  <si>
    <t>Sentimentr</t>
  </si>
  <si>
    <t>https://cran.rproject.org</t>
  </si>
  <si>
    <t>Risch, J., &amp; Krestel, R.</t>
  </si>
  <si>
    <t>Toxic comment detection in online discussions</t>
  </si>
  <si>
    <t>Springer Singapore</t>
  </si>
  <si>
    <t>10.1007/978-981-15-1216-2</t>
  </si>
  <si>
    <t>Rubin, V., Conroy, N., Chen, Y., &amp; Cornwell, S.</t>
  </si>
  <si>
    <t>Fake news or truth? Using satirical cues to detect potentially misleading news</t>
  </si>
  <si>
    <t>7–17</t>
  </si>
  <si>
    <t>10.18653/v1/w16-0802</t>
  </si>
  <si>
    <t>Salminen, J., Hopf, M., Chowdhury, S. A., Jung, S. G., Almerekhi, H., &amp; Jansen, B. J.</t>
  </si>
  <si>
    <t>Human-Centric Computing and Information Sciences</t>
  </si>
  <si>
    <t>Shekhar, A., &amp; Venkatesan, M.</t>
  </si>
  <si>
    <t>A Bag-of-Phonetic-Codes Modelfor Cyber-Bullying Detection in Twitter</t>
  </si>
  <si>
    <t>2018 International Conference on Current Trends towards Converging Technologies (ICCTCT)</t>
  </si>
  <si>
    <t>10.1109/ICCTCT.2018.8550938</t>
  </si>
  <si>
    <t>Shirsat, V. S., Jagdale, R. S., &amp; Deshmukh, S. N.</t>
  </si>
  <si>
    <t>Document Level Sentiment Analysis from News Articles</t>
  </si>
  <si>
    <t>2017 International Conference on Computing, Communication, Control and Automation, ICCUBEA 2017</t>
  </si>
  <si>
    <t>10.1109/ICCUBEA.2017.8463638</t>
  </si>
  <si>
    <t>Shu, K., Sliva, A., Wang, S., Tang, J., &amp; Liu, H.</t>
  </si>
  <si>
    <t>Fake news detection on social media</t>
  </si>
  <si>
    <t>22–36</t>
  </si>
  <si>
    <t>10.1145/3137597.3137600</t>
  </si>
  <si>
    <t>Shu, K., Wang, S., Lee, D., &amp; Liu, H.</t>
  </si>
  <si>
    <t>Mining Disinformation and Fake News: Concepts, Methods, and Recent Advancements</t>
  </si>
  <si>
    <t>10.1007/978-3-030-42699-6_1</t>
  </si>
  <si>
    <t>The Effects of User Features on Twitter Hate Speech Detection</t>
  </si>
  <si>
    <t>2nd Workshop on Abusive Language Online - Proceedings of the Workshop, Co-Located with EMNLP 2018</t>
  </si>
  <si>
    <t>10.18653/v1/w18-5110</t>
  </si>
  <si>
    <t>Viner, R. M., Aswathikutty-Gireesh, A., Stiglic, N., Hudson, L. D., Goddings, A. L., Ward, J. L., &amp; Nicholls, D. E.</t>
  </si>
  <si>
    <t>Roles of cyberbullying, sleep, and physical activity in mediating the effects of social media use on mental health and wellbeing among young people in England: A secondary analysis of longitudinal data</t>
  </si>
  <si>
    <t>The Lancet Child and Adolescent Health</t>
  </si>
  <si>
    <t>685–696</t>
  </si>
  <si>
    <t>10.1016/S2352-4642(19)30186-5</t>
  </si>
  <si>
    <t>Wardle, C., &amp; Derakhshan, H.</t>
  </si>
  <si>
    <t>Information disorder: Toward an interdisciplinary framework for research and policymaking</t>
  </si>
  <si>
    <t>Information Disorder: Toward an Interdisciplinary Framework for Research and Policy Making</t>
  </si>
  <si>
    <t>20–25</t>
  </si>
  <si>
    <t>Zhang, J., Dong, B., &amp; Yu, P. S.</t>
  </si>
  <si>
    <t>FakeDetector: Effective fake news detection with deep diffusive neural network</t>
  </si>
  <si>
    <t>Proceedings - International Conference on Data Engineering</t>
  </si>
  <si>
    <t>2020–April</t>
  </si>
  <si>
    <t>1826–1829</t>
  </si>
  <si>
    <t>10.1109/ICDE48307.2020.00180</t>
  </si>
  <si>
    <t>A deep dive into multilingual hate speech classification</t>
  </si>
  <si>
    <t>Machine learning and knowledge discovery in databases. Applied data science and demo track: European conference, ECML PKDD 2020, Part V</t>
  </si>
  <si>
    <t>423–439</t>
  </si>
  <si>
    <t>Artetxe, M., &amp; Schwenk, H.</t>
  </si>
  <si>
    <t>Massively multilingual sentence embeddings for zero-shot cross-lingual transfer and beyond</t>
  </si>
  <si>
    <t>597–610</t>
  </si>
  <si>
    <t>10.1162/tacl_a_00288</t>
  </si>
  <si>
    <t>Us and them: identifying cyber hate on Twitter across multiple protected characteristics</t>
  </si>
  <si>
    <t>EPJ Data science</t>
  </si>
  <si>
    <t>Chen, T., Kornblith, S., Norouzi, M., &amp; Hinton, G.</t>
  </si>
  <si>
    <t>A simple framework for contrastive learning of visual representations</t>
  </si>
  <si>
    <t>1597–1607</t>
  </si>
  <si>
    <t>2012 international conference on privacy, security, risk and trust and 2012 international confernece on social computing</t>
  </si>
  <si>
    <t>Chi, Z., Dong, L., Wei, F., Yang, N., Singhal, S., Wang, W., et al.</t>
  </si>
  <si>
    <t>InfoXLM: An information-theoretic framework for cross-lingual language model pre-training</t>
  </si>
  <si>
    <t>Proceedings of the 2021 conference of the North American chapter of the association for computational linguistics: Human language technologies</t>
  </si>
  <si>
    <t>3576–3588</t>
  </si>
  <si>
    <t>10.18653/v1/2021.naacl-main.280</t>
  </si>
  <si>
    <t>Conneau, A., Khandelwal, K., Goyal, N., Chaudhary, V., Wenzek, G., Guzmán, F., et al.</t>
  </si>
  <si>
    <t>Unsupervised cross-lingual representation learning at scale</t>
  </si>
  <si>
    <t>Proceedings of the 58th annual meeting of the association for computational linguistics</t>
  </si>
  <si>
    <t>8440–8451</t>
  </si>
  <si>
    <t>10.18653/v1/2020.acl-main.747</t>
  </si>
  <si>
    <t>Proceedings of the 2019 conference of the North American chapter of the association for computational linguistics: Human language technologies, Volume 1 (long and short papers)</t>
  </si>
  <si>
    <t>10.18653/v1/N19-1423</t>
  </si>
  <si>
    <t>Duh, K., Fujino, A., &amp; Nagata, M.</t>
  </si>
  <si>
    <t>Is machine translation ripe for cross-lingual sentiment classification?</t>
  </si>
  <si>
    <t>429–433</t>
  </si>
  <si>
    <t>Fan, L., Yu, H., &amp; Yin, Z.</t>
  </si>
  <si>
    <t>Stigmatization in social media: Documenting and analyzing hate speech for COVID-19 on Twitter</t>
  </si>
  <si>
    <t>e313</t>
  </si>
  <si>
    <t>Fortuna, P., Soler-Company, J., &amp; Wanner, L.</t>
  </si>
  <si>
    <t>Gunel, B., Du, J., Conneau, A., &amp; Stoyanov, V.</t>
  </si>
  <si>
    <t>Supervised contrastive learning for pre-trained language model fine-tuning</t>
  </si>
  <si>
    <t>He, B., Ziems, C., Soni, S., Ramakrishnan, N., Yang, D., &amp; Kumar, S.</t>
  </si>
  <si>
    <t>Racism is a virus: anti-asian hate and counterspeech in social media during the COVID-19 crisis</t>
  </si>
  <si>
    <t>Proceedings of the 2021 IEEE/ACM international conference on advances in social networks analysis and mining</t>
  </si>
  <si>
    <t>90–94</t>
  </si>
  <si>
    <t>Hu, Z., Yang, Z., Li, Q., Zhang, A., et al.</t>
  </si>
  <si>
    <t>The COVID-19 infodemic: infodemiology study analyzing stigmatizing search terms</t>
  </si>
  <si>
    <t>e22639</t>
  </si>
  <si>
    <t>10.2196/22639</t>
  </si>
  <si>
    <t>Koufakou, A., Pamungkas, E. W., Basile, V., &amp; Patti, V.</t>
  </si>
  <si>
    <t>Hurtbert: incorporating lexical features with BERT for the detection of abusive language</t>
  </si>
  <si>
    <t>Proceedings of the fourth workshop on online abuse and harms</t>
  </si>
  <si>
    <t>34–43</t>
  </si>
  <si>
    <t>Li, M., Liao, S., Okpala, E., Tong, M., Costello, M., Cheng, L., et al.</t>
  </si>
  <si>
    <t>COVID-hatebert: a pre-trained language model for COVID-19 related hate speech detection</t>
  </si>
  <si>
    <t>2021 20th IEEE international conference on machine learning and applications</t>
  </si>
  <si>
    <t>233–238</t>
  </si>
  <si>
    <t>10.1109/ICMLA52953.2021.00043</t>
  </si>
  <si>
    <t>ArXiv preprint arXiv:1907.11692</t>
  </si>
  <si>
    <t>Mossie, Z., &amp; Wang, J.-H.</t>
  </si>
  <si>
    <t>International conference on complex networks and their applications</t>
  </si>
  <si>
    <t>Obadimu, A., Khaund, T., Mead, E., Marcoux, T., &amp; Agarwal, N.</t>
  </si>
  <si>
    <t>Developing a socio-computational approach to examine toxicity propagation and regulation in COVID-19 discourse on YouTube</t>
  </si>
  <si>
    <t>10.1016/j.ipm.2021.102660</t>
  </si>
  <si>
    <t>Pan, L., Hang, C.-W., Qi, H., Shah, A., Potdar, S., &amp; Yu, M.</t>
  </si>
  <si>
    <t>Multilingual BERT post-pretraining alignment</t>
  </si>
  <si>
    <t>210–219</t>
  </si>
  <si>
    <t>10.18653/v1/2021.naacl-main.20</t>
  </si>
  <si>
    <t>Relia, K., Li, Z., Cook, S. H., &amp; Chunara, R.</t>
  </si>
  <si>
    <t>Race, ethnicity and national origin-based discrimination in social media and hate crimes across 100 US cities</t>
  </si>
  <si>
    <t>Sokolova, M., &amp; Lapalme, G.</t>
  </si>
  <si>
    <t>A systematic analysis of performance measures for classification tasks</t>
  </si>
  <si>
    <t>427–437</t>
  </si>
  <si>
    <t>10.1016/j.ipm.2009.03.002</t>
  </si>
  <si>
    <t>Tiedemann, J., &amp; Thottingal, S.</t>
  </si>
  <si>
    <t>OPUS-MT — Building open translation services for the world</t>
  </si>
  <si>
    <t>Proceedings of the 22nd annual conferenec of the European association for machine translation</t>
  </si>
  <si>
    <t>Velasquez, N., Leahy, R., Restrepo, N. J., Lupu, Y., Sear, R., Gabriel, N., et al.</t>
  </si>
  <si>
    <t>Online hate network spreads malicious COVID-19 content outside the control of individual social media platforms</t>
  </si>
  <si>
    <t>Scientific Reports</t>
  </si>
  <si>
    <t>10.1038/s41598-021-89467-y</t>
  </si>
  <si>
    <t>Vidgen, B., Hale, S., Guest, E., Margetts, H., Broniatowski, D., Waseem, Z., et al.</t>
  </si>
  <si>
    <t>Detecting east Asian prejudice on social media</t>
  </si>
  <si>
    <t>162–172</t>
  </si>
  <si>
    <t>10.18653/v1/2020.alw-1.19</t>
  </si>
  <si>
    <t>Vishwamitra, N., Hu, R. R., Luo, F., Cheng, L., Costello, M., &amp; Yang, Y.</t>
  </si>
  <si>
    <t>On analyzing COVID-19-related hate speech using BERT attention</t>
  </si>
  <si>
    <t>2020 19th IEEE international conference on machine learning and applications</t>
  </si>
  <si>
    <t>669–676</t>
  </si>
  <si>
    <t>Wich, M., Räther, S., &amp; Groh, G.</t>
  </si>
  <si>
    <t>German abusive language dataset with focus on COVID-19</t>
  </si>
  <si>
    <t>Proceedings of the 17th conference on natural language processing</t>
  </si>
  <si>
    <t>247–252</t>
  </si>
  <si>
    <t>Wu, Z., Wang, S., Gu, J., Khabsa, M., Sun, F., &amp; Ma, H.</t>
  </si>
  <si>
    <t>Clear: Contrastive learning for sentence representation</t>
  </si>
  <si>
    <t>ArXiv preprint arXiv:2012.15466</t>
  </si>
  <si>
    <t>Proceedings of the 2012 conference of the North American chapter of the association for computational linguistics: Human language technologies</t>
  </si>
  <si>
    <t>Conneau, A., Khandelwal, K., Goyal, N., Chaudhary, V., Wenzek, G., Guzmán, F., Grave, E., Ott, M., Zettlemoyer, L., &amp; Stoyanov, V.</t>
  </si>
  <si>
    <t>arXiv preprint arXiv:1911.02116</t>
  </si>
  <si>
    <t>De Gibert, O., Perez, N., García-Pablos, A., &amp; Cuadros, M.</t>
  </si>
  <si>
    <t>Deshpande, N., Farris, N., &amp; Kumar, V.</t>
  </si>
  <si>
    <t>Highly generalizable models for multilingual hate speech detection</t>
  </si>
  <si>
    <t>arXiv preprint arXiv:2201.11294</t>
  </si>
  <si>
    <t>Hameed, Z., &amp; Garcia-Zapirain, B.</t>
  </si>
  <si>
    <t>Sentiment classification using a single-layered BiLSTM model</t>
  </si>
  <si>
    <t>73992–74001</t>
  </si>
  <si>
    <t>Ju, C., Bibaut, A., &amp; van der Laan, M.</t>
  </si>
  <si>
    <t>The relative performance of ensemble methods with deep convolutional neural networks for image classification</t>
  </si>
  <si>
    <t>Journal of Applied Statistics</t>
  </si>
  <si>
    <t>2800–2818</t>
  </si>
  <si>
    <t>Kapil, P., &amp; Ekbal, A.</t>
  </si>
  <si>
    <t>Kocoń, J., Figas, A., Gruza, M., Puchalska, D., Kajdanowicz, T., &amp; Kazienko, P.</t>
  </si>
  <si>
    <t>Offensive, aggressive, and hate speech analysis: From data-centric to human-centered approach</t>
  </si>
  <si>
    <t>A bi-GRU with attention and CapsNet hybrid model for cyberbullying detection on social media</t>
  </si>
  <si>
    <t>World Wide Web</t>
  </si>
  <si>
    <t>1537–1550</t>
  </si>
  <si>
    <t>ETHOS: a multi-label hate speech detection dataset</t>
  </si>
  <si>
    <t>Nascimento, F. R., Cavalcanti, G. D., &amp; Da Costa-Abreu, M.</t>
  </si>
  <si>
    <t>Hate speech detection on indonesian instagram comments using FastText approach</t>
  </si>
  <si>
    <t>2018 international conference on advanced computer science and information systems</t>
  </si>
  <si>
    <t>Pronoza, E., Panicheva, P., Koltsova, O., &amp; Rosso, P.</t>
  </si>
  <si>
    <t>Romim, N., Ahmed, M., Talukder, H., &amp; Saiful Islam, M.</t>
  </si>
  <si>
    <t>Hate speech detection in the bengali language: A dataset and its baseline evaluation</t>
  </si>
  <si>
    <t>Proceedings of international joint conference on advances in computational intelligence: IJCACI 2020</t>
  </si>
  <si>
    <t>457–468</t>
  </si>
  <si>
    <t>Röttger, P., Vidgen, B., Nguyen, D., Waseem, Z., Margetts, H., &amp; Pierrehumbert, J. B.</t>
  </si>
  <si>
    <t>Hatecheck: Functional tests for hate speech detection models</t>
  </si>
  <si>
    <t>arXiv preprint arXiv:2012.15606</t>
  </si>
  <si>
    <t>Proceedings of the eleventh international conference on language resources and evaluation (LREC 2018)</t>
  </si>
  <si>
    <t>Sharma, A., Kabra, A., &amp; Jain, M.</t>
  </si>
  <si>
    <t>Ceasing hate with moh: Hate speech detection in hindi–english code-switched language</t>
  </si>
  <si>
    <t>Suryawanshi, S., Chakravarthi, B. R., Arcan, M., &amp; Buitelaar, P.</t>
  </si>
  <si>
    <t>Multimodal meme dataset (multioff) for identifying offensive content in image and text</t>
  </si>
  <si>
    <t>Proceedings of the second workshop on trolling, aggression and cyberbullying</t>
  </si>
  <si>
    <t>Tabik, S., Alvear-Sandoval, R. F., Ruiz, M. M., Sancho-Gómez, J.-L., Figueiras-Vidal, A. R., &amp; Herrera, F.</t>
  </si>
  <si>
    <t>MNIST-NET10: A heterogeneous deep networks fusion based on the degree of certainty to reach 0.1% error rate. Ensembles overview and proposal</t>
  </si>
  <si>
    <t>73–80</t>
  </si>
  <si>
    <t>Wu, X.-K., Zhao, T.-F., Lu, L., &amp; Chen, W.-N.</t>
  </si>
  <si>
    <t>Predicting the hate: A gstm model based on Covid-19 hate speech datasets</t>
  </si>
  <si>
    <t>Wullach, T., Adler, A., &amp; Minkov, E.</t>
  </si>
  <si>
    <t>Character-level hypernetworks for hate speech detection</t>
  </si>
  <si>
    <t>Yuvaraj, N., Chang, V., Gobinathan, B., Pinagapani, A., Kannan, S., Dhiman, G., &amp; Rajan, A. R.</t>
  </si>
  <si>
    <t>Automatic detection of cyberbullying using multi-feature based artificial intelligence with deep decision tree classification</t>
  </si>
  <si>
    <t>Computers &amp; Electrical Engineering</t>
  </si>
  <si>
    <t>Akhter, S., &amp; Abdhullah-Al-Mamun</t>
  </si>
  <si>
    <t>2018 10th international conference on electrical and computer engineering</t>
  </si>
  <si>
    <t>Akhter, M. P., Jiangbin, Z., Naqvi, I. R., Abdelmajeed, M., &amp; Sadiq, M. T.</t>
  </si>
  <si>
    <t>Automatic detection of offensive language for Urdu and Roman Urdu</t>
  </si>
  <si>
    <t>91213–91226</t>
  </si>
  <si>
    <t>1925–1940</t>
  </si>
  <si>
    <t>Akram, M. H., Shahzad, K., &amp; Bashir, M.</t>
  </si>
  <si>
    <t>ISE-Hate: A benchmark corpus for inter-faith, sectarian, and ethnic hatred detection on social media in Urdu</t>
  </si>
  <si>
    <t>Al-Harigy, L. M., Al-Nuaim, H. A., Moradpoor, N., &amp; Tan, Z.</t>
  </si>
  <si>
    <t>Building towards automated cyberbullying detection: A comparative analysis</t>
  </si>
  <si>
    <t>Alavi, P., Nikvand, P., &amp; Shamsfard, M.</t>
  </si>
  <si>
    <t>Offensive language detection with BERT-based models, by customizing attention probabilities</t>
  </si>
  <si>
    <t>arXiv preprint arXiv:2110.05133</t>
  </si>
  <si>
    <t>Alduailaj, A. M., &amp; Belghith, A.</t>
  </si>
  <si>
    <t>Detecting Arabic cyberbullying tweets using machine learning</t>
  </si>
  <si>
    <t>Machine Learning and Knowledge Extraction</t>
  </si>
  <si>
    <t>29–42</t>
  </si>
  <si>
    <t>AlHarbi, B. Y., AlHarbi, M. S., AlZahrani, N. J., Alsheail, M. M., Alshobaili, J. F., &amp; Ibrahim, D. M.</t>
  </si>
  <si>
    <t>Automatic cyber bullying detection in Arabic social media</t>
  </si>
  <si>
    <t>International Journal of Enginerring Reserach Technology</t>
  </si>
  <si>
    <t>2330–2335</t>
  </si>
  <si>
    <t>AlHarbi, B. Y., AlHarbi, M. S., AlZahrani, N. J., Alsheail, M. M., &amp; Ibrahim, D. M.</t>
  </si>
  <si>
    <t>Using machine learning algorithms for automatic cyber bullying detection in Arabic social media</t>
  </si>
  <si>
    <t>Journal of Information Technology Management</t>
  </si>
  <si>
    <t>123–130</t>
  </si>
  <si>
    <t>Alsafari, S., Sadaoui, S., &amp; Mouhoub, M.</t>
  </si>
  <si>
    <t>Hate and offensive speech detection on Arabic social media</t>
  </si>
  <si>
    <t>Alshalan, R., &amp; Al-Khalifa, H.</t>
  </si>
  <si>
    <t>A deep learning approach for automatic hate speech detection in the Saudi twittersphere</t>
  </si>
  <si>
    <t>Amali, H. I., &amp; Jayalal, S.</t>
  </si>
  <si>
    <t>Classification of cyberbullying Sinhala language comments on social media</t>
  </si>
  <si>
    <t>2020 Moratuwa engineering research conference</t>
  </si>
  <si>
    <t>266–271</t>
  </si>
  <si>
    <t>Anand, M., &amp; Eswari, R.</t>
  </si>
  <si>
    <t>Classification of abusive comments in social media using deep learning</t>
  </si>
  <si>
    <t>2019 3rd International conference on computing methodologies and communication</t>
  </si>
  <si>
    <t>974–977</t>
  </si>
  <si>
    <t>Anand, M., Sahay, K. B., Ahmed, M. A., Sultan, D., Chandan, R. R., &amp; Singh, B.</t>
  </si>
  <si>
    <t>Deep learning and natural language processing in computation for offensive language detection in online social networks by feature selection and ensemble classification techniques</t>
  </si>
  <si>
    <t>Theoretical Computer Science</t>
  </si>
  <si>
    <t>203–218</t>
  </si>
  <si>
    <t>Arif, M.</t>
  </si>
  <si>
    <t>A systematic review of machine learning algorithms in cyberbullying detection: future directions and challenges</t>
  </si>
  <si>
    <t>Journal of Information Security and Cybercrimes Research</t>
  </si>
  <si>
    <t>01–26</t>
  </si>
  <si>
    <t>Arshad, M. U., Ali, R., Beg, M. O., &amp; Shahzad, W.</t>
  </si>
  <si>
    <t>Uhated: hate speech detection in Urdu language using transfer learning</t>
  </si>
  <si>
    <t>Artstein, R., &amp; Poesio, M.</t>
  </si>
  <si>
    <t>Inter-coder agreement for computational linguistics</t>
  </si>
  <si>
    <t>555–596</t>
  </si>
  <si>
    <t>Aurpa, T. T., Sadik, R., &amp; Ahmed, M. S.</t>
  </si>
  <si>
    <t>Abusive Bangla comments detection on Facebook using transformer-based deep learning models</t>
  </si>
  <si>
    <t>Awal, M. A., Rahman, M. S., &amp; Rabbi, J.</t>
  </si>
  <si>
    <t>Detecting abusive comments in discussion threads using naïve bayes</t>
  </si>
  <si>
    <t>2018 International conference on innovations in science, engineering and technology</t>
  </si>
  <si>
    <t>163–167</t>
  </si>
  <si>
    <t>Balouchzahi, F., Gowda, A., Shashirekha, H., &amp; Sidorov, G.</t>
  </si>
  <si>
    <t>MUCIC@ TamilNLP-ACL2022: Abusive comment detection in Tamil language using 1D conv-LSTM</t>
  </si>
  <si>
    <t>Proceedings of the second workshop on speech and language technologies for dravidian languages</t>
  </si>
  <si>
    <t>64–69</t>
  </si>
  <si>
    <t>Bauman, S., Cross, D., &amp; Walker, J.</t>
  </si>
  <si>
    <t>Principles of cyberbullying research. Definition, Methods, and Measures</t>
  </si>
  <si>
    <t>Beran, T., &amp; Li, Q.</t>
  </si>
  <si>
    <t>Cyber-harassment: A study of a new method for an old behavior</t>
  </si>
  <si>
    <t>Journal of Educational Computing Research</t>
  </si>
  <si>
    <t>The relationship between cyberbullying and school bullying</t>
  </si>
  <si>
    <t>The Journal of Student Wellbeing</t>
  </si>
  <si>
    <t>16–33</t>
  </si>
  <si>
    <t>Beyhan, F., Çarık, B., Arın, İ., Terzioğlu, A., Yanikoglu, B., &amp; Yeniterzi, R.</t>
  </si>
  <si>
    <t>A Turkish hate speech dataset and detection system</t>
  </si>
  <si>
    <t>Proceedings of the thirteenth language resources and evaluation conference</t>
  </si>
  <si>
    <t>4177–4185</t>
  </si>
  <si>
    <t>Bhattacharjee, A., Hasan, T., Ahmad, W. U., Samin, K., Islam, M. S., Iqbal, A., et al.</t>
  </si>
  <si>
    <t>BanglaBERT: Language model pretraining and benchmarks for low-resource language understanding evaluation in Bangla</t>
  </si>
  <si>
    <t>Findings of the Association for Computational Linguistics</t>
  </si>
  <si>
    <t>Boucherit, O., &amp; Abainia, K.</t>
  </si>
  <si>
    <t>Offensive language detection in under-resourced Algerian dialectal Arabic language</t>
  </si>
  <si>
    <t>International conference on big data, machine learning, and applications. Springer</t>
  </si>
  <si>
    <t>Bozyigit, A., Utku, S., &amp; Nasibouglu, E.</t>
  </si>
  <si>
    <t>2019 4th International conference on computer science and engineering</t>
  </si>
  <si>
    <t>Braghieri, L., Levy, R., &amp; Makarin, A.</t>
  </si>
  <si>
    <t>Social media and mental health</t>
  </si>
  <si>
    <t>American Economic Review</t>
  </si>
  <si>
    <t>3660–3693</t>
  </si>
  <si>
    <t>Cachola, I., Lo, K., Cohan, A., &amp; Weld, D. S.</t>
  </si>
  <si>
    <t>TLDR: Extreme summarization of scientific documents</t>
  </si>
  <si>
    <t>arXiv preprint arXiv:2004.15011</t>
  </si>
  <si>
    <t>Cao, R., Lee, R. K. W., &amp; Hoang, T. A.</t>
  </si>
  <si>
    <t>DeepHate: Hate speech detection via multi-faceted text representations</t>
  </si>
  <si>
    <t>12th ACM conference on web science</t>
  </si>
  <si>
    <t>Ccolltekin, C.</t>
  </si>
  <si>
    <t>A corpus of Turkish offensive language on social media</t>
  </si>
  <si>
    <t>Proceedings of the 12th language resources and evaluation conference</t>
  </si>
  <si>
    <t>6174–6184</t>
  </si>
  <si>
    <t>Chakravarthi, B. R., Jagadeeshan, M. B., Palanikumar, V., &amp; Priyadharshini, R.</t>
  </si>
  <si>
    <t>Offensive language identification in Dravidian languages using MPNet and CNN</t>
  </si>
  <si>
    <t>International Journal of Information Management Data Insights</t>
  </si>
  <si>
    <t>Chernyavskiy, A., Ilvovsky, D., &amp; Nakov, P.</t>
  </si>
  <si>
    <t>Transformers: ‘‘The End of History’’ for natural language processing?</t>
  </si>
  <si>
    <t>Joint European conference on machine learning and knowledge discovery in databases</t>
  </si>
  <si>
    <t>677–693</t>
  </si>
  <si>
    <t>Coban, O., Ozel, S. A., &amp; Inan, A.</t>
  </si>
  <si>
    <t>Detection and cross-domain evaluation of cyberbullying in Facebook activity contents for Turkish</t>
  </si>
  <si>
    <t>ACM Transactions on Asian and Low-Resource Language Information Processing</t>
  </si>
  <si>
    <t>Cohen, J.</t>
  </si>
  <si>
    <t>Weighted kappa: nominal scale agreement provision for scaled disagreement or partial credit</t>
  </si>
  <si>
    <t>Proceedings of the 58th annual meeting of the Association for Computational Linguistics</t>
  </si>
  <si>
    <t>8440– 8451</t>
  </si>
  <si>
    <t>Abusive and threatening language detection in urdu using boosting based and bert based models</t>
  </si>
  <si>
    <t>FIRE 2021: 13th meeting of the forum for information retrieval evaluation</t>
  </si>
  <si>
    <t>Dehghani, M., Dehkordy, D. T., &amp; Bahrani, M.</t>
  </si>
  <si>
    <t>Abusive words detection in Persian tweets using machine learning and deep learning techniques</t>
  </si>
  <si>
    <t>2021 7th international conference on signal processing and intelligent systems</t>
  </si>
  <si>
    <t>del Amo, I. F., Erkoyuncu, J. A., Roy, R., Palmarini, R., &amp; Onoufriou, D.</t>
  </si>
  <si>
    <t>A systematic review of Augmented Reality content-related techniques for knowledge transfer in maintenance applications</t>
  </si>
  <si>
    <t>Computers in Industry</t>
  </si>
  <si>
    <t>47–71</t>
  </si>
  <si>
    <t>Devlin, J., Chang, M. W., Lee, K., &amp; Toutanova, K.</t>
  </si>
  <si>
    <t>Proceedings of the 2019 conference of the North American chapter of the Association for Computational Linguistics: Human language technologies, volume 1 (long and short papers)</t>
  </si>
  <si>
    <t>Dewani, A., Memon, M. A., &amp; Bhatti, S.</t>
  </si>
  <si>
    <t>Cyberbullying detection: advanced preprocessing techniques &amp; deep learning architecture for Roman Urdu data</t>
  </si>
  <si>
    <t>Dewani, A., Memon, M. A., Bhatti, S., Sulaiman, A., Hamdi, M., Alshahrani, H., et al.</t>
  </si>
  <si>
    <t>Detection of cyberbullying patterns in low resource colloquial Roman Urdu microtext using natural language processing, machine learning, and ensemble techniques</t>
  </si>
  <si>
    <t>Proceedings of the 24th international conference on World Wide Web</t>
  </si>
  <si>
    <t>Do, H. T. T., Huynh, H. D., Van Nguyen, K., Nguyen, N. L. T., &amp; Nguyen, A. G. T.</t>
  </si>
  <si>
    <t>Hate speech detection on vietnamese social media text using the bidirectional-lstm model</t>
  </si>
  <si>
    <t>The sixth international workshop on Vietnamese language and speech processing</t>
  </si>
  <si>
    <t>Donegan, R.</t>
  </si>
  <si>
    <t>Bullying and cyberbullying: History, statistics, law, prevention and analysis</t>
  </si>
  <si>
    <t>The Elon Journal of Undergraduate Research in Communications</t>
  </si>
  <si>
    <t>Edition, F., et al.</t>
  </si>
  <si>
    <t>Diagnostic and statistical manual of mental disorders</t>
  </si>
  <si>
    <t>Am Psychiatric Assoc</t>
  </si>
  <si>
    <t>591–643</t>
  </si>
  <si>
    <t>Elzayady, H., Mohamed, M. S., Badran, K. M., &amp; Salama, G. I.</t>
  </si>
  <si>
    <t>A hybrid approach based on personality traits for hate speech detection in Arabic social media</t>
  </si>
  <si>
    <t>International Journal of Electrical and Computer Engineering</t>
  </si>
  <si>
    <t>Emon, E. A., Rahman, S., Banarjee, J., Das, A. K., &amp; Mittra, T.</t>
  </si>
  <si>
    <t>A deep learning approach to detect abusive Bengali text</t>
  </si>
  <si>
    <t>2019 7th international conference on smart computing &amp; communications</t>
  </si>
  <si>
    <t>Eronen, J., Ptaszynski, M., &amp; Masui, F.</t>
  </si>
  <si>
    <t>Zero-shot cross-lingual transfer language selection using linguistic similarity</t>
  </si>
  <si>
    <t>Eronen, J., Ptaszynski, M., Masui, F., Arata, M., Leliwa, G., &amp; Wroczynski, M.</t>
  </si>
  <si>
    <t>Transfer language selection for zero-shot cross-lingual abusive language detection</t>
  </si>
  <si>
    <t>Eshan, S. C., &amp; Hasan, M. S.</t>
  </si>
  <si>
    <t>An application of machine learning to detect abusive Bengali text</t>
  </si>
  <si>
    <t>2017 20th international conference of computer and information technology</t>
  </si>
  <si>
    <t>Evkoski, B., Ljubešić, N., Pelicon, A., Mozetič, I., &amp; Kralj Novak, P.</t>
  </si>
  <si>
    <t>Evolution of topics and hate speech in retweet network communities</t>
  </si>
  <si>
    <t>Applied Network Science</t>
  </si>
  <si>
    <t>Evkoski, B., Pelicon, A., Mozetič, I., Ljubešić, N., &amp; Kralj Novak, P.</t>
  </si>
  <si>
    <t>Retweet communities reveal the main sources of hate speech</t>
  </si>
  <si>
    <t>e0265602</t>
  </si>
  <si>
    <t>Farid, D., &amp; El-Tazi, N.</t>
  </si>
  <si>
    <t>Detection of cyberbullying in tweets in Egyptian dialects</t>
  </si>
  <si>
    <t>International Journal of Computer Science and Information Security (IJCSIS)</t>
  </si>
  <si>
    <t>Faris, H., Aljarah, I., Habib, M., &amp; Castillo, P. A.</t>
  </si>
  <si>
    <t>Hate speech detection using word embedding and deep learning in the Arabic language context</t>
  </si>
  <si>
    <t>ICPRAM</t>
  </si>
  <si>
    <t>453–460</t>
  </si>
  <si>
    <t>Fkih, F., Moulahi, T., &amp; Alabdulatif, A.</t>
  </si>
  <si>
    <t>Machine learning model for offensive speech detection in online social networks slang content</t>
  </si>
  <si>
    <t>WSEAS TRANSACTIONS on INFORMATION SCIENCE and APPLICATIONS</t>
  </si>
  <si>
    <t>7–15</t>
  </si>
  <si>
    <t>10.37394/23209.2023.20.2</t>
  </si>
  <si>
    <t>Gaikwad, S., Ranasinghe, T., Zampieri, M., &amp; Homan, C. M.</t>
  </si>
  <si>
    <t>Cross-lingual offensive language identification for low resource languages: The case of Marathi</t>
  </si>
  <si>
    <t>RANLP 2021:Recent advances in natural language processing</t>
  </si>
  <si>
    <t>Glasser, W.</t>
  </si>
  <si>
    <t>1997a</t>
  </si>
  <si>
    <t>‘‘Choice theory" and student success</t>
  </si>
  <si>
    <t>The Education Digest</t>
  </si>
  <si>
    <t>1997b</t>
  </si>
  <si>
    <t>A new look at school failure and school success</t>
  </si>
  <si>
    <t>Phi Delta Kappan</t>
  </si>
  <si>
    <t>Choice theory: A new psychology of personal freedom</t>
  </si>
  <si>
    <t>HarperPerennial</t>
  </si>
  <si>
    <t>Glazkova, A., Kadantsev, M., &amp; Glazkov, M.</t>
  </si>
  <si>
    <t>Fine-tuning of pre-trained transformers for hate, offensive, and profane content detection in English and Marathi</t>
  </si>
  <si>
    <t>The 13th meeting of the forum for information retrieval evaluation 2021</t>
  </si>
  <si>
    <t>Haddad, H., Mulki, H., &amp; Oueslati, A.</t>
  </si>
  <si>
    <t>T-HSAB: A Tunisian hate speech and abusive dataset</t>
  </si>
  <si>
    <t>International conference on Arabic language processing</t>
  </si>
  <si>
    <t>251–263</t>
  </si>
  <si>
    <t>2018 7th International conference on computer and communication engineering</t>
  </si>
  <si>
    <t>Hassan, A., &amp; Mahmood, A.</t>
  </si>
  <si>
    <t>Efficient deep learning model for text classification based on recurrent and convolutional layers</t>
  </si>
  <si>
    <t>2017 16th IEEE international conference on machine learning and applications</t>
  </si>
  <si>
    <t>1108–1113</t>
  </si>
  <si>
    <t>Hellfeldt, K., López-Romero, L., &amp; Andershed, H.</t>
  </si>
  <si>
    <t>Cyberbullying and psychological well-being in young adolescence: the potential protective mediation effects of social support from family, friends, and teachers</t>
  </si>
  <si>
    <t>Hussain, M. G., Al Mahmud, T., &amp; Akthar, W.</t>
  </si>
  <si>
    <t>An approach to detect abusive Bangla text</t>
  </si>
  <si>
    <t>2018 International conference on innovation in engineering and technology</t>
  </si>
  <si>
    <t>A dataset and preliminaries study for abusive language detection in Indonesian social media</t>
  </si>
  <si>
    <t>Ishmam, A. M., &amp; Sharmin, S.</t>
  </si>
  <si>
    <t>Hateful speech detection in public Facebook pages for the Bengali language</t>
  </si>
  <si>
    <t>2019 18th IEEE international conference on machine learning and applications</t>
  </si>
  <si>
    <t>555–560</t>
  </si>
  <si>
    <t>Islam, T., Ahmed, N., &amp; Latif, S.</t>
  </si>
  <si>
    <t>An evolutionary approach to comparative analysis of detecting Bangla abusive text</t>
  </si>
  <si>
    <t>Bulletin of Electrical Engineering and Informatics</t>
  </si>
  <si>
    <t>2163–2169</t>
  </si>
  <si>
    <t>Jahan, M., Ahamed, I., Bishwas, M. R., &amp; Shatabda, S.</t>
  </si>
  <si>
    <t>Abusive comments detection in Bangla-English code-mixed and transliterated text</t>
  </si>
  <si>
    <t>2019 2nd international conference on innovation in engineering and technology</t>
  </si>
  <si>
    <t>Joshi, P., Santy, S., Budhiraja, A., Bali, K., &amp; Choudhury, M.</t>
  </si>
  <si>
    <t>The state and fate of linguistic diversity and inclusion in the NLP world</t>
  </si>
  <si>
    <t>The 58th annual meeting of the Association for Computational Linguistics</t>
  </si>
  <si>
    <t>Kakwani, D., Kunchukuttan, A., Golla, S., Gokul, N., Bhattacharyya, A., Khapra, M. M., et al.</t>
  </si>
  <si>
    <t>IndicNLPSuite: Monolingual corpora, evaluation benchmarks and pre-trained multilingual language models for Indian languages</t>
  </si>
  <si>
    <t>4948–4961</t>
  </si>
  <si>
    <t>Karim, M. R., Dey, S. K., Islam, T., Sarker, S., Menon, M. H., Hossain, K., et al.</t>
  </si>
  <si>
    <t>Deephateexplainer: Explainable hate speech detection in under-resourced Bengali language</t>
  </si>
  <si>
    <t>Kim, S., Razi, A., Stringhini, G., Wisniewski, P. J., &amp; De Choudhury, M.</t>
  </si>
  <si>
    <t>A human-centered systematic literature review of cyberbullying detection algorithms</t>
  </si>
  <si>
    <t>Proceedings of the ACM on Human-Computer Interaction</t>
  </si>
  <si>
    <t>CSCW2</t>
  </si>
  <si>
    <t>Kowalski, R. M., Morgan, C. A., &amp; Limber, S. P.</t>
  </si>
  <si>
    <t>Traditional bullying as a potential warning sign of cyberbullying</t>
  </si>
  <si>
    <t>School Psychology International</t>
  </si>
  <si>
    <t>505–519</t>
  </si>
  <si>
    <t>Krešić Ćorić, M., &amp; Kaštelan, A.</t>
  </si>
  <si>
    <t>Bullying through the internet-cyberbullying</t>
  </si>
  <si>
    <t>Psychiatria Danubina</t>
  </si>
  <si>
    <t>suppl. 2</t>
  </si>
  <si>
    <t>Kumaresan, P. K., Sakuntharaj, R., Thavareesan, S., Navaneethakrishnan, S., Madasamy, A. K., Chakravarthi, B. R., et al.</t>
  </si>
  <si>
    <t>Findings of shared task on offensive language identification in Tamil and Malayalam</t>
  </si>
  <si>
    <t>Forum for information retrieval evaluation</t>
  </si>
  <si>
    <t>16–18</t>
  </si>
  <si>
    <t>Albert: A lite bert for self-supervised learning of language representations</t>
  </si>
  <si>
    <t>In 8th Inter- National conference on learning representations</t>
  </si>
  <si>
    <t>Laxmi, S. T., Rismala, R., &amp; Nurrahmi, H.</t>
  </si>
  <si>
    <t>Cyberbullying detection on Indonesian Twitter using Doc2Vec and convolutional neural network</t>
  </si>
  <si>
    <t>2021 9th international conference on information and communication technology</t>
  </si>
  <si>
    <t>82–86</t>
  </si>
  <si>
    <t>League, A. D.</t>
  </si>
  <si>
    <t>Glossary of cyberbullying terms</t>
  </si>
  <si>
    <t>adl. org.</t>
  </si>
  <si>
    <t>Leite, J. A., Silva, D. F., Bontcheva, K., &amp; Scarton, C.</t>
  </si>
  <si>
    <t>Toxic language detection in social media for Brazilian Portuguese: New dataset and multilingual analysis</t>
  </si>
  <si>
    <t>The 1st conference of the Asia-Pacific chapter of the Association for Computational Linguistics and the 9th international joint conference on natural language processing</t>
  </si>
  <si>
    <t>Li, D., Rzepka, R., Ptaszynski, M., &amp; Araki, K.</t>
  </si>
  <si>
    <t>HEMOS: A novel deep learning-based fine-grained humor detecting method for sentiment analysis of social media</t>
  </si>
  <si>
    <t>Liu, G., &amp; Guo, J.</t>
  </si>
  <si>
    <t>Bidirectional LSTM with attention mechanism and convolutional layer for text classification</t>
  </si>
  <si>
    <t>325–338</t>
  </si>
  <si>
    <t>Luu, S. T., Nguyen, K. V., &amp; Nguyen, N. L. T.</t>
  </si>
  <si>
    <t>A large-scale dataset for hate speech detection on Vietnamese social media texts</t>
  </si>
  <si>
    <t>International conference on industrial, engineering and other applications of applied intelligent systems</t>
  </si>
  <si>
    <t>415–426</t>
  </si>
  <si>
    <t>Luu, S. T., Van Nguyen, K., &amp; Nguyen, N. L. T.</t>
  </si>
  <si>
    <t>Impacts of transformer-based language models and imbalanced data for hate speech detection on Vietnamese social media texts</t>
  </si>
  <si>
    <t>Research Square</t>
  </si>
  <si>
    <t>10.21203/rs.3.rs-2242843/v1</t>
  </si>
  <si>
    <t>Cyberbullying: An ethnographic case study of one Australian upper primary school class</t>
  </si>
  <si>
    <t>Youth Studies Australia</t>
  </si>
  <si>
    <t>50–57</t>
  </si>
  <si>
    <t>Mahmud, T., Das, S., Ptaszynski, M., Hossain, M. S., Andersson, K., &amp; Barua, K.</t>
  </si>
  <si>
    <t>Reason based machine learning approach to detect Bangla abusive social media comments</t>
  </si>
  <si>
    <t>International conference on intelligent computing &amp; optimization</t>
  </si>
  <si>
    <t>489–498</t>
  </si>
  <si>
    <t>Maity, K., &amp; Saha, S.</t>
  </si>
  <si>
    <t>BERT-Capsule model for cyberbullying detection in code-mixed Indian languages</t>
  </si>
  <si>
    <t>International conference on applications of natural language to information systems</t>
  </si>
  <si>
    <t>147–155</t>
  </si>
  <si>
    <t>Mandl, T., Modha, S., Majumder, P., Patel, D., Dave, M., Mandlia, C., et al.</t>
  </si>
  <si>
    <t>Overview of the hasoc track at fire 2019: Hate speech and offensive content identification in Indo-European languages</t>
  </si>
  <si>
    <t>Proceedings of the 11th forum for information retrieval evaluation</t>
  </si>
  <si>
    <t>14–17</t>
  </si>
  <si>
    <t>Margono, H.</t>
  </si>
  <si>
    <t>Analysis of the Indonesian cyberbullying through data mining: the effective identification of cyberbullying through characteristics of messages (Ph.D. thesis)</t>
  </si>
  <si>
    <t>Victoria University</t>
  </si>
  <si>
    <t>Mehendale, N., Shah, K., Phadtare, C., &amp; Rajpara, K.</t>
  </si>
  <si>
    <t>Cyber bullying detection for Hindi-English language using machine learning</t>
  </si>
  <si>
    <t>Available At SSRN</t>
  </si>
  <si>
    <t>Mengist, W., Soromessa, T., &amp; Legese, G.</t>
  </si>
  <si>
    <t>Method for conducting systematic literature review and meta-analysis for environmental science research</t>
  </si>
  <si>
    <t>MethodsX</t>
  </si>
  <si>
    <t>Miok, K., Škrlj, B., Zaharie, D., &amp; Robnik-Šikonja, M.</t>
  </si>
  <si>
    <t>To ban or not to ban: Bayesian attention networks for reliable hate speech detection</t>
  </si>
  <si>
    <t>Cognitive Computation</t>
  </si>
  <si>
    <t>Moher, D., Shamseer, L., Clarke, M., Ghersi, D., Liberati, A., Petticrew, M., et al.</t>
  </si>
  <si>
    <t>Preferred reporting items for systematic review and meta-analysis protocols (PRISMA-p) 2015 statement</t>
  </si>
  <si>
    <t>Systematic Reviews</t>
  </si>
  <si>
    <t>Mouheb, D., Albarghash, R., Mowakeh, M. F., Al Aghbari, Z., &amp; Kamel, I.</t>
  </si>
  <si>
    <t>Detection of Arabic cyberbullying on social networks using machine learning</t>
  </si>
  <si>
    <t>2019 IEEE/ACS 16th international conference on computer systems and applications</t>
  </si>
  <si>
    <t>Nayel, H. A.</t>
  </si>
  <si>
    <t>NAYEL at SemEval-2020 task 12: TF/IDF-based approach for automatic offensive language detection in Arabic tweets</t>
  </si>
  <si>
    <t>SemEval-2020:International workshop on semantic evaluation 2020</t>
  </si>
  <si>
    <t>Nguyen, L. T., Nguyen, K. V., &amp; Nguyen, N. L.-T.</t>
  </si>
  <si>
    <t>Constructive and toxic speech detection for open-domain social media comments in Vietnamese</t>
  </si>
  <si>
    <t>572–583</t>
  </si>
  <si>
    <t>Niraula, N. B., Dulal, S., &amp; Koirala, D.</t>
  </si>
  <si>
    <t>Offensive language detection in Nepali social media</t>
  </si>
  <si>
    <t>Proceedings of the 5th workshop on online abuse and harms</t>
  </si>
  <si>
    <t>67–75</t>
  </si>
  <si>
    <t>Niu, T., Hashimoto, K., Zhou, Y., &amp; Xiong, C.</t>
  </si>
  <si>
    <t>OneAligner: Zero-shot cross-lingual transfer with one rich-resource language pair for low-resource sentence retrieval</t>
  </si>
  <si>
    <t>60th Annual meeting of the Association for Computational Linguistics</t>
  </si>
  <si>
    <t>Nixon, C. L.</t>
  </si>
  <si>
    <t>Current perspectives: the impact of cyberbullying on adolescent health</t>
  </si>
  <si>
    <t>Adolescent Health, Medicine and Therapeutics</t>
  </si>
  <si>
    <t>Njovangwa, G., &amp; Justo, G.</t>
  </si>
  <si>
    <t>Automated detection of bilingual obfuscated abusive words on social media forums: A case of Swahili and English texts</t>
  </si>
  <si>
    <t>Tanzania Journal of Science</t>
  </si>
  <si>
    <t>1352–1361</t>
  </si>
  <si>
    <t>Nowakowski, K., Ptaszynski, M., Masui, F., &amp; Momouchi, Y.</t>
  </si>
  <si>
    <t>Improving basic natural language processing tools for the Ainu language</t>
  </si>
  <si>
    <t>Nowakowski, K., Ptaszynski, M., Murasaki, K., &amp; Nieuważny, J.</t>
  </si>
  <si>
    <t>Adapting multilingual speech representation model for a new, underresourced language through multilingual fine-tuning and continued pretraining</t>
  </si>
  <si>
    <t>Nurrahmi, H., &amp; Nurjanah, D.</t>
  </si>
  <si>
    <t>Indonesian twitter cyberbullying detection using text classification and user credibility</t>
  </si>
  <si>
    <t>2018 International conference on information and communications technology</t>
  </si>
  <si>
    <t>543–548</t>
  </si>
  <si>
    <t>O’Brennan, L. M., Bradshaw, C. P., &amp; Sawyer, A. L.</t>
  </si>
  <si>
    <t>Examining developmental differences in the social-emotional problems among frequent bullies, victims, and bully/victims</t>
  </si>
  <si>
    <t>Psychology in the Schools</t>
  </si>
  <si>
    <t>100–115</t>
  </si>
  <si>
    <t>Orabi, A. H., Orabi, M. H., Huang, Q., Inkpen, D., &amp; Van Bruwaene, D.</t>
  </si>
  <si>
    <t>Cyber-aggression detection using cross segment-and-concatenate multi-task learning from text</t>
  </si>
  <si>
    <t>Proceedings of the first workshop on trolling, aggression and cyberbullying</t>
  </si>
  <si>
    <t>Oriola, O., &amp; Kotze, E.</t>
  </si>
  <si>
    <t>Evaluating machine learning techniques for detecting offensive and hate speech in South African tweets</t>
  </si>
  <si>
    <t>21496–21509</t>
  </si>
  <si>
    <t>Improved semi-supervised learning technique for automatic detection of South African abusive language on Twitter</t>
  </si>
  <si>
    <t>South African Computer Journal</t>
  </si>
  <si>
    <t>56–79</t>
  </si>
  <si>
    <t>2017 International conference on computer science and engineering</t>
  </si>
  <si>
    <t>Pandharipande, R. V.</t>
  </si>
  <si>
    <t>Marathi</t>
  </si>
  <si>
    <t>Pawar, R., &amp; Raje, R. R.</t>
  </si>
  <si>
    <t>2019 IEEE international conference on electro information technology</t>
  </si>
  <si>
    <t>Ptaszynski, M.</t>
  </si>
  <si>
    <t>Good practices in automatic cyberbullying detection</t>
  </si>
  <si>
    <t>International conference on online harm prevention. Samurai labs</t>
  </si>
  <si>
    <t>Ptaszynski, M., Dybala, P., Rzepka, R., Araki, K., &amp; Masui, F.</t>
  </si>
  <si>
    <t>ML-ask: Open source affect analysis software for textual input in Japanese</t>
  </si>
  <si>
    <t>Journal of Open Research Software</t>
  </si>
  <si>
    <t>Brute-force sentence pattern extortion from harmful messages for cyberbullying detection</t>
  </si>
  <si>
    <t>1075–1127</t>
  </si>
  <si>
    <t>Ptaszynski, M. E., &amp; Masui, F.</t>
  </si>
  <si>
    <t>Automatic cyberbullying detection: Emerging research and opportunities</t>
  </si>
  <si>
    <t>Ptaszynski, M., Zasko-Zielinska, M., Marcinczuk, M., Leliwa, G., Fortuna, M., Soliwoda, K., et al.</t>
  </si>
  <si>
    <t>Looking for razors and needles in a haystack: Multifaceted analysis of suicidal declarations on social media—A Pragmalinguistic approach</t>
  </si>
  <si>
    <t>Rajalakshmi, R., Selvaraj, S., Vasudevan, P., &amp; Kumar M., A.</t>
  </si>
  <si>
    <t>HOTTEST: Hate and offensive content identification in Tamil using transformers and enhanced STemming</t>
  </si>
  <si>
    <t>Computer Speech and Language</t>
  </si>
  <si>
    <t>Rizwan, H., Shakeel, M. H., &amp; Karim, A.</t>
  </si>
  <si>
    <t>Hate-speech and offensive language detection in Roman Urdu</t>
  </si>
  <si>
    <t>In Proceedings of the 2020 conference on empirical methods in natural language processing</t>
  </si>
  <si>
    <t>2512–2522</t>
  </si>
  <si>
    <t>Romim, N., Ahmed, M., Talukder, H., &amp; Islam, M. S.</t>
  </si>
  <si>
    <t>Hate speech detection in the Bengali language: A dataset and its baseline evaluation</t>
  </si>
  <si>
    <t>Proceedings of international joint conference on advances in computational intelligence</t>
  </si>
  <si>
    <t>Saeed, R., Afzal, H., Rauf, S. A., &amp; Iltaf, N.</t>
  </si>
  <si>
    <t>Detection of offensive language and its severity for low resource language</t>
  </si>
  <si>
    <t>Saha, D., Paharia, N., Chakraborty, D., Saha, P., &amp; Mukherjee, A.</t>
  </si>
  <si>
    <t>Hate-alert@ dravidianlangtech-eacl2021: Ensembling strategies for transformer-based offensive language detection</t>
  </si>
  <si>
    <t>Proceedings of the first workshop on speech and language technologies for Dravidian languages</t>
  </si>
  <si>
    <t>270–276</t>
  </si>
  <si>
    <t>Samaneh, N., Masrah, A., Azmi, M., Nurfadhilna, M., Mustapha, A., &amp; Shojaee, S.</t>
  </si>
  <si>
    <t>A Review of Cyberbullying Detection. An Overview</t>
  </si>
  <si>
    <t>13th International conrence on intelligent systems design and applications</t>
  </si>
  <si>
    <t>Sandaruwan, H., Lorensuhewa, S., &amp; Kalyani, M.</t>
  </si>
  <si>
    <t>Sinhala hate speech detection in social media using text mining and machine learning</t>
  </si>
  <si>
    <t>2019 19th international conference on advances in ICT for emerging regions</t>
  </si>
  <si>
    <t>Sarris, J.</t>
  </si>
  <si>
    <t>Herbal medicines in the treatment of psychiatric disorders: 10-year updated review</t>
  </si>
  <si>
    <t>Phytotherapy Research</t>
  </si>
  <si>
    <t>1147–1162</t>
  </si>
  <si>
    <t>Sazzed, S.</t>
  </si>
  <si>
    <t>Abusive content detection in transliterated Bengali-English social media corpus</t>
  </si>
  <si>
    <t>In Proceedings of the fifth workshop on computational approaches to linguistic code-switching</t>
  </si>
  <si>
    <t>125–130</t>
  </si>
  <si>
    <t>Schodt, K. B., Quiroz, S. I., Wheeler, B., Hall, D. L., &amp; Silva, Y. N.</t>
  </si>
  <si>
    <t>Cyberbullying and mental health in adults: the moderating role of social media use and gender</t>
  </si>
  <si>
    <t>Frontiers in Psychiatry</t>
  </si>
  <si>
    <t>Schuster, M., &amp; Paliwal, K. K.</t>
  </si>
  <si>
    <t>Bidirectional recurrent neural networks</t>
  </si>
  <si>
    <t>IEEE Transactions on Signal Processing</t>
  </si>
  <si>
    <t>2673–2681</t>
  </si>
  <si>
    <t>Sharif, O., Hossain, E., &amp; Hoque, M. M.</t>
  </si>
  <si>
    <t>NLP-CUET@ DravidianLangTech-EACL2021: Offensive language detection from multilingual code-mixed text using transformers</t>
  </si>
  <si>
    <t>255–261</t>
  </si>
  <si>
    <t>Ceasing hate with MoH: Hate speech detection in Hindi–English code-switched language</t>
  </si>
  <si>
    <t>Shibly, F., Sharma, U., &amp; Naleer, H.</t>
  </si>
  <si>
    <t>Development of an efficient method to detect mixed social media data with tamil-english code using machine learning techniques</t>
  </si>
  <si>
    <t>Transactions on Asian and Low-Resource Language Information Processing</t>
  </si>
  <si>
    <t>Silva, A., &amp; Roman, N.</t>
  </si>
  <si>
    <t>Hate speech detection in Portuguese with naïve bayes, svm, mlp and logistic regression</t>
  </si>
  <si>
    <t>Anais do XVII Encontro Nacional de Inteligência Artificial e Computacional</t>
  </si>
  <si>
    <t>Sreelakshmi, K., Premjith, B., &amp; Soman, K.</t>
  </si>
  <si>
    <t>Detection of hate speech text in Hindi-English code-mixed data</t>
  </si>
  <si>
    <t>Subramanian, M., Ponnusamy, R., Benhur, S., Shanmugavadivel, K., Ganesan, A., Ravi, D., et al.</t>
  </si>
  <si>
    <t>Offensive language detection in Tamil YouTube comments by adapters and cross-domain knowledge transfer</t>
  </si>
  <si>
    <t>Sullo, R. A.</t>
  </si>
  <si>
    <t>Inspiring quality in your school: From theory to practice</t>
  </si>
  <si>
    <t>National Education Assn</t>
  </si>
  <si>
    <t>Talpur, K., Yuhaniz, S., Sjarif, N., &amp; Ali, B.</t>
  </si>
  <si>
    <t>Cyberbullying detection in Roman Urdu language using Lexicon based approach</t>
  </si>
  <si>
    <t>Journal of Critical Reviews</t>
  </si>
  <si>
    <t>834–848</t>
  </si>
  <si>
    <t>Tanrikulu, T.</t>
  </si>
  <si>
    <t>Cyberbullying from the perspective of choice theory</t>
  </si>
  <si>
    <t>Educational Research and Reviews</t>
  </si>
  <si>
    <t>660–665</t>
  </si>
  <si>
    <t>Tarwani, S., Jethanandani, M., &amp; Kant, V.</t>
  </si>
  <si>
    <t>Cyberbullying detection in Hindi-English code-mixed language using sentiment classification</t>
  </si>
  <si>
    <t>International conference on advances in computing and data sciences</t>
  </si>
  <si>
    <t>543–551</t>
  </si>
  <si>
    <t>Taylor, R., Kardas, M., Cucurull, G., Scialom, T., Hartshorn, A., Saravia, E., et al.</t>
  </si>
  <si>
    <t>Galactica: A large language model for science</t>
  </si>
  <si>
    <t>arXiv preprint arXiv:2211.09085</t>
  </si>
  <si>
    <t>Tula, D., Shreyas, M., Reddy, V., Sahu, P., Doddapaneni, S., Potluri, P., et al.</t>
  </si>
  <si>
    <t>Offence detection in Dravidian languages using code-mixing index-based focal loss</t>
  </si>
  <si>
    <t>SN Computer Science</t>
  </si>
  <si>
    <t>Urbaniak, R., Ptaszyński, M., Tempska, P., Leliwa, G., Brochocki, M., &amp; Wroczyński, M.</t>
  </si>
  <si>
    <t>Urbaniak, R., Tempska, P., Dowgiałło, M., Ptaszyński, M., Fortuna, M., Marcińczuk, M., et al.</t>
  </si>
  <si>
    <t>Namespotting: Username toxicity and actual toxic behavior on Reddit</t>
  </si>
  <si>
    <t>Van Huynh, T., Nguyen, V. D., Van Nguyen, K., Nguyen, N. L. T., &amp; Nguyen, A. G. T.</t>
  </si>
  <si>
    <t>Hate speech detection on vietnamese social media text using the bi-gru-lstm-cnn model</t>
  </si>
  <si>
    <t>Vasantharajan, C., &amp; Thayasivam, U.</t>
  </si>
  <si>
    <t>Towards offensive language identification for Tamil code-mixed Youtube comments and posts</t>
  </si>
  <si>
    <t>Waasdorp, T., &amp; Bradshaw, C.</t>
  </si>
  <si>
    <t>Examining student responses to frequent bullying: a latent class approach</t>
  </si>
  <si>
    <t>Journal of Educational Psychology</t>
  </si>
  <si>
    <t>336–352</t>
  </si>
  <si>
    <t>Willard, N. E.</t>
  </si>
  <si>
    <t>2007a</t>
  </si>
  <si>
    <t>Cyberbullying and cyberthreats: Responding to the challenge of online social aggression, threats, and distress</t>
  </si>
  <si>
    <t>Willard, N.</t>
  </si>
  <si>
    <t>2007b</t>
  </si>
  <si>
    <t>Educator’s guide to cyberbullying and cyberthreats</t>
  </si>
  <si>
    <t>Center for Safe and Responsible Use of the Internet</t>
  </si>
  <si>
    <t>Wolf, T., Debut, L., Sanh, V., Chaumond, J., Delangue, C., Moi, A., et al.</t>
  </si>
  <si>
    <t>Woo, W. H., Chua, H. N., &amp; Gan, M. F.</t>
  </si>
  <si>
    <t>Cyberbullying conceptualization, characterization and detection in social media–A systematic literature review</t>
  </si>
  <si>
    <t>International Journal on Perceptive and Cognitive Computing</t>
  </si>
  <si>
    <t>101–121</t>
  </si>
  <si>
    <t>Zheng, J., &amp; Zheng, L.</t>
  </si>
  <si>
    <t>A hybrid bidirectional recurrent convolutional neural network attention-based model for text classification</t>
  </si>
  <si>
    <t>106673–106685</t>
  </si>
  <si>
    <t>Text classification improved by integrating bidirectional LSTM with two-dimensional max pooling</t>
  </si>
  <si>
    <t>arXiv preprint arXiv:1611.06639</t>
  </si>
  <si>
    <t>Zuckerman, D.</t>
  </si>
  <si>
    <t>Bullying harms victims and perpetrators of all ages</t>
  </si>
  <si>
    <t>Health Progress</t>
  </si>
  <si>
    <t>63–66</t>
  </si>
  <si>
    <t>A. Gupta, O.J. Pandey, M. Shukla, A. Dadhich, A. Ingle, P. Gawande</t>
  </si>
  <si>
    <t>Towards context-aware smart mechatronics networks: Integrating Swarm Intelligence and Ambient Intelligence</t>
  </si>
  <si>
    <t>International Conference on Issues and Challenges in Intelligent Computing Techniques (ICICT)</t>
  </si>
  <si>
    <t>A. Gupta, O.J. Pandey, M. Shukla, A. Dadhich, S. Mathur, A. Ingle</t>
  </si>
  <si>
    <t>Computational intelligence based intrusion detection systems for wireless communication and pervasive computing networks</t>
  </si>
  <si>
    <t>2013 IEEE International Conference on Computational Intelligence and Computing Research</t>
  </si>
  <si>
    <t>AGBAJE, M. and Afolabi, O.</t>
  </si>
  <si>
    <t>Neural Network-Based Cyber-Bullying and Cyber-Aggression Detection Using Twitter Text</t>
  </si>
  <si>
    <t>Alotaibi, M., Alotaibi, B., &amp; Razaque, A.</t>
  </si>
  <si>
    <t>A multichannel deep learning framework for cyberbullying detection on social media</t>
  </si>
  <si>
    <t>Anil, B. C., Dayananda, P., Nethravathi, B., &amp; Raisinghani, M. S.</t>
  </si>
  <si>
    <t>Efficient Local Cloud-Based Solution for Liver Cancer Detection Using Deep Learning</t>
  </si>
  <si>
    <t>International Journal of Cloud Applications and Computing (IJCAC)</t>
  </si>
  <si>
    <t>10.4018/IJCAC.2022010109</t>
  </si>
  <si>
    <t>Anil, B. C., &amp; Dayananda, P.</t>
  </si>
  <si>
    <t>Study on Segmentation and Liver Tumor Detection Methods</t>
  </si>
  <si>
    <t>International Journal of Engineering and Technology (UAE)</t>
  </si>
  <si>
    <t>28–33</t>
  </si>
  <si>
    <t>10.14419/ijet.v7i3.4.14670</t>
  </si>
  <si>
    <t>Automatic Liver Tumor Segmentation based on Multi-level Deep Convolutional Networks and Fractal Residual Network</t>
  </si>
  <si>
    <t>IETE J. Res.</t>
  </si>
  <si>
    <t>1925–1933</t>
  </si>
  <si>
    <t>10.1080/03772063.2021.1878066</t>
  </si>
  <si>
    <t>Anil, B. C., Nikitha, B. A., Supriya, N. H., et al.</t>
  </si>
  <si>
    <t>Detection of WBC Cancer Using Image Processing</t>
  </si>
  <si>
    <t>J. Inst. Eng. India Ser. B.</t>
  </si>
  <si>
    <t>141–152</t>
  </si>
  <si>
    <t>10.1007/s40031-022-00822-7</t>
  </si>
  <si>
    <t>Balaji, N., Karthik Pai, B. H., Manjunath, K., Venkatesh, B., Bhavatarini, N., &amp; Sreenidhi, B. K.</t>
  </si>
  <si>
    <t>Cyberbullying in Online/E-Learning Platforms Based on Social Networks</t>
  </si>
  <si>
    <t>Intelligent Sustainable Systems</t>
  </si>
  <si>
    <t>Balshetwar S.V., Tugnayat R.M</t>
  </si>
  <si>
    <t>Framing and Sentiment: Cumulative Effect</t>
  </si>
  <si>
    <t>International Conference on Energy, Communication, Data Analytics and Soft Computing (ICECDS-2017)</t>
  </si>
  <si>
    <t>Balshetwar, S. V., &amp; Rs, a., &amp; r, d.j.,.</t>
  </si>
  <si>
    <t>Fake news detection in social media based on sentiment analysis using classifier techniques</t>
  </si>
  <si>
    <t>Multimed Tools Appl</t>
  </si>
  <si>
    <t>10.1007/s11042-023-14883-3</t>
  </si>
  <si>
    <t>Balshetwar, S. V., &amp; Tugnayat, R. M.</t>
  </si>
  <si>
    <t>Techniques for Analyzing Framed Data</t>
  </si>
  <si>
    <t>Global Journal of Engineering Science and Researches</t>
  </si>
  <si>
    <t>80–83</t>
  </si>
  <si>
    <t>Can, U., &amp; Alatas, B.</t>
  </si>
  <si>
    <t>Cyberbullying and Cyberstalking on Online Social Networks</t>
  </si>
  <si>
    <t>Securing Social Networks in Cyberspace</t>
  </si>
  <si>
    <t>141–162</t>
  </si>
  <si>
    <t>Chandrasekaran, S., Singh Pundir, A.K. and Lingaiah, T.B.</t>
  </si>
  <si>
    <t>Deep Learning Approaches for Cyberbullying Detection and Classification on Social Media</t>
  </si>
  <si>
    <t>Chelmis, C., &amp; Zois, D. S.</t>
  </si>
  <si>
    <t>Dynamic, incremental, and continuous detection of cyberbullying in online social media</t>
  </si>
  <si>
    <t>ACM Transactions on the Web (TWEB)</t>
  </si>
  <si>
    <t>Jacobs, G., Van Hee, C., &amp; Hoste, V.</t>
  </si>
  <si>
    <t>Automatic classification of participant roles in cyberbullying: Can we detect victims, bullies, and bystanders in social media text?</t>
  </si>
  <si>
    <t>Nat. Lang. Eng.</t>
  </si>
  <si>
    <t>141–166</t>
  </si>
  <si>
    <t>2022a</t>
  </si>
  <si>
    <t>A Bi-GRU with attention and CapsNet hybrid model for cyberbullying detection on social media</t>
  </si>
  <si>
    <t>2022b</t>
  </si>
  <si>
    <t>Multimedia Syst.</t>
  </si>
  <si>
    <t>2027–2041</t>
  </si>
  <si>
    <t>Kumari, K., Singh, J. P., Dwivedi, Y. K., &amp; Rana, N. P.</t>
  </si>
  <si>
    <t>Towards cyberbullying-free social media in smart cities: A unified multi-modal approach</t>
  </si>
  <si>
    <t>Lepe-Faúndez, M., Segura-Navarrete, A., Vidal-Castro, C., Martínez-Araneda, C., &amp; Rubio-Manzano, C.</t>
  </si>
  <si>
    <t>Detecting Aggressiveness in Tweets: A Hybrid Model for Detecting Cyberbullying in the Spanish Language</t>
  </si>
  <si>
    <t>Futur. Gener. Comput. Syst.</t>
  </si>
  <si>
    <t>R.A. Mahajan, S.A. Mahajan</t>
  </si>
  <si>
    <t>Development of Scrum-Tree-KNN Algorithm for Distributed Agile Development</t>
  </si>
  <si>
    <t>ESCI Conference</t>
  </si>
  <si>
    <t>17-21</t>
  </si>
  <si>
    <t>10.1109/ESCI48226.2020.9167621</t>
  </si>
  <si>
    <t>Mahajan, R. A., Yadav, S. K., &amp; Mahajan, S. A.</t>
  </si>
  <si>
    <t>Development and integration of scrum tree algorithm with K-means data clustering</t>
  </si>
  <si>
    <t>International Journal of Engineering and Advanced Technology</t>
  </si>
  <si>
    <t>4228–4251</t>
  </si>
  <si>
    <t>10.35940/ijeat.f9026.088619</t>
  </si>
  <si>
    <t>Development and analysis of quality comprehensive model with scrum tree algorithm for automatic user story processing</t>
  </si>
  <si>
    <t>J. Theor. Appl. Inf. Technol.</t>
  </si>
  <si>
    <t>1677–1692</t>
  </si>
  <si>
    <t>Nagar, H.A.J.J.K. and Dhamdhere, B.J.S.</t>
  </si>
  <si>
    <t>Cyberbullying Detection On Social Media Using Machine Learning</t>
  </si>
  <si>
    <t>International Journal of Research and Publication Reviews</t>
  </si>
  <si>
    <t>Nasir, A. F. M., &amp; Sukri, K. A. M.</t>
  </si>
  <si>
    <t>Machine Learning Approach on Cyberstalking Detection in Social Media Using Naive Bayes and Decision Tree</t>
  </si>
  <si>
    <t>Journal of Soft Computing and Data Mining</t>
  </si>
  <si>
    <t>19–27</t>
  </si>
  <si>
    <t>Nethravathi, B., Sinchana, S., &amp; Anil, C.</t>
  </si>
  <si>
    <t>Advanced Face Recognition Based Door Unlock System using Arduino</t>
  </si>
  <si>
    <t>International Journal of Recent Technology and Engineering (IJRTE)</t>
  </si>
  <si>
    <t>7844–7848</t>
  </si>
  <si>
    <t>10.35940/ijrte.C6541.098319</t>
  </si>
  <si>
    <t>Paruchuri, V. L., &amp; Rajesh, P.</t>
  </si>
  <si>
    <t>CyberNet: A hybrid deep CNN with N-gram feature selection for cyberbullying detection in online social networks</t>
  </si>
  <si>
    <t>Evol. Intel.</t>
  </si>
  <si>
    <t>Accurate cyberbullying detection and prevention on social media</t>
  </si>
  <si>
    <t>605–611</t>
  </si>
  <si>
    <t>RAJESWARI, M.K., M 2nd, M.B. and PRAVEEN, S.</t>
  </si>
  <si>
    <t>Prevention and Suppression of Cyberbullying Using Machine Learning</t>
  </si>
  <si>
    <t>Rezvani, N., Beheshti, A., &amp; Tabebordbar, A.</t>
  </si>
  <si>
    <t>In Proceedings of the 18th International Conference on Advances in Mobile Computing &amp; Multimedia</t>
  </si>
  <si>
    <t>Sangeethapriya, R., &amp; Akilandeswari, J.</t>
  </si>
  <si>
    <t>Detecting Cyberbullying with Text Classification Using 1DCNN and Glove Embeddings</t>
  </si>
  <si>
    <t>Computational Methods and Data Engineering</t>
  </si>
  <si>
    <t>179–195</t>
  </si>
  <si>
    <t>Shakeel, N., &amp; Dwivedi, R. K.</t>
  </si>
  <si>
    <t>Performance analysis of supervised machine learning algorithms for detection of cyberbullying in Twitter</t>
  </si>
  <si>
    <t>381–401</t>
  </si>
  <si>
    <t>Bahety, S. S., Kumar, K., Tejaswi, V., Sharad Balagar, R., &amp; Anil, B. C.</t>
  </si>
  <si>
    <t>Implementation of Automated Attendance System using Facial Identification from Deep Learning Convolutional Neural Networks</t>
  </si>
  <si>
    <t>International Journal Of Engineering Research &amp; Technology (IJERT) NCAIT</t>
  </si>
  <si>
    <t>Vyawahare, M., &amp; Chatterjee, M.</t>
  </si>
  <si>
    <t>Taxonomy of cyberbullying detection and prediction techniques in online social networks</t>
  </si>
  <si>
    <t>Data communication and networks</t>
  </si>
  <si>
    <t>21–37</t>
  </si>
  <si>
    <t>K. Wang, Q. Xiong, C. Wu, M. Gao, Y. Yu</t>
  </si>
  <si>
    <t>Multi-modal cyberbullying detection on social networks</t>
  </si>
  <si>
    <t>Xing, J., Zhang, X., Chen, L., Ding, Y., Zhang, Y., Hu, W., Jin, Z., Wang, J., Chen, Y., &amp; Hong, Y.</t>
  </si>
  <si>
    <t>Cyberbullying Detection with Side Information: A Real-World Application of COVID-19 News Comment in Chinese Language</t>
  </si>
  <si>
    <t>International Conference on Computational Science</t>
  </si>
  <si>
    <t>584–598</t>
  </si>
  <si>
    <t>Cyberbullying detection across social media platforms via platform-aware adversarial encoding</t>
  </si>
  <si>
    <t>1430–1434</t>
  </si>
  <si>
    <t>Yuvaraj, N., Srihari, K., Dhiman, G., Somasundaram, K., Sharma, A., Rajeskannan, S.M.G. S.M.A., Soni, M., Gaba, G.S., AlZain, M.A. and Masud, M.</t>
  </si>
  <si>
    <t>Mathematical Problems in Engineering</t>
  </si>
  <si>
    <t>Ziems, C., Vigfusson, Y., &amp; Morstatter, F.</t>
  </si>
  <si>
    <t>Aggressive, repetitive, intentional, visible, and imbalanced: Refining representations for cyberbullying classification</t>
  </si>
  <si>
    <t>808–819</t>
  </si>
  <si>
    <t>Abro, S., et al.</t>
  </si>
  <si>
    <t>Automatic hate speech detection using machine learning: A comparative study</t>
  </si>
  <si>
    <t>484–491</t>
  </si>
  <si>
    <t>10.14569/IJACSA.2020.0110861</t>
  </si>
  <si>
    <t>Optimized twitter cyberbullying detection based on deep learning</t>
  </si>
  <si>
    <t>21st Saudi Computer Society National Computer Conference, NCC 2018</t>
  </si>
  <si>
    <t>Alam, S., &amp; Yao, N.</t>
  </si>
  <si>
    <t>The impact of preprocessing steps on the accuracy of machine learning algorithms in sentiment analysis</t>
  </si>
  <si>
    <t>Computational and Mathematical Organization Theory</t>
  </si>
  <si>
    <t>319–335</t>
  </si>
  <si>
    <t>10.1007/s10588-018-9266-8</t>
  </si>
  <si>
    <t>Al-Garadi, M. A., Varathan, K. D., &amp; Ravana, S. D.</t>
  </si>
  <si>
    <t>10.1016/j.chb.2016.05.051</t>
  </si>
  <si>
    <t>Au, C. H., Ho, K. K. W., &amp; Chiu, D. K. W.</t>
  </si>
  <si>
    <t>The role of online misinformation and fake news in ideological polarization: barriers, catalysts, and implications</t>
  </si>
  <si>
    <t>1331–1354</t>
  </si>
  <si>
    <t>10.1007/s10796-021-10133-9</t>
  </si>
  <si>
    <t>2018 International Conference on Innovations in Science, Engineering and Technology, ICISET 2018</t>
  </si>
  <si>
    <t>10.1109/ICISET.2018.8745565</t>
  </si>
  <si>
    <t>Badjatiya, P. et al.</t>
  </si>
  <si>
    <t>abs/1706.0</t>
  </si>
  <si>
    <t>Bashar, M. A., et al.</t>
  </si>
  <si>
    <t>Misogynistic tweet detection: Model-ling CNN with small datasets</t>
  </si>
  <si>
    <t>Communications in Computer and Information Science</t>
  </si>
  <si>
    <t>3–16</t>
  </si>
  <si>
    <t>10.1007/978-981-13-6661-1_1</t>
  </si>
  <si>
    <t>Burez, J., &amp; Van den Poel, D.</t>
  </si>
  <si>
    <t>Handling class imbalance in customer churn prediction</t>
  </si>
  <si>
    <t>3, Part 1</t>
  </si>
  <si>
    <t>4626–4636</t>
  </si>
  <si>
    <t>10.1016/j.eswa.2008.05.027</t>
  </si>
  <si>
    <t>Castaño-Pulgarín, S. A. et al.</t>
  </si>
  <si>
    <t>Internet, social media and online hate speech. Systematic review</t>
  </si>
  <si>
    <t>10.1016/j.avb.2021.101608</t>
  </si>
  <si>
    <t>Chen, H., et al.</t>
  </si>
  <si>
    <t>A comparative study of automated legal text classification using random forests and deep learning</t>
  </si>
  <si>
    <t>10.1016/j.ipm.2021.102798</t>
  </si>
  <si>
    <t>A comparison of classical versus deep learning techniques of abusive content detection on social media sites</t>
  </si>
  <si>
    <t>Social Informatics</t>
  </si>
  <si>
    <t>117–133</t>
  </si>
  <si>
    <t>10.1007/978-3-030-01129-1_8</t>
  </si>
  <si>
    <t>Deng, X., et al.</t>
  </si>
  <si>
    <t>An improved method to construct basic probability assignment based on the confusion matrix for classification problem</t>
  </si>
  <si>
    <t>340–341</t>
  </si>
  <si>
    <t>250–261</t>
  </si>
  <si>
    <t>10.1016/j.ins.2016.01.033</t>
  </si>
  <si>
    <t>Dennehy, D., et al.</t>
  </si>
  <si>
    <t>Artificial intelligence ( AI ) and information systems : Perspectives to responsible AI</t>
  </si>
  <si>
    <t>49–75</t>
  </si>
  <si>
    <t>DePaolo, C. A., &amp; Wilkinson, K.</t>
  </si>
  <si>
    <t>Get your head into the clouds: Using word clouds for analyzing qualitative assessment data</t>
  </si>
  <si>
    <t>TechTrends</t>
  </si>
  <si>
    <t>38–44</t>
  </si>
  <si>
    <t>10.1007/s11528-014-0750-9</t>
  </si>
  <si>
    <t>Desrul, D. R. K., &amp; Romadhony, A.</t>
  </si>
  <si>
    <t>Abusive language detection on indonesian online news comments</t>
  </si>
  <si>
    <t>2019 2nd International Seminar on Research of Information Technology and Intelligent Systems, ISRITI 2019</t>
  </si>
  <si>
    <t>320–325</t>
  </si>
  <si>
    <t>10.1109/ISRITI48646.2019.9034620</t>
  </si>
  <si>
    <t>España-Boquera, S., et al.</t>
  </si>
  <si>
    <t>Improving offline handwritten text recognition with hybrid HMM/ANN models</t>
  </si>
  <si>
    <t>767–779</t>
  </si>
  <si>
    <t>10.1109/TPAMI.2010.141</t>
  </si>
  <si>
    <t>Ferrettini, G., et al.</t>
  </si>
  <si>
    <t>Coalitional Strategies for Efficient Individual Prediction Explanation</t>
  </si>
  <si>
    <t>10.1007/s10796-021-10141-9</t>
  </si>
  <si>
    <t>Founta, A. M. et al.</t>
  </si>
  <si>
    <t>WebSci 2019 - Proceedings of the 11th ACM Conference on Web Science</t>
  </si>
  <si>
    <t>10.1145/3292522.3326028</t>
  </si>
  <si>
    <t>Gambäck, B., &amp; Sikdar, U. K.</t>
  </si>
  <si>
    <t>10.18653/v1/w17-3013</t>
  </si>
  <si>
    <t>Georgakopoulos Spiros V., Tasoulis Sotiris K., Vrahatis Aristidis G., &amp; Plagianakos Vassilis P.</t>
  </si>
  <si>
    <t>Proceedings of the 10th Hellenic Conference on Artificial Intelligence</t>
  </si>
  <si>
    <t>Haddad, B. et al.</t>
  </si>
  <si>
    <t>{A}rabic offensive language detection with attention-based deep neural networks</t>
  </si>
  <si>
    <t>Proceedings of the 4th Workshop on Open-Source Arabic Corpora and Processing Tools</t>
  </si>
  <si>
    <t>76–81</t>
  </si>
  <si>
    <t>Jabeen, F., et al.</t>
  </si>
  <si>
    <t>The dark side of social media platforms: A situation-organism-behaviour-consequence approach</t>
  </si>
  <si>
    <t>PA</t>
  </si>
  <si>
    <t>10.1016/j.techfore.2022.122104</t>
  </si>
  <si>
    <t>Karatsalos, C., &amp; Panagiotakis, Y.</t>
  </si>
  <si>
    <t>Attention-based method for categorizing different types of online harassment language</t>
  </si>
  <si>
    <t>1168 CCIS</t>
  </si>
  <si>
    <t>321–330</t>
  </si>
  <si>
    <t>10.1007/978-3-030-43887-6_26</t>
  </si>
  <si>
    <t>Keerthi Kumar, H. M., &amp; Harish, B. S.</t>
  </si>
  <si>
    <t>Classification of short text using various preprocessing techniques: An empirical evaluation</t>
  </si>
  <si>
    <t>19–30</t>
  </si>
  <si>
    <t>10.1007/978-981-10-8633-5_3</t>
  </si>
  <si>
    <t>Accuracy metrics</t>
  </si>
  <si>
    <t>https://keras.io/api/metrics/accuracy_metrics/</t>
  </si>
  <si>
    <t>Conv1D layer</t>
  </si>
  <si>
    <t>2022c</t>
  </si>
  <si>
    <t>Dense layer</t>
  </si>
  <si>
    <t>https://keras.io/api/layers/core_layers/dense/</t>
  </si>
  <si>
    <t>2022d</t>
  </si>
  <si>
    <t>Dropout layer</t>
  </si>
  <si>
    <t>https://keras.io/api/layers/regularization_layers/dropout/</t>
  </si>
  <si>
    <t>2022e</t>
  </si>
  <si>
    <t>Embedding layer</t>
  </si>
  <si>
    <t>https://keras.io/api/layers/core_layers/embedding/</t>
  </si>
  <si>
    <t>2022f</t>
  </si>
  <si>
    <t>Flatten layer</t>
  </si>
  <si>
    <t>https://keras.io/api/layers/reshaping_layers/flatten/</t>
  </si>
  <si>
    <t>2022g</t>
  </si>
  <si>
    <t>GlobalMaxPooling1D layer</t>
  </si>
  <si>
    <t>https://keras.io/api/layers/pooling_layers/global_max_pooling1d/</t>
  </si>
  <si>
    <t>2022h</t>
  </si>
  <si>
    <t>Keras layers API</t>
  </si>
  <si>
    <t>https://keras.io/api/layers/</t>
  </si>
  <si>
    <t>2022i</t>
  </si>
  <si>
    <t>Losses</t>
  </si>
  <si>
    <t>https://keras.io/api/losses/</t>
  </si>
  <si>
    <t>2022j</t>
  </si>
  <si>
    <t>Metrics</t>
  </si>
  <si>
    <t>https://keras.io/api/metrics/</t>
  </si>
  <si>
    <t>2022k</t>
  </si>
  <si>
    <t>Model training APIs</t>
  </si>
  <si>
    <t>https://keras.io/api/models/model_training_apis/</t>
  </si>
  <si>
    <t>2022l</t>
  </si>
  <si>
    <t>Optimizers</t>
  </si>
  <si>
    <t>https://keras.io/api/optimizers/</t>
  </si>
  <si>
    <t>2022m</t>
  </si>
  <si>
    <t>Softmax layer</t>
  </si>
  <si>
    <t>https://keras.io/api/layers/activation_layers/softmax/</t>
  </si>
  <si>
    <t>Kiilu, K. K. et al.</t>
  </si>
  <si>
    <t>Using naïve bayes algorithm in detection of hate tweets</t>
  </si>
  <si>
    <t>International Journal of Scientific and Research Publications (IJSRP)</t>
  </si>
  <si>
    <t>Kim, J. Y., Sim, J., &amp; Cho, D.</t>
  </si>
  <si>
    <t>Identity and status: When counterspeech increases hate speech reporting and why</t>
  </si>
  <si>
    <t>10.1007/s10796-021-10229-2</t>
  </si>
  <si>
    <t>Kratzwald, B., et al.</t>
  </si>
  <si>
    <t>Deep learning for affective computing: Text-based emotion recognition in decision support</t>
  </si>
  <si>
    <t>24–35</t>
  </si>
  <si>
    <t>10.1016/j.dss.2018.09.002</t>
  </si>
  <si>
    <t>Kwak, S. K., &amp; Kim, J. H.</t>
  </si>
  <si>
    <t>Statistical data preparation: Management of missing values and outliers</t>
  </si>
  <si>
    <t>Korean Journal of Anesthesiology</t>
  </si>
  <si>
    <t>407–411</t>
  </si>
  <si>
    <t>10.4097/kjae.2017.70.4.407</t>
  </si>
  <si>
    <t>Lecluze, C., et al.</t>
  </si>
  <si>
    <t>Which granularity to bootstrap a multilingual method of document alignment: Character N-grams or word N-grams?</t>
  </si>
  <si>
    <t>Procedia - Social and Behavioral Sciences</t>
  </si>
  <si>
    <t>473–481</t>
  </si>
  <si>
    <t>10.1016/j.sbspro.2013.10.671</t>
  </si>
  <si>
    <t>Lee, Y., Yoon, S., &amp; Jung, K.</t>
  </si>
  <si>
    <t>Comparative studies of detecting abusive language on twitter</t>
  </si>
  <si>
    <t>abs/1808.1</t>
  </si>
  <si>
    <t>101–106</t>
  </si>
  <si>
    <t>10.18653/v1/w18-5113</t>
  </si>
  <si>
    <t>Lynn, T. et al.</t>
  </si>
  <si>
    <t>A comparison of machine learning approaches for detecting misogynistic speech in urban dictionary</t>
  </si>
  <si>
    <t>2019 International Conference on Cyber Situational Awareness, Data Analytics And Assessment (Cyber SA)</t>
  </si>
  <si>
    <t>10.1109/CyberSA.2019.8899669</t>
  </si>
  <si>
    <t>MacAvaney, S., et al.</t>
  </si>
  <si>
    <t>Proceedings of the International Conference Recent Advances in Natural Language Processing, {RANLP} 2017</t>
  </si>
  <si>
    <t>467–472</t>
  </si>
  <si>
    <t>10.26615/978-954-452-049-6_062</t>
  </si>
  <si>
    <t>Marbán, Ó., Mariscal, G. and Segovia, J.</t>
  </si>
  <si>
    <t>A Data mining &amp; knowledge discovery process model in real life applications</t>
  </si>
  <si>
    <t>IntechOpen</t>
  </si>
  <si>
    <t>Marshan, A., Kansouzidou, G., &amp; Ioannou, A.</t>
  </si>
  <si>
    <t>Sentiment Analysis to Support Marketing Decision Making Process: A Hybrid Model</t>
  </si>
  <si>
    <t>614–626</t>
  </si>
  <si>
    <t>10.1007/978-3-030-63089-8_40</t>
  </si>
  <si>
    <t>Martinez-Plumed, F., et al.</t>
  </si>
  <si>
    <t>CRISP-DM twenty years later: From data mining processes to data science trajectories</t>
  </si>
  <si>
    <t>10.1109/tkde.2019.2962680</t>
  </si>
  <si>
    <t>Marwa, T., Salima, O., &amp; Souham, M.</t>
  </si>
  <si>
    <t>2018 3rd International Conference on Pattern Analysis and Intelligent Systems (PAIS)</t>
  </si>
  <si>
    <t>10.1109/PAIS.2018.8598530</t>
  </si>
  <si>
    <t>Matamoros-fernández, A.</t>
  </si>
  <si>
    <t>Racism, Hate Speech, and Social Media : A Systematic Review and Critique</t>
  </si>
  <si>
    <t>Television &amp; New Media</t>
  </si>
  <si>
    <t>205–224</t>
  </si>
  <si>
    <t>10.1177/1527476420982230</t>
  </si>
  <si>
    <t>Matamoros-Fernández, A., &amp; Farkas, J.</t>
  </si>
  <si>
    <t>Racism, hate speech, and social media: A systematic review and critique</t>
  </si>
  <si>
    <t>Television and New Media</t>
  </si>
  <si>
    <t>Design principles for user interfaces in ai-based decision support systems: the case of explainable hate speech detection</t>
  </si>
  <si>
    <t>Information Systems Frontiers, Springer US</t>
  </si>
  <si>
    <t>10.1007/s10796-021-10234-5</t>
  </si>
  <si>
    <t>Mikolov, T. et al.</t>
  </si>
  <si>
    <t>Distributed representation of words and phrases and their compositionality</t>
  </si>
  <si>
    <t>Modha, S., et al.</t>
  </si>
  <si>
    <t>Muneer, A., &amp; Fati, S.M.</t>
  </si>
  <si>
    <t>A comparative analysis of machine learning techniques for cyberbullying detection on twitter</t>
  </si>
  <si>
    <t>Future Internet</t>
  </si>
  <si>
    <t>10.3390/fi12110187</t>
  </si>
  <si>
    <t>Nascimento, F. R. S., Cavalcanti, G. D. C., &amp; Da Costa-Abreu, M.</t>
  </si>
  <si>
    <t>10.1016/j.eswa.2022.117032</t>
  </si>
  <si>
    <t>Nobata, C. et al.</t>
  </si>
  <si>
    <t>Novalita, N., et al.</t>
  </si>
  <si>
    <t>Cyberbullying identification on twitter using random forest classifier</t>
  </si>
  <si>
    <t>Journal of Physics: Conference Series</t>
  </si>
  <si>
    <t>10.1088/1742-6596/1192/1/012029</t>
  </si>
  <si>
    <t>Noviantho Isa, S. M., &amp; Ashianti, L.</t>
  </si>
  <si>
    <t>Cyberbullying classification using text mining</t>
  </si>
  <si>
    <t>2017 1st International Conference on Informatics and Computational Sciences (ICICoS)</t>
  </si>
  <si>
    <t>241–246</t>
  </si>
  <si>
    <t>10.1109/ICICOS.2017.8276369</t>
  </si>
  <si>
    <t>Evaluating machine learning techniques for detecting offensive and hate speech in south african tweets</t>
  </si>
  <si>
    <t>10.1109/ACCESS.2020.2968173</t>
  </si>
  <si>
    <t>Özel, S.A. et al.</t>
  </si>
  <si>
    <t>One-step and Two-step Classification for Abusive Language Detection on Twitter</t>
  </si>
  <si>
    <t>GloVe: global vectors for word representation</t>
  </si>
  <si>
    <t>Proceedings of the 2014 Conference on Empirical Methods in Natural Language Processing ({EMNLP})</t>
  </si>
  <si>
    <t>Phan, M., De Caigny, A., &amp; Coussement, K.</t>
  </si>
  <si>
    <t>A decision support framework to incorporate textual data for early student drop-out prediction in higher education</t>
  </si>
  <si>
    <t>10.1016/j.dss.2023.113940</t>
  </si>
  <si>
    <t>Applied Intelligence</t>
  </si>
  <si>
    <t>Putri, T., et al.</t>
  </si>
  <si>
    <t>A comparison of classification algorithms for hate speech detection</t>
  </si>
  <si>
    <t>IOP Conference Series: Materials Science and Engineering</t>
  </si>
  <si>
    <t>10.1088/1757-899X/830/3/032006</t>
  </si>
  <si>
    <t>Rahul et al.</t>
  </si>
  <si>
    <t>Classification of online toxic comments using machine learning algorithms</t>
  </si>
  <si>
    <t>2020 4th International Conference on Intelligent Computing and Control Systems (ICICCS)</t>
  </si>
  <si>
    <t>1119–1123</t>
  </si>
  <si>
    <t>10.1109/ICICCS48265.2020.9120939</t>
  </si>
  <si>
    <t>Rezaeinia, S. M., et al.</t>
  </si>
  <si>
    <t>Sentiment analysis based on improved pre-trained word embeddings</t>
  </si>
  <si>
    <t>139–147</t>
  </si>
  <si>
    <t>10.1016/j.eswa.2018.08.044</t>
  </si>
  <si>
    <t>Ross, S. M.</t>
  </si>
  <si>
    <t>Chapter 2 - descriptive statistics</t>
  </si>
  <si>
    <t>Introduction to probability and statistics for engineers and scientists (6th ed.)</t>
  </si>
  <si>
    <t>11–61</t>
  </si>
  <si>
    <t>10.1016/B978-0-12-824346-6.00011-9</t>
  </si>
  <si>
    <t>Saif, H. et al.</t>
  </si>
  <si>
    <t>On stopwords, filtering and data sparsity for sentiment analysis of twitter</t>
  </si>
  <si>
    <t>Proceedings of the 9th International Conference on Language Resources and Evaluation, LREC 2014</t>
  </si>
  <si>
    <t>810–817</t>
  </si>
  <si>
    <t>Salminen, J., et al.</t>
  </si>
  <si>
    <t>Human-centric Computing and Information Sciences</t>
  </si>
  <si>
    <t>Sewak, M., Sahay, S. K., &amp; Rathore, H.</t>
  </si>
  <si>
    <t>Comparison of deep learning and the classical machine learning algorithm for the malware detection</t>
  </si>
  <si>
    <t>Proceedings - 2018 IEEE/ACIS 19th International Conference on Software Engineering, Artificial Intelligence...</t>
  </si>
  <si>
    <t>293–296</t>
  </si>
  <si>
    <t>10.1109/SNPD.2018.8441123</t>
  </si>
  <si>
    <t>Shaaban, M. A., Hassan, Y. F., &amp; Guirguis, S. K.</t>
  </si>
  <si>
    <t>Deep convolutional forest: a dynamic deep ensemble approach for spam detection in text</t>
  </si>
  <si>
    <t>Complex and Intelligent Systems</t>
  </si>
  <si>
    <t>4897–4909</t>
  </si>
  <si>
    <t>10.1007/s40747-022-00741-6</t>
  </si>
  <si>
    <t>Singh, J. P., et al.</t>
  </si>
  <si>
    <t>Attention-based LSTM network for rumor veracity estimation of tweets</t>
  </si>
  <si>
    <t>459–474</t>
  </si>
  <si>
    <t>10.1007/s10796-020-10040-5</t>
  </si>
  <si>
    <t>Smith, L. N.</t>
  </si>
  <si>
    <t>A disciplined approach to neural network hyper-parameters: Part 1 - learning rate, batch size, momentum, and weight decay</t>
  </si>
  <si>
    <t>arXivpreprintarXiv:1803.09820</t>
  </si>
  <si>
    <t>Talpur, B. A., &amp; O’Sullivan, D.</t>
  </si>
  <si>
    <t>Cyberbullying severity detection: A machine learning approach</t>
  </si>
  <si>
    <t>10.1371/journal.pone.0240924</t>
  </si>
  <si>
    <t>TensorFlow</t>
  </si>
  <si>
    <t>Word embeddings</t>
  </si>
  <si>
    <t>https://www.tensorflow.org/text/guide/word_embeddings</t>
  </si>
  <si>
    <t>Tontodimamma, A., et al.</t>
  </si>
  <si>
    <t>Thirty years of research into hate speech: topics of interest and their evolution</t>
  </si>
  <si>
    <t>157–179</t>
  </si>
  <si>
    <t>10.1007/s11192-020-03737-6</t>
  </si>
  <si>
    <t>Tripathi, D., et al.</t>
  </si>
  <si>
    <t>Credit scoring model based on weighted voting and cluster based feature selection</t>
  </si>
  <si>
    <t>10.1016/j.procs.2018.05.055</t>
  </si>
  <si>
    <t>Vidgen, B., Margetts, H., &amp; Harris., A.</t>
  </si>
  <si>
    <t>How much online abuse is there ? A systematic review of evidence for the UK</t>
  </si>
  <si>
    <t>Alan Turing Institute</t>
  </si>
  <si>
    <t>Wu, G., &amp; Zhu, J.</t>
  </si>
  <si>
    <t>Multi-label classification: Do hamming loss and subset accuracy really conflict with each other?</t>
  </si>
  <si>
    <t>Proceedings of the 34th International Conference on Neural Information Processing Systems, NIPS’20</t>
  </si>
  <si>
    <t>Zhang, Y., et al.</t>
  </si>
  <si>
    <t>Interpolation-dependent image downsampling</t>
  </si>
  <si>
    <t>IEEE Transactions on Image Processing</t>
  </si>
  <si>
    <t>3291–3296</t>
  </si>
  <si>
    <t>10.1109/TIP.2011.2158226</t>
  </si>
  <si>
    <t>Zhang, D., et al.</t>
  </si>
  <si>
    <t>A deep learning approach for detecting fake reviewers: Exploiting reviewing behavior and textual information</t>
  </si>
  <si>
    <t>10.1016/j.dss.2022.113911</t>
  </si>
  <si>
    <t>Zhu, M., et al.</t>
  </si>
  <si>
    <t>Class weights random forest algorithm for processing class imbalanced medical data</t>
  </si>
  <si>
    <t>4641–4652</t>
  </si>
  <si>
    <t>10.1109/ACCESS.2018.2789428</t>
  </si>
  <si>
    <t>Zinovyeva, E., Härdle, W. K., &amp; Lessmann, S.</t>
  </si>
  <si>
    <t>10.1016/j.dss.2020.113362</t>
  </si>
  <si>
    <t>Abnar, S., &amp; Zuidema, W.</t>
  </si>
  <si>
    <t>Quantifying attention flow in transformers</t>
  </si>
  <si>
    <t>4190–4197</t>
  </si>
  <si>
    <t>Alzantot, M., Sharma, Y., Elgohary, A., Ho, B.-J., Srivastava, M., &amp; Chang, K.-W.</t>
  </si>
  <si>
    <t>Generating natural language adversarial examples</t>
  </si>
  <si>
    <t>arXiv preprint arXiv:1804.07998</t>
  </si>
  <si>
    <t>Ansari, G., Kaur, P., &amp; Saxena, C.</t>
  </si>
  <si>
    <t>Data augmentation for improving explainability of hate speech detection</t>
  </si>
  <si>
    <t>Arabian Journal for Science and Engineering</t>
  </si>
  <si>
    <t>3609–3621</t>
  </si>
  <si>
    <t>Atanasova, P.</t>
  </si>
  <si>
    <t>A diagnostic study of explainability techniques for text classification</t>
  </si>
  <si>
    <t>Accountable and explainable methods for complex reasoning over text</t>
  </si>
  <si>
    <t>155–187</t>
  </si>
  <si>
    <t>Ayele, A. A., Yimam, S. M., Belay, T. D., Asfaw, T., &amp; Biemann, C.</t>
  </si>
  <si>
    <t>Exploring amharic hate speech data collection and classification approaches</t>
  </si>
  <si>
    <t>Proceedings of the 14th international conference on recent advances in natural language processing</t>
  </si>
  <si>
    <t>Bach, S., Binder, A., Montavon, G., Klauschen, F., Müller, K.-R., &amp; Samek, W.</t>
  </si>
  <si>
    <t>On pixel-wise explanations for non-linear classifier decisions by layer-wise relevance propagation</t>
  </si>
  <si>
    <t>e0130140</t>
  </si>
  <si>
    <t>Basile, V., Bosco, C., Fersini, E., Nozza, D., Patti, V., Pardo, F. M. R., Rosso, P., &amp; Sanguinetti, M.</t>
  </si>
  <si>
    <t>Bayer, M., Kaufhold, M.-A., Buchhold, B., Keller, M., Dallmeyer, J., &amp; Reuter, C.</t>
  </si>
  <si>
    <t>Data augmentation in natural language processing: A novel text generation approach for long and short text classifiers</t>
  </si>
  <si>
    <t>135–150</t>
  </si>
  <si>
    <t>Bayer, M., Kaufhold, M.-A., &amp; Reuter, C.</t>
  </si>
  <si>
    <t>A survey on data augmentation for text classification</t>
  </si>
  <si>
    <t>Bhattacharya, A.</t>
  </si>
  <si>
    <t>Applied machine learning explainability techniques: make ML models explainable and trustworthy for practical applications using LIME, SHAP, and more</t>
  </si>
  <si>
    <t>Packt Publishing Ltd.</t>
  </si>
  <si>
    <t>Beddiar, D. R., Jahan, M. S., &amp; Oussalah, M.</t>
  </si>
  <si>
    <t>Data expansion using back translation and paraphrasing for hate speech detection</t>
  </si>
  <si>
    <t>Bhardwaj, M., Akhtar, M. S., Ekbal, A., Das, A., &amp; Chakraborty, T.</t>
  </si>
  <si>
    <t>Hostility detection dataset in hindi</t>
  </si>
  <si>
    <t>arXiv preprint arXiv:2011.03588</t>
  </si>
  <si>
    <t>Bird, S., Klein, E., Loper, S.</t>
  </si>
  <si>
    <t>Bosco, C., Dell’Orletta, F., Poletto, F., Sanguinetti, M., Tesconi, M. et al.</t>
  </si>
  <si>
    <t>Chefer, H., Gur, S., &amp; Wolf, L.</t>
  </si>
  <si>
    <t>Transformer interpretability beyond attention visualization</t>
  </si>
  <si>
    <t>Proceedings of the IEEE/CVF conference on computer vision and pattern recognition</t>
  </si>
  <si>
    <t>782–791</t>
  </si>
  <si>
    <t>Corbeil, J.-P., &amp; Ghadivel, H. A.</t>
  </si>
  <si>
    <t>Bet: A backtranslation approach for easy data augmentation in transformer-based paraphrase identification context</t>
  </si>
  <si>
    <t>arXiv preprint arXiv:2009.12452</t>
  </si>
  <si>
    <t>Dai, H., Liu, Z., Liao, W., Huang, X., Cao, Y., Wu, Z., Zhao, L., Xu, S., Zeng, F., Liu, W. et al.</t>
  </si>
  <si>
    <t>AugGPT: Leveraging ChatGPT for Text Data Augmentation</t>
  </si>
  <si>
    <t>IEEE Transactions on Big Data</t>
  </si>
  <si>
    <t>665–678</t>
  </si>
  <si>
    <t>Ding, B., Qin, C., Zhao, R., Luo, T., Li, X., Chen, G., Xia, W., Hu, J., Tuan, L. A., &amp; Joty, S.</t>
  </si>
  <si>
    <t>Data augmentation using llms: Data perspectives, learning paradigms and challenges</t>
  </si>
  <si>
    <t>1679–1705</t>
  </si>
  <si>
    <t>Hotflip: White-box adversarial examples for text classification</t>
  </si>
  <si>
    <t>arXiv preprint arXiv:1712.06751</t>
  </si>
  <si>
    <t>Fantozzi, P., &amp; Naldi, M.</t>
  </si>
  <si>
    <t>The explainability of transformers: Current status and directions</t>
  </si>
  <si>
    <t>Computers</t>
  </si>
  <si>
    <t>Feldman, I., &amp; Coto-Solano, R.</t>
  </si>
  <si>
    <t>Neural machine translation models with back-translation for the extremely low-resource indigenous language bribri</t>
  </si>
  <si>
    <t>Proceedings of the 28th international conference on computational linguistics</t>
  </si>
  <si>
    <t>3965–3976</t>
  </si>
  <si>
    <t>Fellbaum, C.</t>
  </si>
  <si>
    <t>WordNet: An electronic lexical database</t>
  </si>
  <si>
    <t>MIT Press</t>
  </si>
  <si>
    <t>Fortuna, P., da Silva, J. R., Wanner, L., Nunes, S. et al.</t>
  </si>
  <si>
    <t>A hierarchically-labeled portuguese hate speech dataset</t>
  </si>
  <si>
    <t>Hadi, M. U., Al-Tashi, Q., Qureshi, R., Shah, A., Muneer, A., Irfan, M., Zafar, A., Shaikh, M. B., Akhtar, N., Al-Garadi, M. A. et al.</t>
  </si>
  <si>
    <t>Llms: A comprehensive survey of applications, challenges, datasets, models, limitations, and future prospects</t>
  </si>
  <si>
    <t>Hayashi, T., Watanabe, S., Zhang, Y., Toda, T., Hori, T., Astudillo, R., &amp; Takeda, K.</t>
  </si>
  <si>
    <t>Back-translation-style data augmentation for end-to-end ASR</t>
  </si>
  <si>
    <t>2018 IEEE spoken language technology workshop (SLT)</t>
  </si>
  <si>
    <t>426–433</t>
  </si>
  <si>
    <t>Holzinger, A., Saranti, A., Molnar, C., Biecek, P., &amp; Samek, W.</t>
  </si>
  <si>
    <t>Explainable AI methods-a brief overview</t>
  </si>
  <si>
    <t>International workshop on extending explainable AI beyond deep models and classifiers</t>
  </si>
  <si>
    <t>13–38</t>
  </si>
  <si>
    <t>Ismail, A. A., Corrada Bravo, H., &amp; Feizi, S.</t>
  </si>
  <si>
    <t>Improving deep learning interpretability by saliency guided training</t>
  </si>
  <si>
    <t>26726–26739</t>
  </si>
  <si>
    <t>Iyyer, M., Manjunatha, V., Boyd-Graber, J., &amp; Daumé III , H.</t>
  </si>
  <si>
    <t>Deep unordered composition rivals syntactic methods for text classification</t>
  </si>
  <si>
    <t>Proceedings of the 53rd annual meeting of the association for computational linguistics and the 7th international joint conference on natural language processing (volume 1: Long papers)</t>
  </si>
  <si>
    <t>1681–1691</t>
  </si>
  <si>
    <t>Kapishnikov, A., Venugopalan, S., Avci, B., Wedin, B., Terry, M., &amp; Bolukbasi, T.</t>
  </si>
  <si>
    <t>Guided integrated gradients: An adaptive path method for removing noise</t>
  </si>
  <si>
    <t>5050–5058</t>
  </si>
  <si>
    <t>Kapusta, J., Držík, D., Šteflovič, K., &amp; Nagy, K. S.</t>
  </si>
  <si>
    <t>Text data augmentation techniques for word embeddings in fake news classification</t>
  </si>
  <si>
    <t>31538–31550</t>
  </si>
  <si>
    <t>Khan, R., &amp; Venugopal, A.</t>
  </si>
  <si>
    <t>Exploring deep learning methods for text augmentation to handle imbalanced datasets in natural language processing</t>
  </si>
  <si>
    <t>2024 3rd edition of IEEE delhi section flagship conference (DELCON)</t>
  </si>
  <si>
    <t>Kim, B., Wattenberg, M., Gilmer, J., Cai, C., Wexler, J., Viegas, F. et al.</t>
  </si>
  <si>
    <t>Interpretability beyond feature attribution: Quantitative testing with concept activation vectors (tcav)</t>
  </si>
  <si>
    <t>2668–2677</t>
  </si>
  <si>
    <t>Kobayashi, S.</t>
  </si>
  <si>
    <t>Contextual augmentation: Data augmentation by words with paradigmatic relations</t>
  </si>
  <si>
    <t>arXiv preprint arXiv:1805.06201</t>
  </si>
  <si>
    <t>Kumar, V., Choudhary, A., &amp; Cho, E.</t>
  </si>
  <si>
    <t>Data augmentation using pre-trained transformer models</t>
  </si>
  <si>
    <t>arXiv preprint arXiv:2003.02245</t>
  </si>
  <si>
    <t>Kwon, S., &amp; Lee, Y.</t>
  </si>
  <si>
    <t>Explainability-based mix-up approach for text data augmentation</t>
  </si>
  <si>
    <t>ACM Transactions on Knowledge Discovery from Data</t>
  </si>
  <si>
    <t>Latief, A. D., Jarin, A., Yaniasih, Y., Afra, D. I. N., Nurfadhilah, E., Pebiana, S., Hidayati, N. N., &amp; Fajri, R.</t>
  </si>
  <si>
    <t>Latest research in data augmentation for low resource language text translation: A review</t>
  </si>
  <si>
    <t>2024 international conference on computer, control, informatics and its applications (IC3INA)</t>
  </si>
  <si>
    <t>185–190</t>
  </si>
  <si>
    <t>Li, B., Hou, Y., &amp; Che, W.</t>
  </si>
  <si>
    <t>Data augmentation approaches in natural language processing: A survey</t>
  </si>
  <si>
    <t>Ai Open</t>
  </si>
  <si>
    <t>71–90</t>
  </si>
  <si>
    <t>Liu, Y.</t>
  </si>
  <si>
    <t>Lundberg, S.</t>
  </si>
  <si>
    <t>A unified approach to interpreting model predictions</t>
  </si>
  <si>
    <t>arXiv preprint arXiv:1705.07874</t>
  </si>
  <si>
    <t>Mersha, M., Bitewa, M., Abay, T., &amp; Kalita, J.</t>
  </si>
  <si>
    <t>Explainability in neural networks for natural language processing tasks</t>
  </si>
  <si>
    <t>arXiv preprint arXiv:2412.18036</t>
  </si>
  <si>
    <t>Mersha, M., Lam, K., Wood, J., AlShami, A., &amp; Kalita, J.</t>
  </si>
  <si>
    <t>Explainable artificial intelligence: A survey of needs, techniques, applications, and future direction</t>
  </si>
  <si>
    <t>Mersha, M. A., Kalita, J. et al.</t>
  </si>
  <si>
    <t>2024c</t>
  </si>
  <si>
    <t>Semantic-driven topic modeling using transformer-based embeddings and clustering algorithms</t>
  </si>
  <si>
    <t>121–132</t>
  </si>
  <si>
    <t>Mersha, M. A., Yigezu, M. G., &amp; Kalita, J.</t>
  </si>
  <si>
    <t>Evaluating the effectiveness of XAI techniques for encoder-based language models</t>
  </si>
  <si>
    <t>Muhammad, S., Abdulmumin, I., Ayele, A., Ousidhoum, N., Adelani, D., Yimam, S., Ahmad, I., Beloucif, M., Mohammad, S., Ruder, S., Hourrane, O., Jorge, A., Brazdil, P., Ali, F., David, D., Osei, S., Shehu-Bello, B., Lawan, F., Gwadabe, T., ...Belay, T.</t>
  </si>
  <si>
    <t>AfriSenti: A twitter sentiment analysis benchmark for African languages</t>
  </si>
  <si>
    <t>Proceedings of the 2023 conference on empirical methods in natural language processing</t>
  </si>
  <si>
    <t>13968–13981</t>
  </si>
  <si>
    <t>10.18653/v1/2023.emnlp-main.862</t>
  </si>
  <si>
    <t>Nair, A. R., Singh, R. P., Gupta, D., &amp; Kumar, P.</t>
  </si>
  <si>
    <t>Evaluating the impact of text data augmentation on text classification tasks using distilBERT</t>
  </si>
  <si>
    <t>102–111</t>
  </si>
  <si>
    <t>Nishi, K., Ding, Y., Rich, A., &amp; Hollerer, T.</t>
  </si>
  <si>
    <t>Augmentation strategies for learning with noisy labels</t>
  </si>
  <si>
    <t>8022–8031</t>
  </si>
  <si>
    <t>Nzeyimana, A.</t>
  </si>
  <si>
    <t>Low-resource neural machine translation with morphological modeling</t>
  </si>
  <si>
    <t>arXiv preprint arXiv:2404.02392</t>
  </si>
  <si>
    <t>Ousidhoum, N., Lin, Z., Zhang, H., Song, Y., &amp; Yeung, D.-Y.</t>
  </si>
  <si>
    <t>arXiv preprint arXiv:1908.11049</t>
  </si>
  <si>
    <t>Pires, T., Schlinger, E., &amp; Garrette, D.</t>
  </si>
  <si>
    <t>How multilingual is multilingual BERT?</t>
  </si>
  <si>
    <t>arXiv preprint arXiv:1906.01502</t>
  </si>
  <si>
    <t>Qiang, Y., Pan, D., Li, C., Li, X., Jang, R., &amp; Zhu, D.</t>
  </si>
  <si>
    <t>Attcat: Explaining transformers via attentive class activation tokens</t>
  </si>
  <si>
    <t>5052–5064</t>
  </si>
  <si>
    <t>Radford, A., Narasimhan, K., Salimans, T., Sutskever, I. et al.</t>
  </si>
  <si>
    <t>Ribeiro, M. T., Singh, S., &amp; Guestrin, C.</t>
  </si>
  <si>
    <t>“Why should i trust you?” Explaining the predictions of any classifier</t>
  </si>
  <si>
    <t>Proceedings of the 22nd ACM SIGKDD international conference on knowledge discovery and data mining</t>
  </si>
  <si>
    <t>1135–1144</t>
  </si>
  <si>
    <t>Generating datasets with pretrained language models</t>
  </si>
  <si>
    <t>arXiv preprint arXiv:2104.07540</t>
  </si>
  <si>
    <t>Selvaraju, R. R., Cogswell, M., Das, A., Vedantam, R., Parikh, D., &amp; Batra, D.</t>
  </si>
  <si>
    <t>Grad-CAM: Visual explanations from deep networks via gradient-based localization</t>
  </si>
  <si>
    <t>International Journal of Computer Vision</t>
  </si>
  <si>
    <t>336–359</t>
  </si>
  <si>
    <t>Sennrich, R.</t>
  </si>
  <si>
    <t>Improving neural machine translation models with monolingual data</t>
  </si>
  <si>
    <t>arXiv preprint arXiv:1511.06709</t>
  </si>
  <si>
    <t>Serrano, S., &amp; Smith, N. A.</t>
  </si>
  <si>
    <t>Is attention interpretable?</t>
  </si>
  <si>
    <t>arXiv preprint arXiv:1906.03731</t>
  </si>
  <si>
    <t>Shakil, H., Mahi, A. M., Nguyen, P., Ortiz, Z., &amp; Mardini, M. T.</t>
  </si>
  <si>
    <t>Evaluating text summaries generated by large language models using openAI’s GPT</t>
  </si>
  <si>
    <t>arXiv preprint arXiv:2405.04053</t>
  </si>
  <si>
    <t>Shorten, C., Khoshgoftaar, T. M., &amp; Furht, B.</t>
  </si>
  <si>
    <t>Text data augmentation for deep learning</t>
  </si>
  <si>
    <t>Shrikumar, A., Greenside, P., &amp; Kundaje, A.</t>
  </si>
  <si>
    <t>Learning important features through propagating activation differences</t>
  </si>
  <si>
    <t>3145–3153</t>
  </si>
  <si>
    <t>Solyman, A., Zappatore, M., Zhenyu, W., Mahmoud, Z., Alfatemi, A., Ibrahim, A. O., &amp; Gabralla, L. A.</t>
  </si>
  <si>
    <t>Optimizing the impact of data augmentation for low-resource grammatical error correction</t>
  </si>
  <si>
    <t>Srinivas, S., &amp; Fleuret, F.</t>
  </si>
  <si>
    <t>Full-gradient representation for neural network visualization</t>
  </si>
  <si>
    <t>Sundararajan, M., Taly, A., &amp; Yan, Q.</t>
  </si>
  <si>
    <t>Axiomatic attribution for deep networks</t>
  </si>
  <si>
    <t>3319–3328</t>
  </si>
  <si>
    <t>Taheri, A., Zamanifar, A., &amp; Farhadi, A.</t>
  </si>
  <si>
    <t>Enhancing aspect-based sentiment analysis using data augmentation based on back-translation</t>
  </si>
  <si>
    <t>International Journal of Data Science and Analytics</t>
  </si>
  <si>
    <t>Takahagi, K., &amp; Shinnou, H.</t>
  </si>
  <si>
    <t>Data augmentation by shuffling phrases in recognizing textual entailment</t>
  </si>
  <si>
    <t>Proceedings of the 37th Pacific Asia conference on language, information and computation</t>
  </si>
  <si>
    <t>194–200</t>
  </si>
  <si>
    <t>Tonja, A. L., Mersha, M., Kalita, A., Kolesnikova, O., &amp; Kalita, J.</t>
  </si>
  <si>
    <t>First attempt at building parallel corpora for machine translation of northeast india’s very low-resource languages</t>
  </si>
  <si>
    <t>arXiv preprint arXiv:2312.04764</t>
  </si>
  <si>
    <t>Tosolini, A., &amp; Bowern, C.</t>
  </si>
  <si>
    <t>Data augmentation and hyperparameter tuning for low-resource MFA</t>
  </si>
  <si>
    <t>arXiv preprint arXiv:2504.07024</t>
  </si>
  <si>
    <t>Vaswani, A., Shazeer, N., Parmar, N., Uszkoreit, J., Jones, L., Gomez, A. N., Kaiser, Ł., Polosukhin, I.</t>
  </si>
  <si>
    <t>Attention is All You Need</t>
  </si>
  <si>
    <t>Vig, J.</t>
  </si>
  <si>
    <t>A multiscale visualization of attention in the transformer model</t>
  </si>
  <si>
    <t>arXiv preprint arXiv:1906.05714</t>
  </si>
  <si>
    <t>Volpi, R., Namkoong, H., Sener, O., Duchi, J. C., Murino, V., &amp; Savarese, S.</t>
  </si>
  <si>
    <t>Generalizing to unseen domains via adversarial data augmentation</t>
  </si>
  <si>
    <t>Wang, K., Zhu, J., Ren, M., Liu, Z., Li, S., Zhang, Z., Zhang, C., Wu, X., Zhan, Q., Liu, Q. et al.</t>
  </si>
  <si>
    <t>A survey on data synthesis and augmentation for large language models</t>
  </si>
  <si>
    <t>arXiv preprint arXiv:2410.12896</t>
  </si>
  <si>
    <t>Yigezu, M. G., Mersha, M. A., Bade, G. Y., Kalita, J., Kolesnikova, O., &amp; Gelbukh, A.</t>
  </si>
  <si>
    <t>Ethio-fake: Cutting-edge approaches to combat fake news in under-resourced languages using explainable ai</t>
  </si>
  <si>
    <t>arXiv preprint arXiv:2410.02609</t>
  </si>
  <si>
    <t>Yuan, T., Li, X., Xiong, H., Cao, H., &amp; Dou, D.</t>
  </si>
  <si>
    <t>Explaining information flow inside vision transformers using markov chain</t>
  </si>
  <si>
    <t>Explainable AI approaches for debugging and diagnosis</t>
  </si>
  <si>
    <t>Zeiler, M. D.</t>
  </si>
  <si>
    <t>Visualizing and understanding convolutional networks</t>
  </si>
  <si>
    <t>European conference on computer vision/arxiv.</t>
  </si>
  <si>
    <t>Zhang, J., Zhao, Y., Saleh, M., &amp; Liu, P.</t>
  </si>
  <si>
    <t>Pegasus: Pre-training with extracted gap-sentences for abstractive summarization</t>
  </si>
  <si>
    <t>11328–11339</t>
  </si>
  <si>
    <t>Zhou, B., Khosla, A., Lapedriza, A., Oliva, A., &amp; Torralba, A.</t>
  </si>
  <si>
    <t>Learning deep features for discriminative localization</t>
  </si>
  <si>
    <t>Proceedings of the IEEE conference on computer vision and pattern recognition</t>
  </si>
  <si>
    <t>2921–2929</t>
  </si>
  <si>
    <t>Zhuo, Y., Ge, Z.</t>
  </si>
  <si>
    <t>IG2: Integrated Gradient on Iterative Gradient Path for Feature Attribution</t>
  </si>
  <si>
    <t>Adadi, A., &amp; Berrada, M.</t>
  </si>
  <si>
    <t>Peeking Inside the Black-Box: A Survey on Explainable Artificial Intelligence (XAI)</t>
  </si>
  <si>
    <t>52138–52160</t>
  </si>
  <si>
    <t>10.1109/ACCESS.2018.2870052</t>
  </si>
  <si>
    <t>Arapostathis, S. G.</t>
  </si>
  <si>
    <t>A Methodology for Automatix Acquisition of Flood-event Management Information From Social Media: The Flood in Messinia, South Greece, 2016</t>
  </si>
  <si>
    <t>10.1007/s10796-021-10105-z</t>
  </si>
  <si>
    <t>Arrieta, A. B., Díaz-Rodríguez, N., Ser, J. D., Bennetot, A., Tabik, S., Barbado, A., Garcia, S., Gil-Lopez, S., Molina, D., Benjamins, R., Chatila, R., &amp; Herrera, F.</t>
  </si>
  <si>
    <t>Explainable Artificial Intelligence (XAI): Concepts, taxonomies, opportunities and challenges toward responsible AI</t>
  </si>
  <si>
    <t>82–115</t>
  </si>
  <si>
    <t>10.1016/j.inffus.2019.12.012</t>
  </si>
  <si>
    <t>Akata, Z., Balliet, D., Rijke, D., Dignum, F., Dignum, V., Fokkens, G. E., Fokkens, A., Grossi, D., Hindriks, K., Hoos, H., Jonker, H. H., Jonker, C., Monz, C., Oliehoek, M. N., Oliehoek, F., Pakken, H., Schlbach, S., van der Gaag, L., van Harmelen, F., ... Wlling, M.</t>
  </si>
  <si>
    <t>A Research Agenda for Hybrid Intelligence: Augmenting Human Intellect With Collaborative, Adaptive, Responsible, and Explainable Artificial Intelligence</t>
  </si>
  <si>
    <t>10.1109/MC/.2020.2996587</t>
  </si>
  <si>
    <t>Ayo, F. E., Folorunso, O., Ibharalu, F. T., &amp; Osinuga, I. A.</t>
  </si>
  <si>
    <t>Machine learning techniques for hate speech classification of twitter data: State-of-the-art, future challenges and research directions</t>
  </si>
  <si>
    <t>Computer Science Review</t>
  </si>
  <si>
    <t>10.1016/j.cosrev.2020.100311</t>
  </si>
  <si>
    <t>Baskerville, R., Baiyere, A., Gregor, S., Hevner, A., &amp; Rossi, M.</t>
  </si>
  <si>
    <t>Design Science Research Contributions: Finding a Balance between Artifact and Theory</t>
  </si>
  <si>
    <t>358–376</t>
  </si>
  <si>
    <t>10.17705/1jais.00495</t>
  </si>
  <si>
    <t>Baskerville, R., &amp; Pries-Heje, J.</t>
  </si>
  <si>
    <t>Explanatory Design Theory</t>
  </si>
  <si>
    <t>Business &amp; Information Systems Engineering</t>
  </si>
  <si>
    <t>271–282</t>
  </si>
  <si>
    <t>10.1007/s12599-010-0118-4</t>
  </si>
  <si>
    <t>Barda, A. J., Horvat, C. M., &amp; Hochheiser, H.</t>
  </si>
  <si>
    <t>A qualitative research framework for the design of user-centered displays of explanations for machine learning model predictions in healthcare</t>
  </si>
  <si>
    <t>BMC Medical Informatics and Decision Making</t>
  </si>
  <si>
    <t>10.1186/s12911-020-01276-x</t>
  </si>
  <si>
    <t>Bilewicz, M., &amp; Soral, W.</t>
  </si>
  <si>
    <t>Hate Speech Epidemic. The Dynamic Effects of Derogatory Language on Intergroup Relations and Political Radicalization</t>
  </si>
  <si>
    <t>Political Psychology</t>
  </si>
  <si>
    <t>3–33</t>
  </si>
  <si>
    <t>10.1111/pops.12670</t>
  </si>
  <si>
    <t>Blaikie, N.</t>
  </si>
  <si>
    <t>Analyzing Quantitative Data</t>
  </si>
  <si>
    <t>Sage Publications Ltd.</t>
  </si>
  <si>
    <t>10.4135/9781849208604</t>
  </si>
  <si>
    <t>Braun, V., &amp; Clarke, V.</t>
  </si>
  <si>
    <t>Using thematic analysis in psychology</t>
  </si>
  <si>
    <t>Qualitative Research in Psychology</t>
  </si>
  <si>
    <t>77–101</t>
  </si>
  <si>
    <t>10.1191/1478088706qp063oa</t>
  </si>
  <si>
    <t>vom Brocke, J., &amp; Maedche, A.</t>
  </si>
  <si>
    <t>The DSR grid: Six core dimensions for effectively planning and communicating design science research projects</t>
  </si>
  <si>
    <t>Electronic Markets</t>
  </si>
  <si>
    <t>379–385</t>
  </si>
  <si>
    <t>10.1007/s12525-019-00358-7</t>
  </si>
  <si>
    <t>vom Brocke, J., Winter, R., Henver, A., &amp; Maedche, A.</t>
  </si>
  <si>
    <t>Special Issue Editorial Accumulation and Evolution of Design Knowledge in Design Science Research: A Journey Through Time and Space</t>
  </si>
  <si>
    <t>520–544</t>
  </si>
  <si>
    <t>10.17705/1jais.00611</t>
  </si>
  <si>
    <t>Cadavid, J. P. U., Lamouri, S., Grabot, B., Pellerin, R., &amp; Fortin, A.</t>
  </si>
  <si>
    <t>Machine learning applied in production planning and control: A state-of-the-art in the era of industry 4.0</t>
  </si>
  <si>
    <t>Journal of Intelligent Manufacturing</t>
  </si>
  <si>
    <t>1531–1558</t>
  </si>
  <si>
    <t>10.1007/s10845-019-01531-7</t>
  </si>
  <si>
    <t>10.1126/science.aal4230</t>
  </si>
  <si>
    <t>Carter, L., &amp; Bélanger, F.</t>
  </si>
  <si>
    <t>The utilization of e-government services: Citizen trust, innovation and acceptance factors</t>
  </si>
  <si>
    <t>Information Systems Journal</t>
  </si>
  <si>
    <t>5–25</t>
  </si>
  <si>
    <t>10.1111/j.1365-2575.2005.00183.x</t>
  </si>
  <si>
    <t>Celik, S.</t>
  </si>
  <si>
    <t>Experiences of internet users regarding cyberhate</t>
  </si>
  <si>
    <t>Information Technology &amp; People</t>
  </si>
  <si>
    <t>1446–1471</t>
  </si>
  <si>
    <t>10.1108/ITP-01-2018-0009</t>
  </si>
  <si>
    <t>Cheng, H.-F., Wang, R., Zhang, Z., O’Connell, F., Gray, T., Harper, F. M., &amp; Zhu, H.</t>
  </si>
  <si>
    <t>Explaining Decision-Making Algorithms through UI: Strategies to Help Non-Expert Stakeholders</t>
  </si>
  <si>
    <t>Proceedings of the 2019 CHI Conference on Human Factors in Computing Systems</t>
  </si>
  <si>
    <t>Paper 559, 1–12</t>
  </si>
  <si>
    <t>10.1145/3290605.3300789</t>
  </si>
  <si>
    <t>Davis, F. D.</t>
  </si>
  <si>
    <t>Perceived Usefulness, Perceived Ease of Use, and User Acceptance of Information Technology</t>
  </si>
  <si>
    <t>319–340</t>
  </si>
  <si>
    <t>10.2307/249008</t>
  </si>
  <si>
    <t>FastAI</t>
  </si>
  <si>
    <t>Transfer learning in text</t>
  </si>
  <si>
    <t>fastai</t>
  </si>
  <si>
    <t>https://docs.fast.ai/</t>
  </si>
  <si>
    <t>A Survey on Automatic Detection of Hate Speech in Text</t>
  </si>
  <si>
    <t>ACM Computing Survey</t>
  </si>
  <si>
    <t>Gregor, S., &amp; Hevner, A. R.</t>
  </si>
  <si>
    <t>Positioning and Presenting Design Science Research for Maximum Impact</t>
  </si>
  <si>
    <t>337–355</t>
  </si>
  <si>
    <t>10.25300/MISQ/2013/37.2.01</t>
  </si>
  <si>
    <t>Gregor, S., Kruse, L. C., &amp; Seidel, S.</t>
  </si>
  <si>
    <t>Research Perspectives: The Anatomy of a Design Principle</t>
  </si>
  <si>
    <t>1622–1652</t>
  </si>
  <si>
    <t>10.17705/1jais.00649</t>
  </si>
  <si>
    <t>Greven, D., Karahanna, E., &amp; Straub, D. W.</t>
  </si>
  <si>
    <t>Trust and TAM in Online Shopping: An Integrated Model</t>
  </si>
  <si>
    <t>51–90</t>
  </si>
  <si>
    <t>10.2307/30036519</t>
  </si>
  <si>
    <t>Gunning, D., &amp; Aha, D. W.</t>
  </si>
  <si>
    <t>DARPA’s Explainable Artificial Intelligence (XAI)</t>
  </si>
  <si>
    <t>AI Magazine</t>
  </si>
  <si>
    <t>44–58</t>
  </si>
  <si>
    <t>10.1609/aimag.v40i2.2850</t>
  </si>
  <si>
    <t>Gupta, M., Parra, C. M., &amp; Dennehy, D.</t>
  </si>
  <si>
    <t>Questioning Racial and Gender Bias in AI-based Recommendations: Do Espoused National Cultural Values Matter?</t>
  </si>
  <si>
    <t>10.1007/s10796-021-10156-2</t>
  </si>
  <si>
    <t>Gönül, M. S., Önkal, D., &amp; Lawrence, M.</t>
  </si>
  <si>
    <t>The effects of structural characteristics of explanations on use of a DSS</t>
  </si>
  <si>
    <t>1481–1493</t>
  </si>
  <si>
    <t>10.1016/j.dss.2005.12.003</t>
  </si>
  <si>
    <t>Hevner, A. R.</t>
  </si>
  <si>
    <t>The duality of science: Knowledge in information systems research</t>
  </si>
  <si>
    <t>Journal of Information Technology</t>
  </si>
  <si>
    <t>10.1177/0268396220945714</t>
  </si>
  <si>
    <t>Cyberbullying Identification, Prevention, and Response</t>
  </si>
  <si>
    <t>https://cyberbullying.org/Cyberbullying-Identification-Prevention-Response-2019.pdf</t>
  </si>
  <si>
    <t>Howard, J., &amp; Gugger, S.</t>
  </si>
  <si>
    <t>Fastai: A Layered API for Deep Learning</t>
  </si>
  <si>
    <t>10.3390/info11020108</t>
  </si>
  <si>
    <t>Howard, J., &amp; Ruder, S.</t>
  </si>
  <si>
    <t>Universal Language Model Fine-Tuning for Text Classification</t>
  </si>
  <si>
    <t>Proceedings of the 56th Annual Meeting of the Association for Computational Linguistics (Long Papers)</t>
  </si>
  <si>
    <t>10.18653/v1/P18-1031</t>
  </si>
  <si>
    <t>Hu, Y., Xu, A., Hong, Y., Gal, D., Sinha, V., &amp; Akkiraju, R.</t>
  </si>
  <si>
    <t>Generating Business Intelligence Through Social Media Analytics: Measuring Brand Personality with Consumer-, Employee-, and Firm-Generated Content</t>
  </si>
  <si>
    <t>Journal of Management Information Systems</t>
  </si>
  <si>
    <t>893–930</t>
  </si>
  <si>
    <t>10.1080/07421222.2019.1628908</t>
  </si>
  <si>
    <t>Huang, H. H.</t>
  </si>
  <si>
    <t>Effects of multimedia on document Browse and navigation: An exploratory empirical investigation</t>
  </si>
  <si>
    <t>Information &amp; Management</t>
  </si>
  <si>
    <t>189–198</t>
  </si>
  <si>
    <t>10.1016/S0378-7206(03)00047-8</t>
  </si>
  <si>
    <t>Intel</t>
  </si>
  <si>
    <t>Bleep</t>
  </si>
  <si>
    <t>Intel Corporations</t>
  </si>
  <si>
    <t>https://devmesh.intel.com/projects/bleep#about-section</t>
  </si>
  <si>
    <t>Ivari, J., Hansen, M. R. P., &amp; Haj-Bolouri, A.</t>
  </si>
  <si>
    <t>A Framework for Light Resuability Evaluation of Design Principles in Design Science Research</t>
  </si>
  <si>
    <t>13th International Conference on Design Science Research and Information Systems and Technology: Designing for a Digital and Globalized World (DESRIST 2018)</t>
  </si>
  <si>
    <t>A proposal for minimum reusability evaluation of design principles</t>
  </si>
  <si>
    <t>European Journal of Information Systems</t>
  </si>
  <si>
    <t>286–303</t>
  </si>
  <si>
    <t>10.1080/0960085X.2020.1793697</t>
  </si>
  <si>
    <t>Jimenez-Marquez, J. L., Gonzalez-Carrasco, I., Lopez-Cuadrado, J. L., &amp; Ruiz-Mezcua, B.</t>
  </si>
  <si>
    <t>Towards a big data framework for analyzing social media content</t>
  </si>
  <si>
    <t>10.1016/j.ijinfomgt.2018.09.003</t>
  </si>
  <si>
    <t>https://www.kaggle.com/c/detectinginsults-in-social-commentary/overview</t>
  </si>
  <si>
    <t>10.1016/j.knosys.2020.106458</t>
  </si>
  <si>
    <t>Kaplan, A., &amp; Haenlein, M.</t>
  </si>
  <si>
    <t>Siri, Siri, in my hand: Who’s the fairest in the land? On the interpretations, illustrations, and implications of artificial intelligence</t>
  </si>
  <si>
    <t>10.1016/j.bushor.2018.08.004</t>
  </si>
  <si>
    <t>Rulers of the world, unite! The challenges and opportunities of artificial intelligence</t>
  </si>
  <si>
    <t>37–50</t>
  </si>
  <si>
    <t>10.1016/j.bushor.2019.09.003</t>
  </si>
  <si>
    <t>Kim, B., Park, J., &amp; Suh, J.</t>
  </si>
  <si>
    <t>Transparency and accountability in AI decision support: Explaining and visualizing convolutional neural networks for text information</t>
  </si>
  <si>
    <t>10.1016/j.dss.2020.113302</t>
  </si>
  <si>
    <t>Kunst, M., Porten-Chee, P., Emmer, M., &amp; Eilders, C.</t>
  </si>
  <si>
    <t>Do “Good Citizens” fight hate speech online? Effects of solidarity citizenship norms on user responses to hate comments</t>
  </si>
  <si>
    <t>Journal of Technology &amp; Politics</t>
  </si>
  <si>
    <t>258–273</t>
  </si>
  <si>
    <t>10.1080/19331681.2020.1871149</t>
  </si>
  <si>
    <t>Kühl, N., Lobana, J., &amp; Meske, C.</t>
  </si>
  <si>
    <t>Do you comply with AI? – Personalized explanations of learning algorithms and their impact on employees’ compliance behavior</t>
  </si>
  <si>
    <t>Fortieth International Conference on Information Systems 2019</t>
  </si>
  <si>
    <t>Lamy, J.-B., Sekar, B., Guezennec, G., Bouaud, J., &amp; Seroussi, B.</t>
  </si>
  <si>
    <t>Explainable artificial intelligence for breast cancer: A visual case-based reasoning approach</t>
  </si>
  <si>
    <t>Artificial Intelligence in Medicine</t>
  </si>
  <si>
    <t>10.1016/j.artmed.2019.01.001</t>
  </si>
  <si>
    <t>Li, M., &amp; Gregor, S.</t>
  </si>
  <si>
    <t>Outcomes of effective explanations: Empowering citizens through online advice</t>
  </si>
  <si>
    <t>119–132</t>
  </si>
  <si>
    <t>10.1016/j.dss.2011.06.001</t>
  </si>
  <si>
    <t>Li, Y., &amp; Kettinger, W. J.</t>
  </si>
  <si>
    <t>Testing the Relationship Between Information and Knowledge in Computer-Aided Decision-Making</t>
  </si>
  <si>
    <t>10.1007/s10796-021-10205-w</t>
  </si>
  <si>
    <t>Litman, L., Robinson, J., &amp; Abberbock, T.</t>
  </si>
  <si>
    <t>TurkPrime.com: A versatile crowdsourcing data acquisition platform for the behavioral sciences</t>
  </si>
  <si>
    <t>Behavior Research Methods</t>
  </si>
  <si>
    <t>433–442</t>
  </si>
  <si>
    <t>10.3758/s13428-016-0727-z</t>
  </si>
  <si>
    <t>Hate speech detection: Challenges and Solutions</t>
  </si>
  <si>
    <t>Mann, H. B., &amp; Whitney, D. R.</t>
  </si>
  <si>
    <t>On a Test of Whether one of Two Random Variables is Stochastically Larger than the Other</t>
  </si>
  <si>
    <t>The Annals of Mathematical Statistics</t>
  </si>
  <si>
    <t>50–60</t>
  </si>
  <si>
    <t>10.1214/aoms/1177730491</t>
  </si>
  <si>
    <t>Martens, D., &amp; Provost, F.</t>
  </si>
  <si>
    <t>Explaining Data-Driven Document Classifications</t>
  </si>
  <si>
    <t>73–99</t>
  </si>
  <si>
    <t>10.25300/MISQ/2014/38.1.04</t>
  </si>
  <si>
    <t>Matamoros-Fernández, A.</t>
  </si>
  <si>
    <t>Platformed racism: The mediation and circulation of an Australian race-based controversy on Twitter, Facebook and YouTube</t>
  </si>
  <si>
    <t>930–946</t>
  </si>
  <si>
    <t>10.1080/1369118X.2017.1293130</t>
  </si>
  <si>
    <t>Transparency and Trust in Human-AI-Interaction: The Role of Model-Agnostic Explanations in Computer Vision-Based Decision Support</t>
  </si>
  <si>
    <t>Artificial Intelligence in HCI. HCII 2020. Lecture Notes in Computer Science</t>
  </si>
  <si>
    <t>54–69</t>
  </si>
  <si>
    <t>Meske, C., Bunde, E., Schneider, J., &amp; Gersch, M.</t>
  </si>
  <si>
    <t>Explainable Artificial Intelligence: Objectives, Stakeholders, and Future Research Opportunities</t>
  </si>
  <si>
    <t>Information Systems Management</t>
  </si>
  <si>
    <t>10.1080/10580530.2020.1849465</t>
  </si>
  <si>
    <t>Meske, C., &amp; Amojo, I. J.</t>
  </si>
  <si>
    <t>Enterprise Social Bots as Perception-Benefactors of Social Network Affordances</t>
  </si>
  <si>
    <t>Forty-First International Conference on Information Systems 2020</t>
  </si>
  <si>
    <t>Meth, H., Mueller, B., &amp; Maedche, A.</t>
  </si>
  <si>
    <t>Designing a Requirement Mining System</t>
  </si>
  <si>
    <t>779–837</t>
  </si>
  <si>
    <t>10.17705/1jais.00408</t>
  </si>
  <si>
    <t>Motorny, S., Sarnikar, S., &amp; Noteboom, C.</t>
  </si>
  <si>
    <t>Design of an Intelligent Patient Decision aid Based on Individual Decision-Making Styles and Information Need Preferences</t>
  </si>
  <si>
    <t>10.1007/s10796-021-10125-9</t>
  </si>
  <si>
    <t>Nienierza, A., Reinemann, C., Fawzi, N., Riesmeyer, C., &amp; Neumann, K.</t>
  </si>
  <si>
    <t>Too dark to see? Explaining adolescents‘ contact with online extremism and their ability to recognize it</t>
  </si>
  <si>
    <t>1229–1246</t>
  </si>
  <si>
    <t>10.1080/1369118X.2019.1697339</t>
  </si>
  <si>
    <t>Park, H., Bellamy, M. A., &amp; Basole, R. C.</t>
  </si>
  <si>
    <t>Visual analytics for supply network management: System design and evaluation</t>
  </si>
  <si>
    <t>89–102</t>
  </si>
  <si>
    <t>10.1016/j.dss.2016.08.003</t>
  </si>
  <si>
    <t>MANDOLA: A Big-Data Processing and Visualization Platform for Monitoring and Detecting Hate Speech</t>
  </si>
  <si>
    <t>Patton, M. Q.</t>
  </si>
  <si>
    <t>Qualitative Research &amp; Evaluation Methods (4th ed.)</t>
  </si>
  <si>
    <t>Sage Publications Inc.</t>
  </si>
  <si>
    <t>Scikit-learn: Machine Learning in Python</t>
  </si>
  <si>
    <t>Peffers, K., Tuunanen, T., Rothenberger, M. A., &amp; Chatterjee, S.</t>
  </si>
  <si>
    <t>A Design Science Research Methodology for Information Systems Research</t>
  </si>
  <si>
    <t>45–77</t>
  </si>
  <si>
    <t>10.2753/MIS0742-1222240302</t>
  </si>
  <si>
    <t>Peng, S., Wang, Y., Liu, C., &amp; Chen, Z.</t>
  </si>
  <si>
    <t>TL-NER: S Transfer Learning Model for Chinese Named Entity Recognition</t>
  </si>
  <si>
    <t>1291–1304</t>
  </si>
  <si>
    <t>10.10007/s10796-019-09932-y</t>
  </si>
  <si>
    <t>Pereira-Kohatsu, J. C., Quijano-Sanchez, L., Liberatore, F., &amp; Camacho-Collados, M.</t>
  </si>
  <si>
    <t>Detecting and Monitoring Hate Speech in Twitter</t>
  </si>
  <si>
    <t>Sensors</t>
  </si>
  <si>
    <t>10.3390/s19214654</t>
  </si>
  <si>
    <t>Plaza-del-Arco, F., Molina-Gonzalez, M., Urena-Lopez, L., &amp; Martin-Valdivia, M.</t>
  </si>
  <si>
    <t>Ramos, G., Meek, C., Simard, P., Suh, J., &amp; Ghorashi, S.</t>
  </si>
  <si>
    <t>Interactive machine teaching: A human-centered approach to building machine-learned models</t>
  </si>
  <si>
    <t>Human-Computer Interaction</t>
  </si>
  <si>
    <t>5–6</t>
  </si>
  <si>
    <t>413–451</t>
  </si>
  <si>
    <t>10.1080/07370024.2020.1734931</t>
  </si>
  <si>
    <t>Schneider, J., Handali, J., Vlachos, M., &amp; Meske, C.</t>
  </si>
  <si>
    <t>Deceptive AI Explanations: Creation and Detection</t>
  </si>
  <si>
    <t>Seidel, S., Kruse, L. C., Székely, N., Gau, M., &amp; Stieger, D.</t>
  </si>
  <si>
    <t>Design principles for sensemaking support systems in environmental sustainability transformations</t>
  </si>
  <si>
    <t>221–247</t>
  </si>
  <si>
    <t>10.1057/s41303-017-0039-0</t>
  </si>
  <si>
    <t>Shin, D., He, S., Lee, G. M., Whinston, A. B., Cetintas, S., &amp; Lee, K.-C.</t>
  </si>
  <si>
    <t>Enhancing Social Media Analysis with Visual Data Analytics: A Deep Learning Approach</t>
  </si>
  <si>
    <t>1459–1492</t>
  </si>
  <si>
    <t>10.25300/MISQ/2020/14870</t>
  </si>
  <si>
    <t>Smith, P. K., Mahdavi, J., Carvalho, M., Fisher, S., Russel, S., &amp; Tippett, N.</t>
  </si>
  <si>
    <t>10.1111/j.1469-7610.2001.01846.x</t>
  </si>
  <si>
    <t>Stieglitz, S., Mirbabaie, M., Ross, B., &amp; Neuberger, C.</t>
  </si>
  <si>
    <t>Social media analytics – Challenges in topic discovery, data collection, and data preparation</t>
  </si>
  <si>
    <t>156–168</t>
  </si>
  <si>
    <t>10.1016/j.ijinfomgt.2017.12.002</t>
  </si>
  <si>
    <t>Tschandl, P., Codella, N., Akay, B. N., Argenziano, G., Braun, R., Cabo, H., Gutman, D., Halpern, A., Helba, B., Hofmann-Wellenhof, R., Lallas, A., Lapins, J., Longo, C., Malvehy, J., Marchetti, M. A., Marghoob, A., Menzies, S., Oakley, A., Paoli, J., ... Kittler, H.</t>
  </si>
  <si>
    <t>Comparison of the accuracy of human readers versus machine-learning algorithms for pigmented skin lesion classification: An open, web-based, international, diagnostic study</t>
  </si>
  <si>
    <t>The Lancet Oncology</t>
  </si>
  <si>
    <t>938–947</t>
  </si>
  <si>
    <t>10.1016/S1470-2045(19)30333-X</t>
  </si>
  <si>
    <t>Tschandl, P., Rinner, C., Apalla, Z., Argenziano, G., Codella, N., Halpern, A., Janda, M., Lallas, A., Longo, C., Malvehy, J., Paoli, J., Puig, S., Rosendahl, C., Soyer, H. P., Zalaudek, I., &amp; Kittler, H.</t>
  </si>
  <si>
    <t>Human-computer collaboration for skin cancer recognition</t>
  </si>
  <si>
    <t>Nature Medicine</t>
  </si>
  <si>
    <t>1229–1234</t>
  </si>
  <si>
    <t>10.1038/s41591-020-0942-0</t>
  </si>
  <si>
    <t>Ullmann, S., &amp; Tomalin, M.</t>
  </si>
  <si>
    <t>Quarantining online hate speech: Technical and ethical perspectives</t>
  </si>
  <si>
    <t>Ethics and Information Technology</t>
  </si>
  <si>
    <t>59–80</t>
  </si>
  <si>
    <t>10.1007/s10676-019-09516-z</t>
  </si>
  <si>
    <t>United Nations</t>
  </si>
  <si>
    <t>United Nations Strategy and Plan of Action on Hate Speech</t>
  </si>
  <si>
    <t>https://www.un.org/en/genocideprevention/hate-speech-strategy.shtml</t>
  </si>
  <si>
    <t>Vallejos, S., Alonso, D. G., Caimmi, B., Berdun, L., Armentano, M. G., &amp; Soria, A.</t>
  </si>
  <si>
    <t>Mining Social Networks to Detect Traffict Incidents</t>
  </si>
  <si>
    <t>115–134</t>
  </si>
  <si>
    <t>10.1007/s10796-020-09994-3</t>
  </si>
  <si>
    <t>Venable, J., Pries-Heje, J., &amp; Baskerville, R.</t>
  </si>
  <si>
    <t>FEDS: A Framework for Evaluation in Design Science Research</t>
  </si>
  <si>
    <t>77–89</t>
  </si>
  <si>
    <t>10.1057/ejis.2014.36</t>
  </si>
  <si>
    <t>Venkatesh, V., Morris, M. G., Davis, G. B., &amp; Davis, F. D.</t>
  </si>
  <si>
    <t>User Acceptance of Information Technology: Toward a Unified View</t>
  </si>
  <si>
    <t>425–478</t>
  </si>
  <si>
    <t>10.2307/30036540</t>
  </si>
  <si>
    <t>Vitharana, P., Zahedi, F. M., &amp; Hemant, J. K.</t>
  </si>
  <si>
    <t>Enhancing Analysts ́ Mental Model for Improving Requirements Elicitation: A Two-stage Theoretical Framework and Empirical Results</t>
  </si>
  <si>
    <t>804–840</t>
  </si>
  <si>
    <t>10.17705/1jais.00444</t>
  </si>
  <si>
    <t>van der Waa, J., Nieuwburg, E., Cremers, A., &amp; Neerincx, M.</t>
  </si>
  <si>
    <t>Evaluating XAI: A comparison of rule-based and example-based explanations</t>
  </si>
  <si>
    <t>10.1016/j.artint.2020.103404</t>
  </si>
  <si>
    <t>Wang, W., &amp; Benbasat, I.</t>
  </si>
  <si>
    <t>Interactive Decision Aids for Consumer Decision Making in E-Commerce: The Influence of Perceived Strategy Restrictiveness</t>
  </si>
  <si>
    <t>293–320</t>
  </si>
  <si>
    <t>10.2307/20650293</t>
  </si>
  <si>
    <t>Wilhelm, C., Joeckel, S., &amp; Ziegler, I.</t>
  </si>
  <si>
    <t>Reporting Hate Comments: Investigating the Effects of Deviance Characteristics, Neutralization Strategies, and Users ́ Moral Orientation</t>
  </si>
  <si>
    <t>921–944</t>
  </si>
  <si>
    <t>10.1177/0093650219855330</t>
  </si>
  <si>
    <t>Zack, M. H.</t>
  </si>
  <si>
    <t>The role of decision support systems in an indeterminate world</t>
  </si>
  <si>
    <t>1664–1674</t>
  </si>
  <si>
    <t>10.1016/j.dss.2006.09.003</t>
  </si>
  <si>
    <t>Zhang, K. Z. K., Zhao, S. J., Cheung, C. M. K., &amp; Lee, M. K. O.</t>
  </si>
  <si>
    <t>Examining the influence of online reviews on consumers ́ decision-making: A heuristic-systematic model</t>
  </si>
  <si>
    <t>78–89</t>
  </si>
  <si>
    <t>10.1016/j.dss.2014.08.005</t>
  </si>
  <si>
    <t>Assimakopoulos, S., Baider, F. H., &amp; Millar, S.</t>
  </si>
  <si>
    <t>Online hate speech in the European Union: A discourse-analytic perspective</t>
  </si>
  <si>
    <t>Badjatiya, P., Gupta, S., Gupta, M. &amp; Varma, V.</t>
  </si>
  <si>
    <t>Bourgonje, P., Moreno-Schneider, J., Srivastava, A., &amp; Rehm, G.</t>
  </si>
  <si>
    <t>International conference of the German society for computational linguistics and language technology</t>
  </si>
  <si>
    <t>Braun, S.</t>
  </si>
  <si>
    <t>Democracy off balance: Freedom of expression and hate propaganda law in Canada</t>
  </si>
  <si>
    <t>University of Toronto Press</t>
  </si>
  <si>
    <t>Culpeper, J.</t>
  </si>
  <si>
    <t>Impoliteness: Using language to cause offence</t>
  </si>
  <si>
    <t>Davidson, T., Bhattacharya, D. &amp; Weber, I.</t>
  </si>
  <si>
    <t>25–35</t>
  </si>
  <si>
    <t>10.18653/v1/W19-3504</t>
  </si>
  <si>
    <t>Davidson, T., Warmsley, D., Macy, M. &amp; Weber, I.</t>
  </si>
  <si>
    <t>Proceedings of ICWSM</t>
  </si>
  <si>
    <t>Dewan, P., &amp; Kumaraguru, P.</t>
  </si>
  <si>
    <t>Facebook inspector (fbi): Towards automatic real-time detection of malicious content on facebook</t>
  </si>
  <si>
    <t>10.1007/s13278-017-0434-5</t>
  </si>
  <si>
    <t>Dzmitry, B., Kyunghyun, C. &amp; Yoshua, B.</t>
  </si>
  <si>
    <t>Neural machine translation by jointly learning to align and translate</t>
  </si>
  <si>
    <t>arXiv preprint arXiv:1409.0473</t>
  </si>
  <si>
    <t>Greenwell, J., &amp; Dengerink, H.</t>
  </si>
  <si>
    <t>The role of perceived versus actual attack in human physical aggression</t>
  </si>
  <si>
    <t>66–71</t>
  </si>
  <si>
    <t>10.1037/h0034223</t>
  </si>
  <si>
    <t>Habermas, J. et al.</t>
  </si>
  <si>
    <t>Preliminary studies and supplements to the Theory of Communicative Action</t>
  </si>
  <si>
    <t>Suhrkamp Frankfurt/ M.</t>
  </si>
  <si>
    <t>Archives of Suicide Research</t>
  </si>
  <si>
    <t>Jaki, S., De Smedt, T., Gwóźdź, M., Panchal, R., Rossa, A., &amp; De Pauw, G.</t>
  </si>
  <si>
    <t>Online hatred of women in the incels. me forum: Linguistic analysis and automatic detection</t>
  </si>
  <si>
    <t>Journal of Language Aggression and Conflict</t>
  </si>
  <si>
    <t>240–268</t>
  </si>
  <si>
    <t>Europe gives Facebook, Twitter final warning on hate speech</t>
  </si>
  <si>
    <t>https://money.cnn.com/2017/09/28/technology/hate-speech-facebook-twitter-europe/index.html</t>
  </si>
  <si>
    <t>Kurniasih, N., Abdillah, L. A., Sudarsana, I. K., Yogantara, I., Astawa, I., Nanuru, R. F., Miagina, A., Sabarua, J. O., Jamil, M., Tandisalla, J., et al.</t>
  </si>
  <si>
    <t>Prototype application hate speech detection website using string matching and searching algorithm</t>
  </si>
  <si>
    <t>International Journal of Engineering &amp; Technology</t>
  </si>
  <si>
    <t>62–64</t>
  </si>
  <si>
    <t>Kwok, I. &amp; Wang, Y.</t>
  </si>
  <si>
    <t>Locate the hate: Detecting Tweets Against Blacks</t>
  </si>
  <si>
    <t>Twenty-seventh AAAI conference on artificial intelligence</t>
  </si>
  <si>
    <t>Kwon, H., Kwon, H. T., &amp; Yoon, W. C.</t>
  </si>
  <si>
    <t>An information-theoretic evaluation of narrative complexity for interactive writing support</t>
  </si>
  <si>
    <t>219–230</t>
  </si>
  <si>
    <t>Land, M. K.</t>
  </si>
  <si>
    <t>Against privatized censorship: Proposals for responsible delegation</t>
  </si>
  <si>
    <t>Virginia Journal of International Law</t>
  </si>
  <si>
    <t>Lipizzi, C., Dessavre, D. G., Iandoli, L., &amp; Marquez, J. E. R.</t>
  </si>
  <si>
    <t>Towards computational discourse analysis: A methodology for mining twitter backchanneling conversations</t>
  </si>
  <si>
    <t>782–792</t>
  </si>
  <si>
    <t>Lu, J., &amp; Yu, X.</t>
  </si>
  <si>
    <t>Does the internet make us more intolerant? a contextual analysis in 33 countries</t>
  </si>
  <si>
    <t>252–266</t>
  </si>
  <si>
    <t>Challenges in discriminating profanity from hate speech</t>
  </si>
  <si>
    <t>Journal of Experimental &amp; Theoretical Artificial Intelligence</t>
  </si>
  <si>
    <t>Mandl, T., Modha, S., Majumder, P., Patel, D., Dave, M., Mandlia, C. &amp; Patel, A.</t>
  </si>
  <si>
    <t>Proceedings of the international conference on language resources and evaluation (LREC)</t>
  </si>
  <si>
    <t>Modha, S. &amp; Majumder, P.</t>
  </si>
  <si>
    <t>An empirical evaluation of text representation schemes on multilingual social web to filter the textual aggression</t>
  </si>
  <si>
    <t>arXiv preprint arXiv:1904.08770</t>
  </si>
  <si>
    <t>Modha, S., Majumder, P. &amp; Mandl, T.</t>
  </si>
  <si>
    <t>Filtering aggression from the multilingual social media feed</t>
  </si>
  <si>
    <t>Proceedings of the first workshop on trolling, aggression and cyberbullying (TRAC-2018)</t>
  </si>
  <si>
    <t>199–207</t>
  </si>
  <si>
    <t>Pelzer, B., Kaati, L. &amp; Akrami, N.</t>
  </si>
  <si>
    <t>2018 IEEE international conference on intelligence and security informatics (ISI)</t>
  </si>
  <si>
    <t>Evaluation: From precision, recall and f-measure to roc, informedness, markedness and correlation</t>
  </si>
  <si>
    <t>International Journal of Machine Learning Technology</t>
  </si>
  <si>
    <t>37–63</t>
  </si>
  <si>
    <t>Razavi, A. H., Inkpen, D., Uritsky, S., &amp; Matwin, S.</t>
  </si>
  <si>
    <t>why should i trust you? explaining the predictions of any classifier</t>
  </si>
  <si>
    <t>Ritesh, K., Kr., O. A., Shervin, M. &amp; Marcos, Z.</t>
  </si>
  <si>
    <t>Benchmarking aggression identification in social media</t>
  </si>
  <si>
    <t>Proceedings of the first workshop on trolling, aggression and cyberbulling (TRAC)</t>
  </si>
  <si>
    <t>Ritesh, K., N., R. A., Akshit, B. &amp; MaheshwariTushar</t>
  </si>
  <si>
    <t>Proceedings of the 11th language resources and evaluation conference (LREC)</t>
  </si>
  <si>
    <t>Ross, B., Rist, M., Carbonell, G., Cabrera, B., Kurowsky, N. &amp; Wojatzki, M.</t>
  </si>
  <si>
    <t>Measuring the reliability of hate speech annotations: The case of the European refugee crisis</t>
  </si>
  <si>
    <t>Proceedings of the workshop on natural language processing for computer-mediated communication (NLP4CMC)</t>
  </si>
  <si>
    <t>Saif, H., He, Y. &amp; Alani, H.</t>
  </si>
  <si>
    <t>#MSM2012 making sense of microposts. Proceedings of the WWW’12 Workshop</t>
  </si>
  <si>
    <t>Salminen, J., Almerekhi, H., Kamel, A.M., Jung, S.-g., &amp; Jansen, B.J.</t>
  </si>
  <si>
    <t>Online hate ratings vary by extremes: A statistical analysis</t>
  </si>
  <si>
    <t>Proceedings of the 2019 conference on human information interaction and retrieval</t>
  </si>
  <si>
    <t>213–217</t>
  </si>
  <si>
    <t>Schmidt, A. &amp; Wiegand, M.</t>
  </si>
  <si>
    <t>A Survey on Hate Speech Detection Using Natural Language Processing</t>
  </si>
  <si>
    <t>Seglow, J.</t>
  </si>
  <si>
    <t>Hate speech, dignity and self-respect</t>
  </si>
  <si>
    <t>Ethical Theory and Moral Practice</t>
  </si>
  <si>
    <t>1103–1116</t>
  </si>
  <si>
    <t>Simonite, T.</t>
  </si>
  <si>
    <t>A free database of the entire web may spawn the next google</t>
  </si>
  <si>
    <t>https://www.technologyreview.com/s/509931/a-free-database-of-the-entire-web-may-spawn-the-next-google/</t>
  </si>
  <si>
    <t>Sun, C., Qiu, X., Xu, Y. &amp; Huang, X.</t>
  </si>
  <si>
    <t>How to fine-tune BERT for text classification?</t>
  </si>
  <si>
    <t>abs/1905.05583</t>
  </si>
  <si>
    <t>Vaswani, A., Shazeer, N., Parmar, N., Uszkoreit, J., Jones, L., Gomez, A.N., Kaiser, Ł. &amp; Polosukhin, I.</t>
  </si>
  <si>
    <t>Warner, W. &amp; Hirschberg, J.</t>
  </si>
  <si>
    <t>Waseem, Z., Davidson, T., Warmsley, D. &amp; Weber, I.</t>
  </si>
  <si>
    <t>Proceedings of the first workshop on abusive language online</t>
  </si>
  <si>
    <t>Wiegand, M., Ruppenhofer, J. &amp; Kleinbauer, T.</t>
  </si>
  <si>
    <t>Wiegand, M., Siegel, M. &amp; Ruppenhofer, J.</t>
  </si>
  <si>
    <t>14th Conference on Natural Language Processing. KONVENS 2018</t>
  </si>
  <si>
    <t>Xu, J. -M., Jun, K. -S., Zhu, X. &amp; Bellmore, A.</t>
  </si>
  <si>
    <t>Yang, Z., Yang, D., Dyer, C., He, X., Smola, A., &amp; Hovy, E.</t>
  </si>
  <si>
    <t>Hierarchical attention networks for document classification</t>
  </si>
  <si>
    <t>Proceedings of the 2016 conference of the North American Chapter of the association for computational linguistics: Human language technologies</t>
  </si>
  <si>
    <t>1480–1489</t>
  </si>
  <si>
    <t>Zampieri, M., Malmasi, S., Nakov, P., Rosenthal, S., Farra, N. &amp; Kumar, R.</t>
  </si>
  <si>
    <t>Proceedings of the Annual Conference of the North American Chapter of the Association for Computational Linguistics (NAACL)</t>
  </si>
  <si>
    <t>Faulkner, N., &amp; Bliuc, A.-M. B.</t>
  </si>
  <si>
    <t>‘It's okay to be racist’: Moral disengagement in online discussions of racist incidents in Australia</t>
  </si>
  <si>
    <t>2545–2563</t>
  </si>
  <si>
    <t>Fineman, M. A.</t>
  </si>
  <si>
    <t>The vulnerable subject: Anchoring equality in the human condition</t>
  </si>
  <si>
    <t>Yale Journal of Law &amp; Feminism</t>
  </si>
  <si>
    <t>Goodin, R.</t>
  </si>
  <si>
    <t>Protecting the vulnerable: A re-analysis of our social responsibilities</t>
  </si>
  <si>
    <t>Kwok Irene, Y. W.</t>
  </si>
  <si>
    <t>Del Vigna, F., Cimino, A., Dell'Orletta, F., &amp; Petrocchi, M.</t>
  </si>
  <si>
    <t>First Italian Conference on Cybersecurity (ITASEC17)</t>
  </si>
  <si>
    <t>Offline consequences of online victimization</t>
  </si>
  <si>
    <t>89–112</t>
  </si>
  <si>
    <t>Mäkinen, M., &amp; Wangu Kuira, M.</t>
  </si>
  <si>
    <t>Social media and postelection crisis in Kenya</t>
  </si>
  <si>
    <t>The International Journal of Press</t>
  </si>
  <si>
    <t>328–335</t>
  </si>
  <si>
    <t>Perry, J.</t>
  </si>
  <si>
    <t>Ireland in an international comparative context</t>
  </si>
  <si>
    <t>Critical perspectives on hate crime</t>
  </si>
  <si>
    <t>Proceedings of NLP4CMC III: 3rd Workshop on Natural Language Processing for Computer-Mediated Communication</t>
  </si>
  <si>
    <t>6–9</t>
  </si>
  <si>
    <t>Waseem, D. H., &amp; Zeerak</t>
  </si>
  <si>
    <t>Kelly, J.W., Truong, Mai, Shahbaz, Adrian, &amp; Earp, Madeline</t>
  </si>
  <si>
    <t>Freedom on the net 2017: Manipulating social media to undermine democracy</t>
  </si>
  <si>
    <t>Freedom House</t>
  </si>
  <si>
    <t>Https://freedomhouse.org/report/freedom-net/freedom-net-2017</t>
  </si>
  <si>
    <t>All you need is love: Evading hate-speech detection</t>
  </si>
  <si>
    <t>Proceedings of the 11th ACM Workshop on Artificial Intelligence and Security (AISec 2018)</t>
  </si>
  <si>
    <t>Mikolov, J. D., Tomas, Sutskever, Ilya, Chen, Kai, &amp; Corrado, Greg S.</t>
  </si>
  <si>
    <t>Advances in Neural Information Processing Systems 26 (NIPS 2013)</t>
  </si>
  <si>
    <t>Gagliardone, I., Pohjonen, M., Beyene, Z., &amp; Zerai, A.</t>
  </si>
  <si>
    <t>Mechachal: Online debates and elections in Ethiopia-from hate speech to engagement in social media</t>
  </si>
  <si>
    <t>Mossie, Zewdie, &amp; Wang, Jenq-Haur</t>
  </si>
  <si>
    <t>Social network hate speech detection for Amharic language</t>
  </si>
  <si>
    <t>4th International Conference on Natural Language Computing (NATL 2018)</t>
  </si>
  <si>
    <t>41–55</t>
  </si>
  <si>
    <t>Rogers, W., Mackenzie, C., &amp; Dodds, S.</t>
  </si>
  <si>
    <t>Why bioethics needs a concept of vulnerability</t>
  </si>
  <si>
    <t>International Journal of Feminist Approaches to Bioethics</t>
  </si>
  <si>
    <t>11–38</t>
  </si>
  <si>
    <t>Luna, F.</t>
  </si>
  <si>
    <t>Elucidating the concept of vulnerability: Layers not labels</t>
  </si>
  <si>
    <t>121–139</t>
  </si>
  <si>
    <t>Hughes, J., Hunter, D., Sheehan, M., &amp; Wilkinson, S.</t>
  </si>
  <si>
    <t>European textbook on ethics in research</t>
  </si>
  <si>
    <t>Publications Office of the European Union</t>
  </si>
  <si>
    <t>Hoffmaster, C. B.</t>
  </si>
  <si>
    <t>What does vulnerability mean?</t>
  </si>
  <si>
    <t>Hastings Center Report</t>
  </si>
  <si>
    <t>Turner, B.</t>
  </si>
  <si>
    <t>Vulnerability and human rights (1st Edition)</t>
  </si>
  <si>
    <t>Penn State University Press</t>
  </si>
  <si>
    <t>Barrett, D., Ortmann, L., Dawson, A., Saenz, C., &amp; Reis, A.</t>
  </si>
  <si>
    <t>Public health ethics: Cases spanning the globe</t>
  </si>
  <si>
    <t>Springer Open</t>
  </si>
  <si>
    <t>Gatehouse, C., Wood, M., Gatehouse, S. L., Cally, Matthew Wood, Briggs, Jo, &amp; Pickles, James</t>
  </si>
  <si>
    <t>Troubling vulnerability: Designing with LGBT young people's ambivalence towards hate crime reporting</t>
  </si>
  <si>
    <t>Proceedings of the 2018 CHI Conference on Human Factors in Computing Systems</t>
  </si>
  <si>
    <t>Vines, J., McNaney, R., Lindsay, S., Wallace, J., &amp; McCarthy, J.</t>
  </si>
  <si>
    <t>Special topic: Designing for and with vulnerable people</t>
  </si>
  <si>
    <t>Interactions</t>
  </si>
  <si>
    <t>44–46</t>
  </si>
  <si>
    <t>Dillahunt, T.</t>
  </si>
  <si>
    <t>Everyday Resilience: Supporting resilient strategies among Low-socioeconomic-status communities</t>
  </si>
  <si>
    <t>PACM Human-Computer Interaction</t>
  </si>
  <si>
    <t>105:2–21</t>
  </si>
  <si>
    <t>Sianipar, C. P. M., Dowaki, K., &amp; Yudoko, G.</t>
  </si>
  <si>
    <t>Technological solution for vulnerable communities: How does its approach matter?</t>
  </si>
  <si>
    <t>Technological solution for vulnerable communities: Questioning the sustainability of appropriate technology</t>
  </si>
  <si>
    <t>IOP Conference Series: Earth and Environmental Science</t>
  </si>
  <si>
    <t>Saleem, H. M., Dillon, K. P., Benesch, S., &amp; Ruths, D.</t>
  </si>
  <si>
    <t>A web of Hate: Tackling hateful speech in online social spaces</t>
  </si>
  <si>
    <t>Proceedings of the first workshop on Text Analytics for Cybersecurity and Online Safety (TA-COS)</t>
  </si>
  <si>
    <t>Susan, Benesch</t>
  </si>
  <si>
    <t>Defining and diminishing hate speech</t>
  </si>
  <si>
    <t>State of the world's minorities and indigenous peoples 2014</t>
  </si>
  <si>
    <t>18–25</t>
  </si>
  <si>
    <t>6–59</t>
  </si>
  <si>
    <t>Wright, S. B., Lucas, Ruths, Derek, Dillon, Kelly P., &amp; Saleem, Haji Mohammad</t>
  </si>
  <si>
    <t>Vectors for counterspeech on twitter</t>
  </si>
  <si>
    <t>57–62</t>
  </si>
  <si>
    <t>Badjatiya, V. V., Pinkesh, Gupta, Shashank, &amp; Gupta, Manish</t>
  </si>
  <si>
    <t>Tulkens, S., Hilte, L., Lodewyckx, E., Verhoeven, B., &amp; Daelemans, W.</t>
  </si>
  <si>
    <t>A dictionary-based approach to racism detection in Dutch social media</t>
  </si>
  <si>
    <t>arXiv preprint arXiv</t>
  </si>
  <si>
    <t>Alfina, Y. E., Ika, Mulia, Rio, &amp; Fanany, Mohamad Ivan</t>
  </si>
  <si>
    <t>Hate speech detection in the indonesian language: A dataset and preliminary study</t>
  </si>
  <si>
    <t>2017 International Conference on Advanced Computer Science and Information Systems (ICACSIS)</t>
  </si>
  <si>
    <t>Wiessner, S.</t>
  </si>
  <si>
    <t>The United Nations Declaration on the rights of indigenous peoples</t>
  </si>
  <si>
    <t>The Diversity of International Law</t>
  </si>
  <si>
    <t>343–362</t>
  </si>
  <si>
    <t>Williams, M.L., &amp; Burnap, P.</t>
  </si>
  <si>
    <t>Cyberhate on social media in the aftermath of Woolwich : A case study in computational criminology and big data</t>
  </si>
  <si>
    <t>June 2015</t>
  </si>
  <si>
    <t>211–238</t>
  </si>
  <si>
    <t>Berkowitz, P.</t>
  </si>
  <si>
    <t>The harm in hate speech</t>
  </si>
  <si>
    <t>Institute for Advanced Studies in Culture</t>
  </si>
  <si>
    <t>Jakubowicz, A., et al.</t>
  </si>
  <si>
    <t>Racism and the affordances of the internet</t>
  </si>
  <si>
    <t>Cyber Racism and Community Resilience</t>
  </si>
  <si>
    <t>95–145</t>
  </si>
  <si>
    <t>Roseman, C. C.</t>
  </si>
  <si>
    <t>Human biology troublesome reflection: Racism as the blind spot in the scientific critique of race</t>
  </si>
  <si>
    <t>Human Biology</t>
  </si>
  <si>
    <t>Yuan, Y. X., Shuhan, &amp; Wu, Xintao</t>
  </si>
  <si>
    <t>A two phase deep learning model for identifying discrimination from tweets</t>
  </si>
  <si>
    <t>19th International Conference on Extending Database Technology (EDBT)</t>
  </si>
  <si>
    <t>696–697</t>
  </si>
  <si>
    <t>Watanabe, T. O., Hajime, &amp; Bouazizi, Mondher</t>
  </si>
  <si>
    <t>Hate speech on twitter: A pragmatic approach to collect hateful and offensive expressions and perform hate speech detection</t>
  </si>
  <si>
    <t>IEEE Access : Practical Innovations, Open Solutions</t>
  </si>
  <si>
    <t>13823–13835</t>
  </si>
  <si>
    <t>Alfantoukh, L., &amp; Durresi, A.</t>
  </si>
  <si>
    <t>Techniques for collecting data in social networks</t>
  </si>
  <si>
    <t>2014 17th International Conference on Network-Based Information Systems</t>
  </si>
  <si>
    <t>336–341</t>
  </si>
  <si>
    <t>Kumar, R., Reganti, A.N., Bhatia, A., &amp; Maheshwari, T.</t>
  </si>
  <si>
    <t>Aggression-annotated corpus of Hindi-English code-mixed data</t>
  </si>
  <si>
    <t>Gasser, M.</t>
  </si>
  <si>
    <t>HornMorpho: A system for morphological processing of Amharic, Oromo, and Tigrinya</t>
  </si>
  <si>
    <t>Human Language Technology for Developmen</t>
  </si>
  <si>
    <t>94–99</t>
  </si>
  <si>
    <t>Mubarak, H., Darwish, K., &amp; Magdy, W.</t>
  </si>
  <si>
    <t>Abusive language detection on Arabic social media</t>
  </si>
  <si>
    <t>52–56</t>
  </si>
  <si>
    <t>Nicholson, D.</t>
  </si>
  <si>
    <t>Advances in Human Factors in Cybersecurity : Proceedings of the AHFE 2016 International Conference on Human Factors in Cybersecurity</t>
  </si>
  <si>
    <t>ElSherief, E. B., Mai, Kulkarni, Vivek, Nguyen, Dana, &amp; Wang, William Yang</t>
  </si>
  <si>
    <t>Waseem, Z., Davidson, T., Warmsley, D., &amp; Weber, I.</t>
  </si>
  <si>
    <t>proceedings of the 1st Workshop on Abusive Language Online</t>
  </si>
  <si>
    <t>Hamilton, W.L., Leskovec, J., &amp; Jurafsky, D.</t>
  </si>
  <si>
    <t>Diachronic word embeddings reveal statistical laws of semantic change</t>
  </si>
  <si>
    <t>Fortuna, S., &amp; Nunes, P.</t>
  </si>
  <si>
    <t>Van Hee, C., Lefever, E., Verhoeven, B., Mennes, J., &amp; Desmet, B.</t>
  </si>
  <si>
    <t>Proceedings of the first International Conference on Human and Social Analytics (HUSO 2015)</t>
  </si>
  <si>
    <t>Us and them: Identifying cyber hate on twitter across multiple protected characteristics</t>
  </si>
  <si>
    <t>EPJ Data Science</t>
  </si>
  <si>
    <t>Gitari, J. L., Dennis, Njagi, Zuping, Zhang, &amp; Damien, Hanyurwimfura</t>
  </si>
  <si>
    <t>Fan, T.-C. P., &amp; Pak-Ming</t>
  </si>
  <si>
    <t>Constructing knowledge representation from lecture videos through multimodal analysis</t>
  </si>
  <si>
    <t>International Journal of Educational Technology</t>
  </si>
  <si>
    <t>304–309</t>
  </si>
  <si>
    <t>Leskovec, J., Rajaraman, A., &amp; Ullman, J.</t>
  </si>
  <si>
    <t>Mining of massive datasets (2nd Edition)</t>
  </si>
  <si>
    <t>Aroyehun, S., &amp; Trolling, A. G.</t>
  </si>
  <si>
    <t>Proceedings of the First Workshop on Trolling, Aggression and Cyberbullying</t>
  </si>
  <si>
    <t>Founta, A.-M., Chatzakou, D., Kourtellis, N., Blackburn, J., Vakali, A., &amp; Leontiadis, I.</t>
  </si>
  <si>
    <t>arXiv preprint arXiv:1802.00385</t>
  </si>
  <si>
    <t>Pennington, C. M., Jeffrey, &amp; Socher, Richard</t>
  </si>
  <si>
    <t>Bosco, T. M., Cristina, Felice, Dell'Orletta, Poletto, Fabio, &amp; Sanguinetti, Manuela</t>
  </si>
  <si>
    <t>J.T. Nockleby, L.W. Levy, K.L. Karst, D.J. Mahoney</t>
  </si>
  <si>
    <t>Encyclopedia of the American constitution</t>
  </si>
  <si>
    <t>Macmillan Ref.</t>
  </si>
  <si>
    <t>10.2307/1894525</t>
  </si>
  <si>
    <t>X. Yu, E. Blanco, L. Hong</t>
  </si>
  <si>
    <t>Hate speech and counter speech detection: Conversational context does matter</t>
  </si>
  <si>
    <t>arXiv preprint arXiv:2206.06423</t>
  </si>
  <si>
    <t>10.48550/arXiv.2206.06423</t>
  </si>
  <si>
    <t>Y. Kim, S. Park, Y.-S. Han</t>
  </si>
  <si>
    <t>A. Mahmud, K.Z. Ahmed, M. Khan</t>
  </si>
  <si>
    <t>Detecting flames and insults in text</t>
  </si>
  <si>
    <t>BRAC University</t>
  </si>
  <si>
    <t>http://hdl.handle.net/10361/714</t>
  </si>
  <si>
    <t>B. Pariyani, K. Shah, M. Shah, T. Vyas, S. Degadwala</t>
  </si>
  <si>
    <t>Hate speech detection in twitter using natural language processing</t>
  </si>
  <si>
    <t>2021 Third International Conference on Intelligent Communication Technologies and Virtual Mobile Networks, ICICV</t>
  </si>
  <si>
    <t>1146–1152</t>
  </si>
  <si>
    <t>10.1109/ICICV50876.2021.9388496</t>
  </si>
  <si>
    <t>V. Vijay, P. Verma</t>
  </si>
  <si>
    <t>Variants of naïve Bayes algorithm for hate speech detection in text documents</t>
  </si>
  <si>
    <t>2023 International Conference on Artificial Intelligence and Smart Communication, AISC</t>
  </si>
  <si>
    <t>18–21</t>
  </si>
  <si>
    <t>10.1109/AISC56616.2023.10085511</t>
  </si>
  <si>
    <t>M. Islam, M.S. Hossain, N. Akhter</t>
  </si>
  <si>
    <t>Hate speech detection using machine learning in Bengali languages</t>
  </si>
  <si>
    <t>2022 6th International Conference on Intelligent Computing and Control Systems, ICICCS</t>
  </si>
  <si>
    <t>1349–1354</t>
  </si>
  <si>
    <t>10.1109/ICICCS53718.2022.9788344</t>
  </si>
  <si>
    <t>P.P. Jemima, B.R. Majumder, B.K. Ghosh, F. Hoda</t>
  </si>
  <si>
    <t>Hate speech detection using machine learning</t>
  </si>
  <si>
    <t>2022 7th International Conference on Communication and Electronics Systems, ICCES</t>
  </si>
  <si>
    <t>1274–1277</t>
  </si>
  <si>
    <t>10.1109/ICCES54183.2022.9835776</t>
  </si>
  <si>
    <t>M.S. Munir, K. Parveen, U. Farooq, K. Shaalan, A.Z. Abualkishik, A.S. Mohammed</t>
  </si>
  <si>
    <t>Use of different machine learning algorithms for hate speech detection</t>
  </si>
  <si>
    <t>2022 International Conference on Cyber Resilience, ICCR</t>
  </si>
  <si>
    <t>10.1109/ICCR56254.2022.9995800</t>
  </si>
  <si>
    <t>I. Kwok, Y. Wang</t>
  </si>
  <si>
    <t>10.1609/aaai.v27i1.8539</t>
  </si>
  <si>
    <t>M.Z.U. Rehman, S. Mehta, K. Singh, K. Kaushik, N. Kumar</t>
  </si>
  <si>
    <t>User-aware multi-lingual abusive content detection in social media</t>
  </si>
  <si>
    <t>Inf. Process. Manage.</t>
  </si>
  <si>
    <t>10.1016/j.ipm.2023.103450</t>
  </si>
  <si>
    <t>C. Toraman, F. Şahinuç, E.H. Yilmaz</t>
  </si>
  <si>
    <t>Large-scale hate speech detection with cross-domain transfer</t>
  </si>
  <si>
    <t>arXiv preprint arXiv:2203.01111</t>
  </si>
  <si>
    <t>10.48550/arXiv.2203.01111</t>
  </si>
  <si>
    <t>P. Badjatiya, S. Gupta, M. Gupta, V. Varma</t>
  </si>
  <si>
    <t>10.18653/v1/W17-3013</t>
  </si>
  <si>
    <t>G.L. De la Peña Sarracén, P. Rosso</t>
  </si>
  <si>
    <t>Unsupervised embeddings with graph auto-encoders for multi-domain and multilingual hate speech detection</t>
  </si>
  <si>
    <t>Proceedings of the Thirteenth Language Resources and Evaluation Conference</t>
  </si>
  <si>
    <t>2196–2204</t>
  </si>
  <si>
    <t>Y. Jiang, B. Zhou, X. Zhao, J. Zou, F. Xie, L. Li</t>
  </si>
  <si>
    <t>Domain-adaptive graph based on post-hoc explanation for cross-domain hate speech detection</t>
  </si>
  <si>
    <t>2022 IEEE 34th International Conference on Tools with Artificial Intelligence, ICTAI</t>
  </si>
  <si>
    <t>1271–1276</t>
  </si>
  <si>
    <t>10.1109/ICTAI56018.2022.00192</t>
  </si>
  <si>
    <t>Convolutional graph neural networks for hate speech detection in data-poor settings</t>
  </si>
  <si>
    <t>International Conference on Applications of Natural Language to Information Systems</t>
  </si>
  <si>
    <t>16–24</t>
  </si>
  <si>
    <t>P. Mishra, M. Del Tredici, H. Yannakoudakis, E. Shutova</t>
  </si>
  <si>
    <t>Abusive language detection with graph convolutional networks</t>
  </si>
  <si>
    <t>arXiv preprint arXiv:1904.04073</t>
  </si>
  <si>
    <t>10.48550/arXiv.1904.04073</t>
  </si>
  <si>
    <t>A. Arango, J. Pérez, B. Poblete</t>
  </si>
  <si>
    <t>Proceedings of the 42nd International ACM SIGIR Conference on Research and Development in Information Retrieval, SIGIR ’19</t>
  </si>
  <si>
    <t>A. Chhabra, D.K. Vishwakarma</t>
  </si>
  <si>
    <t>D. Kiela, H. Firooz, A. Mohan, V. Goswami, A. Singh, P. Ringshia, D. Testuggine</t>
  </si>
  <si>
    <t>The hateful memes challenge: Detecting hate speech in multimodal memes</t>
  </si>
  <si>
    <t>2611–2624</t>
  </si>
  <si>
    <t>Multimodal hate speech detection via multi-scale visual kernels and knowledge distillation architecture</t>
  </si>
  <si>
    <t>10.1016/j.engappai.2023.106991</t>
  </si>
  <si>
    <t>Z. Xu, S. Zhu</t>
  </si>
  <si>
    <t>Filtering offensive language in online communities using grammatical relations</t>
  </si>
  <si>
    <t>Proceedings of the Seventh Annual Collaboration, Electronic Messaging, Anti-Abuse and Spam Conference</t>
  </si>
  <si>
    <t>N.D. Gitari, Z. Zuping, H. Damien, J. Long</t>
  </si>
  <si>
    <t>Int. J. Multimed. Ubiquit. Eng.</t>
  </si>
  <si>
    <t>Y. Chen, Y. Zhou, S. Zhu, H. Xu</t>
  </si>
  <si>
    <t>2012 International Conference on Privacy, Security, Risk and Trust and 2022 International Confernece on Social Computing</t>
  </si>
  <si>
    <t>10.1109/SocialCom-PASSAT.2012.55</t>
  </si>
  <si>
    <t>S. Tuarob, M. Satravisut, P. Sangtunchai, S. Nunthavanich, T. Noraset</t>
  </si>
  <si>
    <t>J. Lu, H. Lin, X. Zhang, Z. Li, T. Zhang, L. Zong, F. Ma, B. Xu</t>
  </si>
  <si>
    <t>IEEE/ACM Trans. Audio Speech Lang. Process.</t>
  </si>
  <si>
    <t>10.1109/TASLP.2023.3294715</t>
  </si>
  <si>
    <t>N. Zampieri, C. Ramisch, I. Illina, D. Fohr</t>
  </si>
  <si>
    <t>Identification of multiword expressions in tweets for hate speech detection</t>
  </si>
  <si>
    <t>LREC 2022-13th Edition of Its Language Resources and Evaluation Conference</t>
  </si>
  <si>
    <t>S. Sachi, A.K. Singh, A. Jain, S. Devi, Y.K. Sharma, S. Athithan</t>
  </si>
  <si>
    <t>Hate speech detection using the GPT-2 and natural language processing</t>
  </si>
  <si>
    <t>2023 Intelligent Methods, Systems, and Applications, IMSA</t>
  </si>
  <si>
    <t>276–280</t>
  </si>
  <si>
    <t>10.1109/IMSA58542.2023.10217745</t>
  </si>
  <si>
    <t>N. Djuric, J. Zhou, R. Morris, M. Grbovic, V. Radosavljevic, N. Bhamidipati</t>
  </si>
  <si>
    <t>10.1145/2740908.2742760</t>
  </si>
  <si>
    <t>Y. Mehdad, J. Tetreault</t>
  </si>
  <si>
    <t>299–303</t>
  </si>
  <si>
    <t>B. Gambäck, U.K. Sikdar</t>
  </si>
  <si>
    <t>Z. Zhang, D. Robinson, J. Tepper</t>
  </si>
  <si>
    <t>The Semantic Web: 15th International Conference, ESWC 2018</t>
  </si>
  <si>
    <t>J.A. García-Díaz, S.M. Jiménez-Zafra, M.A. García-Cumbreras, R. Valencia-García</t>
  </si>
  <si>
    <t>Evaluating feature combination strategies for hate-speech detection in Spanish using linguistic features and transformers</t>
  </si>
  <si>
    <t>Complex Intell. Syst.</t>
  </si>
  <si>
    <t>A. Velankar, H. Patil, R. Joshi</t>
  </si>
  <si>
    <t>Mono vs multilingual bert for hate speech detection and text classification: A case study in Marathi</t>
  </si>
  <si>
    <t>IAPR Workshop on Artificial Neural Networks in Pattern Recognition</t>
  </si>
  <si>
    <t>121–128</t>
  </si>
  <si>
    <t>A. Velankar, H. Patil, A. Gore, S. Salunke, R. Joshi</t>
  </si>
  <si>
    <t>L3cube-mahahate: A tweet-based marathi hate speech detection dataset and bert models</t>
  </si>
  <si>
    <t>arXiv preprint arXiv:2203.13778</t>
  </si>
  <si>
    <t>10.48550/arXiv.2203.13778</t>
  </si>
  <si>
    <t>W. Yin, V. Agarwal, A. Jiang, A. Zubiaga, N. Sastry</t>
  </si>
  <si>
    <t>Annobert: Effectively representing multiple annotators’ label choices to improve hate speech detection</t>
  </si>
  <si>
    <t>902–913</t>
  </si>
  <si>
    <t>10.1609/icwsm.v17i1.22198</t>
  </si>
  <si>
    <t>A. Sharma, A. Kabra, M. Jain</t>
  </si>
  <si>
    <t>Ceasing hate with moh: Hate speech detection in Hindi–English code-switched language</t>
  </si>
  <si>
    <t>10.1016/j.ipm.2021.102760</t>
  </si>
  <si>
    <t>B. Wei, J. Li, A. Gupta, H. Umair, A. Vovor, N. Durzynski</t>
  </si>
  <si>
    <t>Offensive language and hate speech detection with deep learning and transfer learning</t>
  </si>
  <si>
    <t>arXiv preprint arXiv:2108.03305</t>
  </si>
  <si>
    <t>10.48550/arXiv.2108.03305</t>
  </si>
  <si>
    <t>T. Caselli, V. Basile, J. Mitrović, M. Granitzer</t>
  </si>
  <si>
    <t>Hatebert: Retraining bert for abusive language detection in english</t>
  </si>
  <si>
    <t>arXiv preprint arXiv:2010.12472</t>
  </si>
  <si>
    <t>10.48550/arXiv.2010.12472</t>
  </si>
  <si>
    <t>D. Sarkar, M. Zampieri, T. Ranasinghe, A. Ororbia</t>
  </si>
  <si>
    <t>fBERT: A neural transformer for identifying offensive content</t>
  </si>
  <si>
    <t>arXiv preprint arXiv:2109.05074</t>
  </si>
  <si>
    <t>10.48550/arXiv.2109.05074</t>
  </si>
  <si>
    <t>K. Mnassri, P. Rajapaksha, R. Farahbakhsh, N. Crespi</t>
  </si>
  <si>
    <t>BERT-based ensemble approaches for hate speech detection</t>
  </si>
  <si>
    <t>GLOBECOM 2022-2022 IEEE Global Communications Conference</t>
  </si>
  <si>
    <t>4649–4654</t>
  </si>
  <si>
    <t>10.1109/GLOBECOM48099.2022.10001325</t>
  </si>
  <si>
    <t>S. Chopra, R. Sawhney, P. Mathur, R.R. Shah</t>
  </si>
  <si>
    <t>Hindi-English hate speech detection: Author profiling, debiasing, and practical perspectives</t>
  </si>
  <si>
    <t>K. Wang, D. Lu, S.C. Han, S. Long, J. Poon</t>
  </si>
  <si>
    <t>Detect all abuse! toward universal abusive language detection models</t>
  </si>
  <si>
    <t>arXiv preprint arXiv:2010.03776</t>
  </si>
  <si>
    <t>10.48550/arXiv.2010.03776</t>
  </si>
  <si>
    <t>R. Song, F. Giunchiglia, Q. Shen, N. Li, H. Xu</t>
  </si>
  <si>
    <t>Improving abusive language detection with online interaction network</t>
  </si>
  <si>
    <t>10.1016/j.ipm.2022.103009</t>
  </si>
  <si>
    <t>Z. Miao, X. Chen, H. Wang, R. Tang, Z. Yang, T. Huang, W. Tang</t>
  </si>
  <si>
    <t>Detecting offensive language based on graph attention networks and fusion features</t>
  </si>
  <si>
    <t>10.1109/TCSS.2023.3250502</t>
  </si>
  <si>
    <t>S. Rosenthal, P. Atanasova, G. Karadzhov, M. Zampieri, P. Nakov</t>
  </si>
  <si>
    <t>SOLID: A large-scale semi-supervised dataset for offensive language identification</t>
  </si>
  <si>
    <t>arXiv preprint arXiv:2004.14454</t>
  </si>
  <si>
    <t>10.48550/arXiv.2004.14454</t>
  </si>
  <si>
    <t>C. Sun, X. Qiu, Y. Xu, X. Huang</t>
  </si>
  <si>
    <t>How to fine-tune bert for text classification?</t>
  </si>
  <si>
    <t>Chinese Computational Linguistics: 18th China National Conference, CCL 2019</t>
  </si>
  <si>
    <t>194–206</t>
  </si>
  <si>
    <t>M. Honnibal, I. Montani</t>
  </si>
  <si>
    <t>spaCy 2: Natural Language Understanding with Bloom Embeddings, Convolutional Neural Networks, and Incremental Parsing</t>
  </si>
  <si>
    <t>Proceedings of the Association for Computational Linguistics</t>
  </si>
  <si>
    <t>688–697</t>
  </si>
  <si>
    <t>W. Zhang, T. Yoshida, X. Tang</t>
  </si>
  <si>
    <t>A comparative study of TF* IDF, LSI and multi-words for text classification</t>
  </si>
  <si>
    <t>2758–2765</t>
  </si>
  <si>
    <t>10.1016/j.eswa.2010.08.066</t>
  </si>
  <si>
    <t>V. Basile, C. Bosco, E. Fersini, D. Nozza, V. Patti, F.M.R. Pardo, P. Rosso, M. Sanguinetti</t>
  </si>
  <si>
    <t>L. Gao, R. Huang</t>
  </si>
  <si>
    <t>Detecting online hate speech using context aware models</t>
  </si>
  <si>
    <t>arXiv preprint arXiv:1710.07395</t>
  </si>
  <si>
    <t>10.48550/arXiv.1710.07395</t>
  </si>
  <si>
    <t>M. Neumann, D. King, I. Beltagy, W. Ammar</t>
  </si>
  <si>
    <t>ScispaCy: Fast and robust models for biomedical natural language processing</t>
  </si>
  <si>
    <t>arXiv preprint arXiv:1902.07669</t>
  </si>
  <si>
    <t>T. Davidson, D. Warmsley, M. Macy, I. Weber</t>
  </si>
  <si>
    <t>J.H. Park, P. Fung</t>
  </si>
  <si>
    <t>10.48550/arXiv.1706.01206</t>
  </si>
  <si>
    <t>C. Zhang, X. Zhang, Q. Wang, J. Liang, G. Zhang, S. Guo, W. Zang, Y. Zhang</t>
  </si>
  <si>
    <t>Abusive language detection with graph based multi-task learning</t>
  </si>
  <si>
    <t>2022 IEEE International Conference on Big Data (Big Data)</t>
  </si>
  <si>
    <t>10.1109/BigData55660.2022.10020761</t>
  </si>
  <si>
    <t>10.48550/arXiv.1810.04805</t>
  </si>
  <si>
    <t>P. Veličković, G. Cucurull, A. Casanova, A. Romero, P. Lio, Y. Bengio</t>
  </si>
  <si>
    <t>arXiv preprint arXiv:1710.10903</t>
  </si>
  <si>
    <t>10.48550/arXiv.1710.10903</t>
  </si>
  <si>
    <t>Abadji, J., Ortiz Suarez, P., Romary, L., &amp; Sagot, B.</t>
  </si>
  <si>
    <t>Towards a cleaner document-oriented multilingual crawled corpus</t>
  </si>
  <si>
    <t>arXiv:2201.06642</t>
  </si>
  <si>
    <t>Abadji, J., Suárez, P. J. O., Romary, L., &amp; Sagot, B.</t>
  </si>
  <si>
    <t>Ungoliant: An optimized pipeline for the generation of a very large-scale multilingual web corpus</t>
  </si>
  <si>
    <t>Proceedings of the workshop on challenges in the management of large corpora (CMLC-9) 2021</t>
  </si>
  <si>
    <t>10.14618/ids-pub-10468</t>
  </si>
  <si>
    <t>AI@Meta</t>
  </si>
  <si>
    <t>Llama 3 model card</t>
  </si>
  <si>
    <t>https://github.com/meta-llama/llama3/blob/main/MODEL_CARD.md</t>
  </si>
  <si>
    <t>Alecakir, H., Bölücü, N., &amp; Can, B.</t>
  </si>
  <si>
    <t>TurkishDelightNLP: A neural Turkish NLP toolkit</t>
  </si>
  <si>
    <t>Alshaabi, T., Dewhurst, D. R., Minot, J. R., Arnold, M. V., Adams, J. L., Danforth, C. M., et al.</t>
  </si>
  <si>
    <t>The growing amplification of social media: Measuring temporal and social contagion dynamics for over 150 languages on Twitter for 2009–2020</t>
  </si>
  <si>
    <t>Amasyali, M. F., Tasköprü, H., &amp; Çaliskan, K.</t>
  </si>
  <si>
    <t>Words, meanings, characters in sentiment analysis</t>
  </si>
  <si>
    <t>2018 innovations in intelligent systems and applications conference</t>
  </si>
  <si>
    <t>Arın, İ., Işık, Z., Kutal, S., Dehghan, S., Özgür, A., &amp; Yanikoğlu, B.</t>
  </si>
  <si>
    <t>SIU2023-NST-hate speech detection contest</t>
  </si>
  <si>
    <t>2023 31st signal processing and communications applications conference</t>
  </si>
  <si>
    <t>Bai, J., Bai, S., Chu, Y., Cui, Z., Dang, K., Deng, X., et al.</t>
  </si>
  <si>
    <t>Qwen technical report</t>
  </si>
  <si>
    <t>arXiv preprint arXiv:2309.16609</t>
  </si>
  <si>
    <t>Baldwin, T., Cook, P., Lui, M., MacKinlay, A., &amp; Wang, L.</t>
  </si>
  <si>
    <t>How noisy social media text, how diffrnt social media sources?</t>
  </si>
  <si>
    <t>356–364</t>
  </si>
  <si>
    <t>Bas, O., Ogan, C. L., &amp; Varol, O.</t>
  </si>
  <si>
    <t>The role of legacy media and social media in increasing public engagement about violence against women in Turkey</t>
  </si>
  <si>
    <t>Social Media+ Society</t>
  </si>
  <si>
    <t>20563051221138939</t>
  </si>
  <si>
    <t>Çarık, B., &amp; Yeniterzi, R.</t>
  </si>
  <si>
    <t>A Twitter corpus for named entity recognition in Turkish</t>
  </si>
  <si>
    <t>4546–4551</t>
  </si>
  <si>
    <t>Caswell, I., Kreutzer, J., Wang, L., Wahab, A., van Esch, D., Ulzii-Orshikh, N., et al.</t>
  </si>
  <si>
    <t>Quality at a glance: An audit of web-crawled multilingual datasets</t>
  </si>
  <si>
    <t>arXiv:2103.12028</t>
  </si>
  <si>
    <t>Çetin, M., &amp; Amasyalı, M. F.</t>
  </si>
  <si>
    <t>Supervised and traditional term weighting methods for sentiment analysis</t>
  </si>
  <si>
    <t>2013 21st signal processing and communications applications conference</t>
  </si>
  <si>
    <t>Cresci, S., Lillo, F., Regoli, D., Tardelli, S., &amp; Tesconi, M.</t>
  </si>
  <si>
    <t>Cashtag piggybacking: Uncovering spam and bot activity in stock microblogs on Twitter</t>
  </si>
  <si>
    <t>Derks, D., Fischer, A. H., &amp; Bos, A. E.</t>
  </si>
  <si>
    <t>The role of emotion in computer-mediated communication: A review</t>
  </si>
  <si>
    <t>766–785</t>
  </si>
  <si>
    <t>Proceedings of the 2019 conference of the North American chapter of the association for computational linguistics: human language technologies, volume 1 (long and short papers)</t>
  </si>
  <si>
    <t>Farzindar, A., Inkpen, D., &amp; Hirst, G.</t>
  </si>
  <si>
    <t>Natural language processing for social media</t>
  </si>
  <si>
    <t>Harlow, S.</t>
  </si>
  <si>
    <t>Social media and social movements: Facebook and an online guatemalan justice movement that moved offline</t>
  </si>
  <si>
    <t>New media &amp; society</t>
  </si>
  <si>
    <t>Hentschel, M., &amp; Alonso, O.</t>
  </si>
  <si>
    <t>Follow the money: A study of cashtags on Twitter</t>
  </si>
  <si>
    <t>Hu, E. J., Shen, Y., Wallis, P., Allen-Zhu, Z., Li, Y., Wang, S., et al.</t>
  </si>
  <si>
    <t>Lora: Low-rank adaptation of large language models</t>
  </si>
  <si>
    <t>arXiv preprint arXiv:2106.09685</t>
  </si>
  <si>
    <t>Jiang, A. Q., Sablayrolles, A., Mensch, A., Bamford, C., Chaplot, D. S., Casas, D. d. l., et al.</t>
  </si>
  <si>
    <t>arXiv preprint arXiv:2310.06825</t>
  </si>
  <si>
    <t>Jiang, Z.-H., Yu, W., Zhou, D., Chen, Y., Feng, J., &amp; Yan, S.</t>
  </si>
  <si>
    <t>Convbert: Improving bert with span-based dynamic convolution</t>
  </si>
  <si>
    <t>12837–12848</t>
  </si>
  <si>
    <t>Kingma, D. P., &amp; Ba, J.</t>
  </si>
  <si>
    <t>Adam: A method for stochastic optimization</t>
  </si>
  <si>
    <t>arXiv preprint arXiv:1412.6980</t>
  </si>
  <si>
    <t>Köksal, A., &amp; Özgür, A.</t>
  </si>
  <si>
    <t>Twitter dataset and evaluation of transformers for Turkish sentiment analysis</t>
  </si>
  <si>
    <t>2021 29th signal processing and communications applications conference</t>
  </si>
  <si>
    <t>Kralj Novak, P., Smailović, J., Sluban, B., &amp; Mozetič, I.</t>
  </si>
  <si>
    <t>Sentiment of emojis</t>
  </si>
  <si>
    <t>e0144296</t>
  </si>
  <si>
    <t>Küçük, D., &amp; Can, F.</t>
  </si>
  <si>
    <t>A tweet dataset annotated for named entity recognition and stance detection</t>
  </si>
  <si>
    <t>arXiv preprint arXiv:1901.04787</t>
  </si>
  <si>
    <t>arXiv preprint arXiv:1909.11942</t>
  </si>
  <si>
    <t>Longpre, S., Yauney, G., Reif, E., Lee, K., Roberts, A., Zoph, B., et al.</t>
  </si>
  <si>
    <t>A pretrainer’s guide to training data: Measuring the effects of data age, domain coverage, quality, &amp; toxicity</t>
  </si>
  <si>
    <t>arXiv preprint arXiv:2305.13169</t>
  </si>
  <si>
    <t>Mangrulkar, S., Gugger, S., Debut, L., Belkada, Y., &amp; Paul, S.</t>
  </si>
  <si>
    <t>PEFT: State-of-the-art parameter-efficient fine-tuning methods</t>
  </si>
  <si>
    <t>https://github.com/huggingface/peft</t>
  </si>
  <si>
    <t>Najafi, A., Mugurtay, N., Zouzou, Y., Demirci, E., Demirkiran, S., Karadeniz, H. A., et al.</t>
  </si>
  <si>
    <t>First public dataset to study 2023 Turkish general election</t>
  </si>
  <si>
    <t>10.1038/s41598-024-58006-w</t>
  </si>
  <si>
    <t>Najafi, A., &amp; Varol, O.</t>
  </si>
  <si>
    <t>Vrllab at HSD-2lang 2024: Turkish hate speech detection online with TurkishBERTweet</t>
  </si>
  <si>
    <t>Proceedings of the 7th workshop on challenges and applications of automated extraction of socio-political events from text CASE 2024</t>
  </si>
  <si>
    <t>185–189</t>
  </si>
  <si>
    <t>Nguyen, D. Q., Vu, T., &amp; Nguyen, A. T.</t>
  </si>
  <si>
    <t>BERTweet: A pre-trained language model for english tweets</t>
  </si>
  <si>
    <t>arXiv preprint arXiv:2005.10200</t>
  </si>
  <si>
    <t>Ogan, C., &amp; Varol, O.</t>
  </si>
  <si>
    <t>What is gained and what is left to be done when content analysis is added to network analysis in the study of a social movement: Twitter use during gezi park</t>
  </si>
  <si>
    <t>1220–1238</t>
  </si>
  <si>
    <t>OpenAI</t>
  </si>
  <si>
    <t>ChatGPT</t>
  </si>
  <si>
    <t>https://chat.openai.com/</t>
  </si>
  <si>
    <t>Ortiz Su’arez, P. J., Romary, L., &amp; Sagot, B.</t>
  </si>
  <si>
    <t>A monolingual approach to contextualized word embeddings for mid-resource languages</t>
  </si>
  <si>
    <t>1703–1714</t>
  </si>
  <si>
    <t>Ortiz Su’arez, P. J., Sagot, B., &amp; Romary, L.</t>
  </si>
  <si>
    <t>Asynchronous pipelines for processing huge corpora on medium to low resource infrastructures</t>
  </si>
  <si>
    <t>Proceedings of the workshop on challenges in the management of large corpora (CMLC-7) 2019</t>
  </si>
  <si>
    <t>9–16</t>
  </si>
  <si>
    <t>Pfeffer, J., Matter, D., Jaidka, K., Varol, O., Mashhadi, A., Lasser, J., et al.</t>
  </si>
  <si>
    <t>Just another day on Twitter: a complete 24 hours of Twitter data</t>
  </si>
  <si>
    <t>1073–1081</t>
  </si>
  <si>
    <t>Emotion, theory, research, and experience: theory, research and experience</t>
  </si>
  <si>
    <t>Rafailov, R., Sharma, A., Mitchell, E., Manning, C. D., Ermon, S., &amp; Finn, C.</t>
  </si>
  <si>
    <t>Direct preference optimization: Your language model is secretly a reward model</t>
  </si>
  <si>
    <t>Raffel, C., Shazeer, N., Roberts, A., Lee, K., Narang, S., Matena, M., et al.</t>
  </si>
  <si>
    <t>Exploring the limits of transfer learning with a unified text-to-text transformer</t>
  </si>
  <si>
    <t>5485–5551</t>
  </si>
  <si>
    <t>BERTurk - BERT models for Turkish</t>
  </si>
  <si>
    <t>10.5281/zenodo.3770924</t>
  </si>
  <si>
    <t>Seckin, O. C., Atalay, A., Otenen, E., Duygu, U., &amp; Varol, O.</t>
  </si>
  <si>
    <t>Mechanisms driving online vaccine debate during the COVID-19 pandemic</t>
  </si>
  <si>
    <t>20563051241229657</t>
  </si>
  <si>
    <t>Segerberg, A., &amp; Bennett, W. L.</t>
  </si>
  <si>
    <t>Social media and the organization of collective action: Using Twitter to explore the ecologies of two climate change protests</t>
  </si>
  <si>
    <t>197–215</t>
  </si>
  <si>
    <t>arXiv preprint arXiv:1508.07909</t>
  </si>
  <si>
    <t>Proceedings of the 54th annual meeting of the association for computational linguistics (volume 1: long papers)</t>
  </si>
  <si>
    <t>10.18653/v1/P16-1162</t>
  </si>
  <si>
    <t>Shoeb, A. A. M., &amp; de Melo, G.</t>
  </si>
  <si>
    <t>EmoTag1200: Understanding the association between emojis and emotions</t>
  </si>
  <si>
    <t>Proceedings of the 2020 conference on empirical methods in natural language processing</t>
  </si>
  <si>
    <t>8957–8967</t>
  </si>
  <si>
    <t>Team, G., Anil, R., Borgeaud, S., Wu, Y., Alayrac, J.-B., Yu, J., et al.</t>
  </si>
  <si>
    <t>Gemini: a family of highly capable multimodal models</t>
  </si>
  <si>
    <t>arXiv preprint arXiv:2312.11805</t>
  </si>
  <si>
    <t>Toprak Kesgin, H., Yuce, M. K., &amp; Amasyali, M. F.</t>
  </si>
  <si>
    <t>Developing and evaluating tiny to medium-sized Turkish BERT models</t>
  </si>
  <si>
    <t>arXiv–2307</t>
  </si>
  <si>
    <t>Touvron, H., Martin, L., Stone, K., Albert, P., Almahairi, A., Babaei, Y., et al.</t>
  </si>
  <si>
    <t>Llama 2: Open foundation and fine-tuned chat models</t>
  </si>
  <si>
    <t>arXiv preprint arXiv:2307.09288</t>
  </si>
  <si>
    <t>Uludoğan, G., Balal, Z. Y., Akkurt, F., Türker, M., Güngör, O., &amp; Üsküdarlı, S.</t>
  </si>
  <si>
    <t>TURNA: A Turkish encoder-decoder language model for enhanced understanding and generation</t>
  </si>
  <si>
    <t>arXiv preprint arXiv:2401.14373</t>
  </si>
  <si>
    <t>Uludoğan, G., Dehghan, S., Arın, I., Erol, E., Yanikoglu, B., &amp; Özgür, A.</t>
  </si>
  <si>
    <t>Overview of the hate speech detection in Turkish and Arabic tweets (hsd-2lang) shared task at case 2024</t>
  </si>
  <si>
    <t>Proceedings of the 2020 conference on empirical methods in natural language processing: system demonstrations</t>
  </si>
  <si>
    <t>10.18653/v1/2020.emnlp-demos.6</t>
  </si>
  <si>
    <t>Xue, L., Constant, N., Roberts, A., Kale, M., Al-Rfou, R., Siddhant, A., et al.</t>
  </si>
  <si>
    <t>mT5: A massively multilingual pre-trained text-to-text transformer</t>
  </si>
  <si>
    <t>arXiv preprint arXiv:2010.11934</t>
  </si>
  <si>
    <t>Yang Liu, S., Wang, C.-Y., Yin, H., Molchanov, P., Wang, Y.-C. F., Cheng, K.-T., et al.</t>
  </si>
  <si>
    <t>Dora: Weight-decomposed low-rank adaptation</t>
  </si>
  <si>
    <t>Al-Azani, S., &amp; El-Alfy, E.-S. M.</t>
  </si>
  <si>
    <t>Using word embedding and ensemble learning for highly imbalanced data sentiment analysis</t>
  </si>
  <si>
    <t>359–366</t>
  </si>
  <si>
    <t>Al-Makhadmeh, Z., &amp; Tolba, A.</t>
  </si>
  <si>
    <t>Computing</t>
  </si>
  <si>
    <t>501–522</t>
  </si>
  <si>
    <t>Almatarneh, S., Gamallo, P., Pena, F. J. R., &amp; Alexeev, A.</t>
  </si>
  <si>
    <t>Supervised classifiers to identify hate speech on english and spanish tweets</t>
  </si>
  <si>
    <t>International conference on asian digital libraries</t>
  </si>
  <si>
    <t>23–30</t>
  </si>
  <si>
    <t>Antonakaki, D., Fragopoulou, P., &amp; Ioannidis, S.</t>
  </si>
  <si>
    <t>Article 114006</t>
  </si>
  <si>
    <t>Bojanowski, P., Grave, E., Joulin, A., &amp; Mikolov, T.</t>
  </si>
  <si>
    <t>Bolukbasi, T., Chang, K.-W., Zou, J. Y., Saligrama, V., &amp; Kalai, A. T.</t>
  </si>
  <si>
    <t>30th Conference on neural information processing systems</t>
  </si>
  <si>
    <t>4349–4357</t>
  </si>
  <si>
    <t>Cao, R., Lee, R. K.-W., &amp; Hoang, T.-A.</t>
  </si>
  <si>
    <t>WebSci ’20, 12th ACM Conference on web science</t>
  </si>
  <si>
    <t>Chiril, P., Moriceau, V., Benamara, F., Mari, A., Origgi, G., &amp; Coulomb-Gully, M.</t>
  </si>
  <si>
    <t>He said ‘‘who’s gonna take care of your children when you are at acl?’’: Reported sexist acts are not sexist</t>
  </si>
  <si>
    <t>Proceedings of the 58th Annual meeting of the association for computational linguistics</t>
  </si>
  <si>
    <t>4055–4066</t>
  </si>
  <si>
    <t>Cruz, R. M., Cavalcanti, G. D., Tsang, I. R., &amp; Sabourin, R.</t>
  </si>
  <si>
    <t>Feature representation selection based on classifier projection space and oracle analysis</t>
  </si>
  <si>
    <t>3813–3827</t>
  </si>
  <si>
    <t>Cruz, R. M., Hafemann, L. G., Sabourin, R., &amp; Cavalcanti, G. D.</t>
  </si>
  <si>
    <t>DESlib: A dynamic ensemble selection library in Python</t>
  </si>
  <si>
    <t>Cruz, R. M., Sabourin, R., &amp; Cavalcanti, G. D.</t>
  </si>
  <si>
    <t>Dynamic classifier selection: Recent advances and perspectives</t>
  </si>
  <si>
    <t>195–216</t>
  </si>
  <si>
    <t>Eleventh international aaai conference on web and social media. AAAI Press</t>
  </si>
  <si>
    <t>Del Vigna, F., Cimino, A., Dell’Orletta, F., Petrocchi, M., &amp; Tesconi, M.</t>
  </si>
  <si>
    <t>Proceedings of the first italian conference on cybersecurity</t>
  </si>
  <si>
    <t>Demšar, J.</t>
  </si>
  <si>
    <t>Statistical comparisons of classifiers over multiple data sets</t>
  </si>
  <si>
    <t>DeSouza, G., &amp; Da-Costa-Abreu, M.</t>
  </si>
  <si>
    <t>Automatic offensive language detection from Twitter data using machine learning and feature selection of metadata</t>
  </si>
  <si>
    <t>2020 International joint conference on neural networks</t>
  </si>
  <si>
    <t>Proceedings of the 2019 Conference of the north american chapter of the association for computational linguistics: human language technologies</t>
  </si>
  <si>
    <t>Dixon, L., Li, J., Sorensen, J., Thain, N., &amp; Vasserman, L.</t>
  </si>
  <si>
    <t>Measuring and mitigating unintended bias in text classification</t>
  </si>
  <si>
    <t>AIES ’18, Proceedings of the 2018 AAAI/ACM Conference on AI, ethics, and society</t>
  </si>
  <si>
    <t>67–73</t>
  </si>
  <si>
    <t>Dorris, W., Hu, R. R., Vishwamitra, N., Luo, F., &amp; Costello, M.</t>
  </si>
  <si>
    <t>Towards automatic detection and explanation of hate speech and offensive language</t>
  </si>
  <si>
    <t>Proceedings of the Sixth International workshop on security and privacy analytics</t>
  </si>
  <si>
    <t>23–29</t>
  </si>
  <si>
    <t>Elisabeth, D., Budi, I., &amp; Ibrohim, M. O.</t>
  </si>
  <si>
    <t>Hate code detection in Indonesian tweets using machine learning approach: A dataset and preliminary study</t>
  </si>
  <si>
    <t>2020 8th International conference on information and communication technology</t>
  </si>
  <si>
    <t>Kiritchenko, S., &amp; Mohammad, S. M.</t>
  </si>
  <si>
    <t>Examining gender and race bias in two hundred sentiment analysis systems</t>
  </si>
  <si>
    <t>NAACL HLT 2018</t>
  </si>
  <si>
    <t>Kuncheva, L. I.</t>
  </si>
  <si>
    <t>Combining pattern classifiers: methods and algorithms (2nd ed.)</t>
  </si>
  <si>
    <t>Liu, H., Burnap, P., Alorainy, W., &amp; Williams, M. L.</t>
  </si>
  <si>
    <t>Fuzzy multi-task learning for hate speech type identification</t>
  </si>
  <si>
    <t>3006–3012</t>
  </si>
  <si>
    <t>ICLR</t>
  </si>
  <si>
    <t>Miok, K., Nguyen-Doan, D., Škrlj, B., Zaharie, D., &amp; Robnik-Šikonja, M.</t>
  </si>
  <si>
    <t>Prediction uncertainty estimation for hate speech classification</t>
  </si>
  <si>
    <t>International conference on statistical language and speech processing</t>
  </si>
  <si>
    <t>286–298</t>
  </si>
  <si>
    <t>Miškolci, J., Kováčová, L., &amp; Rigová, E.</t>
  </si>
  <si>
    <t>Countering hate speech on facebook: The case of the roma minority in slovakia</t>
  </si>
  <si>
    <t>128–146</t>
  </si>
  <si>
    <t>Montani, J. P., &amp; Schüller, P.</t>
  </si>
  <si>
    <t>Tuwienkbs at germeval 2018: German abusive tweet detection</t>
  </si>
  <si>
    <t>14th Conference on natural language processing KONVENS</t>
  </si>
  <si>
    <t>IEEE/WIC/ACM International conference on web intelligence</t>
  </si>
  <si>
    <t>Oriola, O.</t>
  </si>
  <si>
    <t>A stacked generalization ensemble approach for improved intrusion detection</t>
  </si>
  <si>
    <t>International Journal of Computer Science and Information Security</t>
  </si>
  <si>
    <t>62–67</t>
  </si>
  <si>
    <t>Proceedings of the 2018 Conference on empirical methods in natural language processing</t>
  </si>
  <si>
    <t>Plaza-Del-Arco, F.-M., Molina-González, M. D., Ureña López, L. A., &amp; Martín-Valdivia, M. T.</t>
  </si>
  <si>
    <t>Detecting misogyny and xenophobia in spanish tweets using language technologies</t>
  </si>
  <si>
    <t>Bagging BERT models for robust aggression identification</t>
  </si>
  <si>
    <t>55–61</t>
  </si>
  <si>
    <t>Rizos, G., Hemker, K., &amp; Schuller, B.</t>
  </si>
  <si>
    <t>Augment to prevent: short-text data augmentation in deep learning for hate-speech classification</t>
  </si>
  <si>
    <t>Proceedings of the 28th ACM International conference on information and knowledge management</t>
  </si>
  <si>
    <t>991–1000</t>
  </si>
  <si>
    <t>Sajjad, M., Zulifqar, F., Khan, M. U. G., &amp; Azeem, M.</t>
  </si>
  <si>
    <t>Hate speech detection using fusion approach</t>
  </si>
  <si>
    <t>2019 International conference on applied and engineering mathematics</t>
  </si>
  <si>
    <t>251–255</t>
  </si>
  <si>
    <t>Salminen, J., Almerekhi, H., Milenkovic, M., Jung, S.-g., An, J., Kwak, H., &amp; Jansen, B. J.</t>
  </si>
  <si>
    <t>Anatomy of online hate: Developing a taxonomy and machine learning models for identifying and classifying hate in online news media</t>
  </si>
  <si>
    <t>330–339</t>
  </si>
  <si>
    <t>Salminen, J., Hopf, M., Chowdhury, S. A., Jung, S.-g., Almerekhi, H., &amp; Jansen, B. J.</t>
  </si>
  <si>
    <t>Santosh, T., &amp; Aravind, K.</t>
  </si>
  <si>
    <t>Hate speech detection in hindi-english code-mixed social media text</t>
  </si>
  <si>
    <t>Proceedings of the ACM India joint international conference on data science and management of data</t>
  </si>
  <si>
    <t>310–313</t>
  </si>
  <si>
    <t>Senarath, Y., &amp; Purohit, H.</t>
  </si>
  <si>
    <t>Evaluating semantic feature representations to efficiently detect hate intent on social media</t>
  </si>
  <si>
    <t>2020 IEEE 14th international conference on semantic computing</t>
  </si>
  <si>
    <t>Proceedings of the 2nd workshop on abusive language online</t>
  </si>
  <si>
    <t>Walmsley, F. N., Cavalcanti, G. D., Oliveira, D. V., Cruz, R. M., &amp; Sabourin, R.</t>
  </si>
  <si>
    <t>An ensemble generation method based on instance hardness</t>
  </si>
  <si>
    <t>2018 International joint conference on neural networks</t>
  </si>
  <si>
    <t>Are you a racist or am I seeing things? Annotator influence on hate speech detection on Twitter</t>
  </si>
  <si>
    <t>Watanabe, H., Bouazizi, M., &amp; Ohtsuki, T.</t>
  </si>
  <si>
    <t>Proceedings of the 2019 conference of the north American chapter of the association for computational linguistics: human language technologies, volume 1 (Long and Short Papers)</t>
  </si>
  <si>
    <t>Wolf, T., Debut, L., Sanh, V., Chaumond, J., Delangue, C., Moi, A., Cistac, P., Rault, T., Louf, R., Funtowicz, M., Davison, J., Shleifer, S., von Platen, P., Ma, C., Jernite, Y., Plu, J., Xu, C., Scao, T. L., Gugger, S., .... Rush, A. M.</t>
  </si>
  <si>
    <t>Proceedings of the 2020 Conference on empirical methods in natural language processing: system demonstrations</t>
  </si>
  <si>
    <t>Wolpert, D. H.</t>
  </si>
  <si>
    <t>Stacked generalization</t>
  </si>
  <si>
    <t>241–259</t>
  </si>
  <si>
    <t>Hate speech detection: A solved problem? the challenging case of long tail on twitter</t>
  </si>
  <si>
    <t>Hate speech detection using a convolution-LSTM based deep neural network</t>
  </si>
  <si>
    <t>ESWC 2018: The Semantic Web</t>
  </si>
  <si>
    <t>Zhao, J., Xie, X., Xu, X., &amp; Sun, S.</t>
  </si>
  <si>
    <t>Multi-view learning overview: Recent progress and new challenges</t>
  </si>
  <si>
    <t>43–54</t>
  </si>
  <si>
    <t>Zhou, Y., Yang, Y., Liu, H., Liu, X., &amp; Savage, N.</t>
  </si>
  <si>
    <t>Deep learning based fusion approach for hate speech detection</t>
  </si>
  <si>
    <t>128923–128929</t>
  </si>
  <si>
    <t>Proceedings of the eleventh international conference on language resources and evaluation. ELRA</t>
  </si>
  <si>
    <t>H.P. Grice</t>
  </si>
  <si>
    <t>Logic and conversation</t>
  </si>
  <si>
    <t>Syntax and Semantics 3: Speech Acts</t>
  </si>
  <si>
    <t>41–58</t>
  </si>
  <si>
    <t>Further notes on logic and conversation</t>
  </si>
  <si>
    <t>Syntax and Semantics 9: Pragmatics</t>
  </si>
  <si>
    <t>113–127</t>
  </si>
  <si>
    <t>J. Raymond W. Gibbs, H.L. Colston</t>
  </si>
  <si>
    <t>Interpreting Figurative Meaning</t>
  </si>
  <si>
    <t>10.1080/10926488.2018.1407996</t>
  </si>
  <si>
    <t>B. Dancygier</t>
  </si>
  <si>
    <t>Figurative Language</t>
  </si>
  <si>
    <t>H.L. Colston</t>
  </si>
  <si>
    <t>Using Figurative Language</t>
  </si>
  <si>
    <t>A. Reyes</t>
  </si>
  <si>
    <t>Linguistic-Based Patterns for Figurative Language Processing: The Case of Humor Recognition and Irony Detection Antonio Reyes P (Ph.d)</t>
  </si>
  <si>
    <t>Universitat Politècnica de València</t>
  </si>
  <si>
    <t>J. Lucariello</t>
  </si>
  <si>
    <t>Situational irony: A concept of events gone awry</t>
  </si>
  <si>
    <t>J. Exp. Psychol. [Gen.]</t>
  </si>
  <si>
    <t>129–145</t>
  </si>
  <si>
    <t>10.1037/0096-3445.123.2.129</t>
  </si>
  <si>
    <t>S. Attardo</t>
  </si>
  <si>
    <t>J. Pragmat.</t>
  </si>
  <si>
    <t>R.J. Kreuz, S. Glucksberg</t>
  </si>
  <si>
    <t>How to be sarcastic: The echoic reminder theory of verbal irony</t>
  </si>
  <si>
    <t>374–386</t>
  </si>
  <si>
    <t>10.1037/0096-3445.118.4.374</t>
  </si>
  <si>
    <t>R.J. Kreuz, R.M. Roberts</t>
  </si>
  <si>
    <t>On satire and parody: The importance of being ironic</t>
  </si>
  <si>
    <t>Metaphor Symbol. Act.</t>
  </si>
  <si>
    <t>10.1207/s15327868ms0802_2</t>
  </si>
  <si>
    <t>R.J. Kreuz, K.E. Link</t>
  </si>
  <si>
    <t>Asymmetries in the use of verbal irony</t>
  </si>
  <si>
    <t>J. Lang. Soc. Psychol.</t>
  </si>
  <si>
    <t>127–143</t>
  </si>
  <si>
    <t>10.1177/02627X02021002002</t>
  </si>
  <si>
    <t>D. Sperber, D. Wilson</t>
  </si>
  <si>
    <t>Irony and the use-mention distinction</t>
  </si>
  <si>
    <t>Radical Pragmatics</t>
  </si>
  <si>
    <t>295–318</t>
  </si>
  <si>
    <t>R.W. Gibbs, J.E. O’Brien, S. Doolittle</t>
  </si>
  <si>
    <t>Inferring meanings that are not intended: Speakers’ intentions and irony comprehension</t>
  </si>
  <si>
    <t>Discourse Processes</t>
  </si>
  <si>
    <t>187–203</t>
  </si>
  <si>
    <t>10.1080/01638539509544937</t>
  </si>
  <si>
    <t>J. Haiman</t>
  </si>
  <si>
    <t>Talk Is Cheap: Sarcasm, Alienation, and Evolution of Language</t>
  </si>
  <si>
    <t>10.1017/s0047404500211032</t>
  </si>
  <si>
    <t>L. Colletta</t>
  </si>
  <si>
    <t>Political satire and postmodern irony in the age of Stephen Colbert and Jon Stewart</t>
  </si>
  <si>
    <t>J. Popul. Cult.</t>
  </si>
  <si>
    <t>856–874</t>
  </si>
  <si>
    <t>10.1111/j.1540-5931.2009.00711.x</t>
  </si>
  <si>
    <t>C. Condren</t>
  </si>
  <si>
    <t>Satire</t>
  </si>
  <si>
    <t>Encyclopedia of Humor Studies</t>
  </si>
  <si>
    <t>661–664</t>
  </si>
  <si>
    <t>D. Wilson, D. Sperber</t>
  </si>
  <si>
    <t>On verbal irony</t>
  </si>
  <si>
    <t>Lingua</t>
  </si>
  <si>
    <t>53–76</t>
  </si>
  <si>
    <t>10.1016/0024-3841(92)90025-E</t>
  </si>
  <si>
    <t>P. Brown, S.C. Levinson</t>
  </si>
  <si>
    <t>Politeness: Some Universals in Language Usage</t>
  </si>
  <si>
    <t>10.2307/3587263</t>
  </si>
  <si>
    <t>P. Simpson</t>
  </si>
  <si>
    <t>On the Discourse of Satire: Towards a Stylistic Model of Satirical Humour</t>
  </si>
  <si>
    <t>John Benjamins Publishing Company</t>
  </si>
  <si>
    <t>10.1177/0963947006060558</t>
  </si>
  <si>
    <t>T. Veale, Y. Hao</t>
  </si>
  <si>
    <t>Support Structures for Linguistic Creativity : A Computational Analysis of Creative Irony in Similes</t>
  </si>
  <si>
    <t>Proceedings of CogSci 2009, the 31st Annual Meeting of the Cognitive Science Society</t>
  </si>
  <si>
    <t>1376–1381</t>
  </si>
  <si>
    <t>D. Maynard, M.A. Greenwood</t>
  </si>
  <si>
    <t>4238–4243</t>
  </si>
  <si>
    <t>A. Ghosh, G. Li, T. Veale, P. Rosso, E. Shutova, J. Barnden, A. Reyes</t>
  </si>
  <si>
    <t>Semeval-2015 task 11: Sentiment analysis of figurative language in Twitter</t>
  </si>
  <si>
    <t>Proceedings of the 9th International Workshop on Semantic Evaluation, SemEval’15</t>
  </si>
  <si>
    <t>V. Basile, A. Bolioli, M. Nissim, V. Patti, P. Rosso</t>
  </si>
  <si>
    <t>Overview of the Evalita 2014 SENTIment POLarity classification task</t>
  </si>
  <si>
    <t>Proceedings of the 1st Italian Conference on Computational Linguistics (CLiC-it 2014) &amp; the Fourth Evaluation Campaign of Natural Language Processing and Speech Tools for Italian EVALITA 2014</t>
  </si>
  <si>
    <t>F Barbieri, V Basile, D Croce, M Nissim, N Novielli, V Patti</t>
  </si>
  <si>
    <t>Overview of the Evalita 2016 sentiment polarity classification task</t>
  </si>
  <si>
    <t>Proceedings of 3rd Italian Conference on Computational Linguistics (CLiC-It 2016) &amp; 5th Evaluation Campaign of Natural Language Processing and Speech Tools for Italian, EVALITA 2016</t>
  </si>
  <si>
    <t>C.V. Hee</t>
  </si>
  <si>
    <t>Can Machines Sense Irony? (Ph.D. thesis)</t>
  </si>
  <si>
    <t>Universiteit Gent</t>
  </si>
  <si>
    <t>D.I. Hernández Farías, P. Rosso</t>
  </si>
  <si>
    <t>Irony, sarcasm, and sentiment analysis</t>
  </si>
  <si>
    <t>Sentiment Analysis in Social Networks</t>
  </si>
  <si>
    <t>10.1016/B978-0-12-804412-4.00007-3</t>
  </si>
  <si>
    <t>C. Zucco, H. Liang, G.D. Fatta, M. Cannataro</t>
  </si>
  <si>
    <t>Explainable sentiment analysis with applications in medicine</t>
  </si>
  <si>
    <t>Proceeding of the IEEE International Conference on Bioinformatics and Biomedicine, BIBM 2018</t>
  </si>
  <si>
    <t>1740–1747</t>
  </si>
  <si>
    <t>10.1109/BIBM.2018.8621359</t>
  </si>
  <si>
    <t>F. Bodria, A. Panisson, A. Perotti, S. Piaggesi</t>
  </si>
  <si>
    <t>Explainability Methods for Natural Language Processing: Applications to Sentiment Analysis</t>
  </si>
  <si>
    <t>R. Justo, J.M. Alcaide, M.I. Torres, M. Walker</t>
  </si>
  <si>
    <t>Detection of sarcasm and nastiness: New resources for spanish language</t>
  </si>
  <si>
    <t>Cognitive Comput.</t>
  </si>
  <si>
    <t>1135–1151</t>
  </si>
  <si>
    <t>10.1007/s12559-018-9578-5</t>
  </si>
  <si>
    <t>V.L. Rubin, N.J. Conroy, Y. Chen, S. Cornwell</t>
  </si>
  <si>
    <t>Fake news or truth ? Using satirical cues to detect potentially misleading news</t>
  </si>
  <si>
    <t>Proceedings of the Workshop on Computational Approaches To Deception Detection at the 15th Annual Conference of the North American Chapter of the Association for Computational Linguistics: Human Language Technologies</t>
  </si>
  <si>
    <t>10.18653/v1/W16-0802</t>
  </si>
  <si>
    <t>J. Golbeck, M. Mauriello, B. Auxier, K.H. Bhanushali, C. Bonk, M.A. Bouzaghrane, C. Buntain, R. Chanduka, P. Cheakalos, J.B. Everett, W. Falak, C. Gieringer, J. Graney, K.M. Hoffman, L. Huth, Z. Ma, M. Jha, M. Khan, V. Kori, E. Lewis, G. Mirano, W.T. Mohn, S. Mussenden, T.M. Nelson, S. Mcwillie, A. Pant, P. Shetye, R. Shrestha, A. Steinheimer, A. Subramanian, G. Visnansky</t>
  </si>
  <si>
    <t>Fake News vs Satire: A Dataset and Analysis</t>
  </si>
  <si>
    <t>Proceedings of the 10th ACM Conference on Web Science, WebSci 2018</t>
  </si>
  <si>
    <t>17–21</t>
  </si>
  <si>
    <t>B.C. Wallace</t>
  </si>
  <si>
    <t>Computational irony: A survey and new perspectives</t>
  </si>
  <si>
    <t>Artif. Intell. Rev.</t>
  </si>
  <si>
    <t>467–483</t>
  </si>
  <si>
    <t>S. Hochreiter, J. Schmidhuber</t>
  </si>
  <si>
    <t>Gated recurrent neural networks on sequence modeling</t>
  </si>
  <si>
    <t>Proceedings of the NIPS’2014 Deep Learning Workshop</t>
  </si>
  <si>
    <t>T. Luong, H. Pham, C.D. Manning</t>
  </si>
  <si>
    <t>Effective approaches to attention-based neural machine translation</t>
  </si>
  <si>
    <t>1412–1421</t>
  </si>
  <si>
    <t>10.18653/v1/D15-1166</t>
  </si>
  <si>
    <t>Y. Wang, M. Huang, L. Zhao, et al.</t>
  </si>
  <si>
    <t>Attention-based LSTM for aspect-level sentiment classification</t>
  </si>
  <si>
    <t>Proceedings of the 2016 Conference on Empirical Methods in Natural Language Processing</t>
  </si>
  <si>
    <t>606–615</t>
  </si>
  <si>
    <t>Z. Yang, D. Yang, C. Dyer, X. He, A. Smola, E. Hovy</t>
  </si>
  <si>
    <t>Proceedings of the Conference of the North American Chapter of the Association for Computational Linguistics, Human Language Technologies</t>
  </si>
  <si>
    <t>M. Yang, W. Tu, J. Wang, F. Xu, X. Chen</t>
  </si>
  <si>
    <t>Attention based LSTM for target dependent sentiment classification</t>
  </si>
  <si>
    <t>5013–5014</t>
  </si>
  <si>
    <t>A. Vaswani, N. Shazeer, N. Parmar, J. Uszkoreit, L. Jones, A.N. Gomez, Ł. Kaiser, I. Polosukhin</t>
  </si>
  <si>
    <t>Proceedings of the 31st Conference on Neural Information Processing Systems, NIPS 2017</t>
  </si>
  <si>
    <t>J. Devlin, M.W. Chang, K. Lee, K. Toutanova</t>
  </si>
  <si>
    <t>Procedings of the Conference of the North American Chapter of the Association for Computational Linguistics: Human Language Technologies, Volume 1 (Long and Short Papers)</t>
  </si>
  <si>
    <t>A. Conneau, K. Khandelwal, N. Goyal, V. Chaudhary, F. Guzmán, G. Wenzek, M. Ott, L. Zettlemoyer, V. Stoyanov</t>
  </si>
  <si>
    <t>Y. Liu, M. Ott, N. Goyal, J. Du, M. Joshi, D. Chen, O. Levy, M. Lewis, L. Zettlemoyer, V. Stoyanov</t>
  </si>
  <si>
    <t>arXiv:1907.11692</t>
  </si>
  <si>
    <t>V. Sanh, L. Debut, J. Chaumond, T. Wolf</t>
  </si>
  <si>
    <t>Z. Lan, M. Chen, S. Goodman, K. Gimpel, P. Sharma, R. Soricut</t>
  </si>
  <si>
    <t>ALBERT: A lite BERT for self-supervised learning of language representations</t>
  </si>
  <si>
    <t>Proceedings of the International Conference on Learning Representation, ICLR 2020</t>
  </si>
  <si>
    <t>J.Á. González, L.F. Hurtado, F. Pla</t>
  </si>
  <si>
    <t>Transformer based contextualization of pre-trained word embeddings for irony detection in Twitter</t>
  </si>
  <si>
    <t>10.1016/j.ipm.2020.102262</t>
  </si>
  <si>
    <t>R.A. Potamias, G. Siolas, A.G. Stafylopatis</t>
  </si>
  <si>
    <t>D. Ghosh, A. Vajpayee, S. Muresan</t>
  </si>
  <si>
    <t>Proceedings of the 2nd Workshop on Figurative Language Processing</t>
  </si>
  <si>
    <t>S. Serrano, N.A. Smith</t>
  </si>
  <si>
    <t>2931–2951</t>
  </si>
  <si>
    <t>S. Jain, B.C. Wallace</t>
  </si>
  <si>
    <t>Attention is not explanation</t>
  </si>
  <si>
    <t>Proceedings of the 17th Annual Conference of the North American Chapter of the Association for Computational Linguistics: Human Language Technologies, NAACL-HLT 2019</t>
  </si>
  <si>
    <t>3543–3556</t>
  </si>
  <si>
    <t>J. Vig, Y. Belinkov</t>
  </si>
  <si>
    <t>Analyzing the structure of attention in a transformer language model</t>
  </si>
  <si>
    <t>Proceeding of the ACL Workshop BlackboxNLP: Analyzing and Interpreting Neural Networks for NLP</t>
  </si>
  <si>
    <t>63–76</t>
  </si>
  <si>
    <t>10.18653/v1/w19-4808</t>
  </si>
  <si>
    <t>K. Clark, U. Khandelwal, O. Levy, C.D. Manning</t>
  </si>
  <si>
    <t>What does BERT look at? An analysis of BERT’s attention</t>
  </si>
  <si>
    <t>10.18653/v1/w19-4828</t>
  </si>
  <si>
    <t>I. Tenney, D. Das, E. Pavlick</t>
  </si>
  <si>
    <t>BERT rediscovers the classical NLP pipeline</t>
  </si>
  <si>
    <t>Proceeding of the 57th Annual Meeting of the Association for Computational Linguistics, ACL 2019</t>
  </si>
  <si>
    <t>4593–4601</t>
  </si>
  <si>
    <t>S. Zhang, X. Zhang, J. Chan, P. Rosso</t>
  </si>
  <si>
    <t>F. Barbieri, F. Ronzano, H. Saggion</t>
  </si>
  <si>
    <t>Is this tweet satirical? A computational approach for satire detection in Spanish</t>
  </si>
  <si>
    <t>Procesamiento de Lenguaje Natural</t>
  </si>
  <si>
    <t>135–142</t>
  </si>
  <si>
    <t>M. d. P. Salas-Zárate, M.A. Paredes-Valverde, M.Á. Rodriguez-García, R. Valencia-García, G. Alor-Hernández</t>
  </si>
  <si>
    <t>Automatic detection of satire in Twitter: A psycholinguistic-based approach</t>
  </si>
  <si>
    <t>Knowl.-Based Syst.</t>
  </si>
  <si>
    <t>R. Ortega, D.I. Rangel, P. Rosso, M. Montes, J.E. Medina</t>
  </si>
  <si>
    <t>L. Seda Mut Altin, A. Bravo, H. Saggion</t>
  </si>
  <si>
    <t>LaSTUS/TALN at IroSvA: Irony detection in Spanish variants</t>
  </si>
  <si>
    <t>J.A. González, L.F. Hurtado, Ferran Pla</t>
  </si>
  <si>
    <t>ELiRF-UPV at IroSvA: Transformer Encodersfor Spanish Irony Detection</t>
  </si>
  <si>
    <t>Proceedings of the Iberian Languages Evaluation FÓRum (IberLEF 2019)</t>
  </si>
  <si>
    <t>H.U. Miranda-Belmonte, A.P. López-Monroy</t>
  </si>
  <si>
    <t>Early fusion of traditional and deep features for irony detection in Twitter</t>
  </si>
  <si>
    <t>L. García, D. Moctezuma, V. Muñiz</t>
  </si>
  <si>
    <t>A contextualized word representation approach for irony detection</t>
  </si>
  <si>
    <t>H. Calvo, O.J. Gambino, C.V. García</t>
  </si>
  <si>
    <t>Comput. Y Sist.</t>
  </si>
  <si>
    <t>10.13053/CyS-24-3-3487</t>
  </si>
  <si>
    <t>M. del Pilar Salas-Zárate, G. Alor-Hernández, J.L. Sánchez-Cervantes, M.A. Paredes-Valverde, J.L. García-Alcaraz, R. Valencia-García</t>
  </si>
  <si>
    <t>Review of English literature on figurative language applied to social networks</t>
  </si>
  <si>
    <t>Knowl. Inf. Syst.</t>
  </si>
  <si>
    <t>2105–2137</t>
  </si>
  <si>
    <t>10.1007/s10115-019-01425-3</t>
  </si>
  <si>
    <t>M. Abulaish, A. Kamal, M.J. Zaki</t>
  </si>
  <si>
    <t>A survey of figurative language and its computational detection in online social networks</t>
  </si>
  <si>
    <t>1–52</t>
  </si>
  <si>
    <t>10.1145/3375547</t>
  </si>
  <si>
    <t>J. Karoui, F. Benamara, V. Moriceau</t>
  </si>
  <si>
    <t>Automatic Detection of Irony</t>
  </si>
  <si>
    <t>John Wiley &amp; Sons Inc.</t>
  </si>
  <si>
    <t>10.1002/9781119671183</t>
  </si>
  <si>
    <t>A. Joshi, P. Bhattacharyya, M.J. Carman</t>
  </si>
  <si>
    <t>Investigations in computational sarcasm</t>
  </si>
  <si>
    <t>P. Carvalho, L. Sarmento, M.J. Silva, E. d. Oliveira</t>
  </si>
  <si>
    <t>Clues for Detecting Irony in User-generated Contents: Oh.!! it’s ‘‘so easy’’ ;-</t>
  </si>
  <si>
    <t>Proceedings of the 1st International Conference on Information Knowledge Management Workshop on Topic-Sentiment Analysis for Mass Opinion</t>
  </si>
  <si>
    <t>53–56</t>
  </si>
  <si>
    <t>D. Davidov, O. Tsur, A. Rappoport</t>
  </si>
  <si>
    <t>Semi-supervised recognition of sarcastic sentences in Twitter and Amazon</t>
  </si>
  <si>
    <t>Proceedings of the 40th Conference on Computational Natural Language Learning, CoNLL ’10</t>
  </si>
  <si>
    <t>107–116</t>
  </si>
  <si>
    <t>R González-Ibáñez, S Muresan, N Wacholder</t>
  </si>
  <si>
    <t>Identifying sarcasm in Twitter: A closer look</t>
  </si>
  <si>
    <t>Proceedings of the 49th Annual Meeting of the Association for Computational Linguistics: Human Language Technologies, HLT ’11</t>
  </si>
  <si>
    <t>F. Kunneman, C. Liebrecht, M. van Mulken, A. van den Bosch</t>
  </si>
  <si>
    <t>500–509</t>
  </si>
  <si>
    <t>T. Ptáček, I. Habernal, J. Hong</t>
  </si>
  <si>
    <t>Sarcasm detection on czech and English Twitter</t>
  </si>
  <si>
    <t>Proceedings of COLING 2014, the 25th International Conference on Computational Linguistics</t>
  </si>
  <si>
    <t>213–223</t>
  </si>
  <si>
    <t>E. Riloff, A. Qadir, P. Surve, L. De Silva, N. Gilbert, R. Huang</t>
  </si>
  <si>
    <t>Conference on Empirical Methods in Natural Language Processing, EMNLP 2013</t>
  </si>
  <si>
    <t>F. Barbieri, H. Saggion</t>
  </si>
  <si>
    <t>Automatic detection of irony and humour in Twitter</t>
  </si>
  <si>
    <t>Proceedings of the 5th International Conference on Computational Creativity</t>
  </si>
  <si>
    <t>155–162</t>
  </si>
  <si>
    <t>Modelling irony in Twitter: Feature analysis and evaluation</t>
  </si>
  <si>
    <t>4258–4264</t>
  </si>
  <si>
    <t>A. Agrawal, A. An</t>
  </si>
  <si>
    <t>Affective representations for sarcasm detection</t>
  </si>
  <si>
    <t>Proceeding of the 41st International ACM SIGIR Conference on Research and Development in Information Retrieval, SIGIR 2018</t>
  </si>
  <si>
    <t>1029–1032</t>
  </si>
  <si>
    <t>10.1145/3209978.3210148</t>
  </si>
  <si>
    <t>D.I. Hernández Farías, V. Patti, P. Rosso</t>
  </si>
  <si>
    <t>D.I Hernández Farías, Benedí</t>
  </si>
  <si>
    <t>Applying basic features from sentiment analysis for automatic irony detection</t>
  </si>
  <si>
    <t>Proceedings of the Pattern Recognition and Image Analysis</t>
  </si>
  <si>
    <t>337–344</t>
  </si>
  <si>
    <t>F. Barbieri, H. Saggion, F. Ronzano</t>
  </si>
  <si>
    <t>Modelling sarcasm in Twitter, a novel approach</t>
  </si>
  <si>
    <t>Proceedings of the 5th Workshop on Computational Approaches To Subjectivity, Sentiment and Social Media Analysis</t>
  </si>
  <si>
    <t>50–58</t>
  </si>
  <si>
    <t>A. Reyes, P. Rosso, T. Veale</t>
  </si>
  <si>
    <t>A multidimensional approach for detecting irony in Twitter</t>
  </si>
  <si>
    <t>239–268</t>
  </si>
  <si>
    <t>David Bamman, Noah A. Smith</t>
  </si>
  <si>
    <t>Contextualized sarcasm detection on Twitter</t>
  </si>
  <si>
    <t>Proceedings of the 9th International Conference on Web and Social Media, ICWSM 2015</t>
  </si>
  <si>
    <t>574–577</t>
  </si>
  <si>
    <t>A. Khattri, A. Joshi, P. Bhattacharyya, M. Carman</t>
  </si>
  <si>
    <t>Your sentiment precedes you: Using an author’s historical tweets to predict sarcasm</t>
  </si>
  <si>
    <t>Proceedings of the 6th Workshop on Computational Approaches To Subjectivity, Sentiment and Social Media Analysis</t>
  </si>
  <si>
    <t>25–30</t>
  </si>
  <si>
    <t>B.C. Wallace, D.K. Choe, E. Charniak</t>
  </si>
  <si>
    <t>Proceedings of the 53rd Annual Meeting of the Association for Computational Linguistics and the 7th International Joint Conference on Natural Language Processing (Volume 1: Long Papers)</t>
  </si>
  <si>
    <t>D. Ghosh, A.R. Fabbri, S. Muresan</t>
  </si>
  <si>
    <t>Sarcasm analysis using conversation context</t>
  </si>
  <si>
    <t>Comput. Linguist.</t>
  </si>
  <si>
    <t>755–792</t>
  </si>
  <si>
    <t>10.1162/coli</t>
  </si>
  <si>
    <t>D.I. Hernández Farías, R. Prati, F. Herrera, P. Rosso</t>
  </si>
  <si>
    <t>Irony detection in Twitter with imbalanced class distributions</t>
  </si>
  <si>
    <t>J. Intell. Fuzzy Systems</t>
  </si>
  <si>
    <t>10.3233/jifs-179880</t>
  </si>
  <si>
    <t>C. Burfoot, T. Baldwin</t>
  </si>
  <si>
    <t>Automatic satire detection: Are you having a laugh?</t>
  </si>
  <si>
    <t>Proceedings of the Joint Conference of the 47th Annual Meeting of the Association for Computational Linguistics and the 4th International Joint Conference on Natural Language Processing of the Asian Federation of Natural Language Processing</t>
  </si>
  <si>
    <t>16–164</t>
  </si>
  <si>
    <t>T. Ahmad, H. Akhtar, A. Chopra, M.W. Akhtar</t>
  </si>
  <si>
    <t>Satire detection from web documents using machine learning methods</t>
  </si>
  <si>
    <t>Proceeding of the International Conference on Soft Computing &amp; Machine Intelligence, IEEE</t>
  </si>
  <si>
    <t>102–105</t>
  </si>
  <si>
    <t>10.1109/ISCMI.2014.34</t>
  </si>
  <si>
    <t>Do we criticise (and Laugh) in the same way? Automatic detection of multi-lingual satirical news in twitter</t>
  </si>
  <si>
    <t>Proceedings of the Twenty-Fourth International Joint Conference on Artificial Intelligence, IJCAI 2015</t>
  </si>
  <si>
    <t>1215–1221</t>
  </si>
  <si>
    <t>C.K. Chung, J.W. Pennebaker</t>
  </si>
  <si>
    <t>Linguistic inquiry and word count (LIWC): Pronounced ‘‘Luke,’’. and other useful facts</t>
  </si>
  <si>
    <t>Applied Natural Language Processing: Identification, Investigation and Resolution</t>
  </si>
  <si>
    <t>206–229</t>
  </si>
  <si>
    <t>10.4018/978-1-60960-741-8.ch012</t>
  </si>
  <si>
    <t>A.N. Reganti, T. Maheshwari</t>
  </si>
  <si>
    <t>Modeling satire in English text for automatic detection</t>
  </si>
  <si>
    <t>Proceedings of the IEEE 16th International Conference on Data Mining Workshops, IEEE</t>
  </si>
  <si>
    <t>970–977</t>
  </si>
  <si>
    <t>10.1109/ICDMW.2016.146</t>
  </si>
  <si>
    <t>P.P. Thu, T.N. Aung</t>
  </si>
  <si>
    <t>Implementation of emotional features on satire detection</t>
  </si>
  <si>
    <t>Int. J. Netw. Distrib. Comput.</t>
  </si>
  <si>
    <t>78–87</t>
  </si>
  <si>
    <t>P.P. Thu, N. Nwe</t>
  </si>
  <si>
    <t>Impact analysis of emotion in figurative language</t>
  </si>
  <si>
    <t>16th IEEE/ACIS International Conference on Computer and Information Science, ICIS’17</t>
  </si>
  <si>
    <t>209–214</t>
  </si>
  <si>
    <t>O. Levi, P. Hosseini, M. Diab, D.A. Broniatowski</t>
  </si>
  <si>
    <t>Identifying nuances in fake news vs. Satire</t>
  </si>
  <si>
    <t>10.18653/v1/d19-5004</t>
  </si>
  <si>
    <t>G. Guibon, L. Ermakova, H. Seffih, A. Firsov, G.L. Noé-bienvenu</t>
  </si>
  <si>
    <t>Multi-lingual Fake News Detection with Satire To cite this version : HAL Id : halshs-02391141</t>
  </si>
  <si>
    <t>International Conference on Computational Linguistics and Intelligent Text Processing (CICLing 2019)</t>
  </si>
  <si>
    <t>A. Ghosh, T. Veale</t>
  </si>
  <si>
    <t>Proceedings of the 7th Workshop on Computational Approaches To Subjectivity, Sentiment and Social Media Analysis</t>
  </si>
  <si>
    <t>161–169</t>
  </si>
  <si>
    <t>D. Ghosh, A. Richard Fabbri, S Muresan</t>
  </si>
  <si>
    <t>The role of conversation context for sarcasm detection in online interactions</t>
  </si>
  <si>
    <t>Proceedings of the 18th Annual SIGDial Meeting on Discourse and Dialogue</t>
  </si>
  <si>
    <t>186–196</t>
  </si>
  <si>
    <t>10.18653/v1/W17-5523</t>
  </si>
  <si>
    <t>Y.-H. Huang, H.-H. Huang, H.-H. Chen</t>
  </si>
  <si>
    <t>Irony detection with attentive recurrent neural networks</t>
  </si>
  <si>
    <t>Proceedings of the Advances in Information Retrieval</t>
  </si>
  <si>
    <t>534–540</t>
  </si>
  <si>
    <t>A. Joshi, V. Tripathi, K. Patel, P. Bhattacharyya, M.J. Carman</t>
  </si>
  <si>
    <t>Are Word Embedding-based Features Useful for Sarcasm Detection?</t>
  </si>
  <si>
    <t>Proceedings of the 2016 Conference on Empirical Methods in Natural Language Processing, EMNLP 2016</t>
  </si>
  <si>
    <t>1006–1011</t>
  </si>
  <si>
    <t>D. Nozza, E. Fersini, E. Messina</t>
  </si>
  <si>
    <t>Unsupervised irony detection: A probabilistic model with word embeddings</t>
  </si>
  <si>
    <t>Proceedings of the 8th International Joint Conference on Knowledge Discovery, Knowledge Engineering and Knowledge Management</t>
  </si>
  <si>
    <t>68–76</t>
  </si>
  <si>
    <t>10.5220/0006052000680076</t>
  </si>
  <si>
    <t>S. Poria, E. Cambria, D. Hazarika, P. Vij</t>
  </si>
  <si>
    <t>Proceedings of the COLING 2016, the 26th International Conference on Computational Linguistics: Technical Papers Pp</t>
  </si>
  <si>
    <t>1601–1612</t>
  </si>
  <si>
    <t>D. Hazarika, S. Poria, S. Gorantla, E. Cambria, R. Zimmermann, R. Mihalcea</t>
  </si>
  <si>
    <t>Cascade: Contextual sarcasm detection in online discussion forums</t>
  </si>
  <si>
    <t>Proceedings of the 27th International Conference on Computational Linguistics, Association for Computational Linguistics (ACL)</t>
  </si>
  <si>
    <t>1837–1848</t>
  </si>
  <si>
    <t>C. Wu, F. Wu, S. Wu, J. Liu, Z. Yuan, Y. Huang</t>
  </si>
  <si>
    <t>THU_NGN at SemEval-2018 task 3: Tweet irony detection with densely connected LSTM and multi-task learning</t>
  </si>
  <si>
    <t>Proceeding of the 12th International Workshop on Semantic Evaluation, Association for Computational Linguistics (ACL)</t>
  </si>
  <si>
    <t>51–56</t>
  </si>
  <si>
    <t>10.18653/v1/s18-1006</t>
  </si>
  <si>
    <t>C. Baziotis, A. Nikolaos, P. Papalampidi, A. Kolovou, G. Paraskevopoulos, N. Ellinas, A. Potamianos</t>
  </si>
  <si>
    <t>NTUA-SLP At SemEval-2018 task 3: Tracking ironic tweets using ensembles of word and character level attentive RNNs</t>
  </si>
  <si>
    <t>613–621</t>
  </si>
  <si>
    <t>C. Zhang, M. Abdul-Mageed</t>
  </si>
  <si>
    <t>Multi-task bidirectional transformer representations for irony detection</t>
  </si>
  <si>
    <t>391–400</t>
  </si>
  <si>
    <t>L.S.M. Altin, À. Bravo, H. Saggion</t>
  </si>
  <si>
    <t>LatUS/TALN at IroSvA: Irony detection in spanish variants</t>
  </si>
  <si>
    <t>291–296</t>
  </si>
  <si>
    <t>K. Ravi, V. Ravi</t>
  </si>
  <si>
    <t>Irony detection using neural network language model, psycholinguistic features and text mining</t>
  </si>
  <si>
    <t>Q. Le, T. Mikolov</t>
  </si>
  <si>
    <t>Distributed representations of sentences and documents</t>
  </si>
  <si>
    <t>Proceedings of the 31st International Conference on International Conference on Machine Learning</t>
  </si>
  <si>
    <t>II–1188–II–1196</t>
  </si>
  <si>
    <t>H. Hotelling</t>
  </si>
  <si>
    <t>Relations between two sets of variates</t>
  </si>
  <si>
    <t>321–377</t>
  </si>
  <si>
    <t>10.2307/2333955</t>
  </si>
  <si>
    <t>A. Kumar, V.T. Narapareddy, V.A. Srikanth, A. Malapati, L.B.M. Neti</t>
  </si>
  <si>
    <t>Sarcasm detection using multi-head attention based bidirectional LSTM</t>
  </si>
  <si>
    <t>6388–6397</t>
  </si>
  <si>
    <t>10.1109/ACCESS.2019.2963630</t>
  </si>
  <si>
    <t>N. Majumder, S. Poria, H. Peng, N. Chhaya, E. Cambria, A. Gelbukh</t>
  </si>
  <si>
    <t>Sentiment and sarcasm classification with multitask learning</t>
  </si>
  <si>
    <t>38–43</t>
  </si>
  <si>
    <t>10.1109/MIS.2019.2904691</t>
  </si>
  <si>
    <t>D.S.R. Chauhan, A. Ekbal, P. Bhattacharyya</t>
  </si>
  <si>
    <t>Sentiment and emotion help sarcasm? a multi-task learning framework for multi-modal sarcasm, sentiment and emotion analysis</t>
  </si>
  <si>
    <t>10.18653/v1/2020.acl-main.401</t>
  </si>
  <si>
    <t>F. Yang, A. Mukherjee, E. Gragut</t>
  </si>
  <si>
    <t>Satirical news detection and analysis using attention mechanism and linguistic features</t>
  </si>
  <si>
    <t>Proceeding of the Conference on Empirical Methods in Natural Language Processing, EMNLP 2017</t>
  </si>
  <si>
    <t>1979–1989</t>
  </si>
  <si>
    <t>S.D. Sarkar, F. Yang, A. Mukherjee</t>
  </si>
  <si>
    <t>Attending sentences to detect satirical fake news</t>
  </si>
  <si>
    <t>27th International Conference on Computational Linguistics, COLING’18</t>
  </si>
  <si>
    <t>3371–3380</t>
  </si>
  <si>
    <t>S. Dutta, A. Chakraborty</t>
  </si>
  <si>
    <t>A deep learning-inspired method for social media satire detection</t>
  </si>
  <si>
    <t>Proceeding of the Soft Computing and Signal Processing , Advances in Intelligent Systems and Computing</t>
  </si>
  <si>
    <t>243–251</t>
  </si>
  <si>
    <t>10.1007/978-981-13-3393-4_25</t>
  </si>
  <si>
    <t>Y.-J. Tang, H.-H. Chen</t>
  </si>
  <si>
    <t>Chinese irony corpus construction and ironic structure analysis</t>
  </si>
  <si>
    <t>Proceedings of the COLING 2014, the 25th International Conference on Computational Linguistics</t>
  </si>
  <si>
    <t>1269–1278</t>
  </si>
  <si>
    <t>J Karoui, F Benamara, V Moriceau, N Aussenac-Gilles, L Hadrich-Belguith</t>
  </si>
  <si>
    <t>Proceedings of the 53rd Annual Meeting of the Association for Computational Linguistics and the 7th International Joint Conference on Natural Language Processing (Volume 2: Short Papers)</t>
  </si>
  <si>
    <t>F. Benamara, C. Grouin, J. Karoui, V. Moriceau, I. Robba</t>
  </si>
  <si>
    <t>Analyse d’Opinion et Langage Figuratif dans des Tweets : Présentation et Résultats du Défi Fouille de Textes DEFT2017</t>
  </si>
  <si>
    <t>Actes de l’atelier DEFT2017 Associé à la Conférence TALN</t>
  </si>
  <si>
    <t>C. Bosco, V. Patti, A. Bolioli</t>
  </si>
  <si>
    <t>Developing corpora for sentiment analysis : The case of irony and senti-TUT</t>
  </si>
  <si>
    <t>AC Cignarella, Simona F, V. Basile, C. Bosco, V. Patti, P. Rosso, S Frenda, V Basile, C Bosco, V Patti, P Rosso</t>
  </si>
  <si>
    <t>Overview of the evalita 2018 task on irony detection in Italian tweets (IronITA)</t>
  </si>
  <si>
    <t>Proceedings of the 6th Evaluation Campaign of Natural Language Processing and Speech Tools for Italian, EVALITA’18</t>
  </si>
  <si>
    <t>F. Rangel, D.I. Hernández. Farías, P. Rosso</t>
  </si>
  <si>
    <t>Emotions and irony per gender in Facebook</t>
  </si>
  <si>
    <t>Proceeding of the Workshop on Emotion, Social Signals, Sentiment &amp; Linked Open Data (ES3LOD), LREC-2014</t>
  </si>
  <si>
    <t>68–73</t>
  </si>
  <si>
    <t>G. Jasso López, I. Meza Ruiz</t>
  </si>
  <si>
    <t>Character and word baselines systems for irony detection in Spanish short texts</t>
  </si>
  <si>
    <t>Procesamiento Del Lenguaje Nat.</t>
  </si>
  <si>
    <t>41–48</t>
  </si>
  <si>
    <t>J. Karouia, F.B. Zitoune, Veronique Moriceau</t>
  </si>
  <si>
    <t>SOUKHRIA: Towards an irony detection system for arabic in social media</t>
  </si>
  <si>
    <t>Proceedings of the 3rd International Conference on Arabic Computational Linguistics, ACLing 2017</t>
  </si>
  <si>
    <t>116–168</t>
  </si>
  <si>
    <t>B. Ghanem, J. Karoui, F. Benamara, P. Rosso, V. Moriceau</t>
  </si>
  <si>
    <t>IDAT@FIRE2019: Overview of the track on irony detection in arabic tweets</t>
  </si>
  <si>
    <t>Proceedings of 11th Forum for Information Retrieval Evaluation, CEURS</t>
  </si>
  <si>
    <t>10.1145/3368567.3368585</t>
  </si>
  <si>
    <t>R.K. Singh, M.K. Sachan, R. Patel</t>
  </si>
  <si>
    <t>360 degree view of cross-domain opinion classification: a survey</t>
  </si>
  <si>
    <t>1385–1506</t>
  </si>
  <si>
    <t>A. Esuli, A. Moreo, F. Sebastiani</t>
  </si>
  <si>
    <t>Cross-lingual sentiment quantification</t>
  </si>
  <si>
    <t>106–114</t>
  </si>
  <si>
    <t>10.1109/MIS.2020.2979203</t>
  </si>
  <si>
    <t>S. Galeshchuk, J. Qiu, J. Jourdan</t>
  </si>
  <si>
    <t>Sentiment analysis for multilingual corpora</t>
  </si>
  <si>
    <t>Proceedings of the 7th Workshop on Balto-Slavic Natural Language Processing</t>
  </si>
  <si>
    <t>120–125</t>
  </si>
  <si>
    <t>10.18653/v1/W19-3717</t>
  </si>
  <si>
    <t>S.L. Lo, E. Cambria, R. Chiong, D. Cornforth</t>
  </si>
  <si>
    <t>Multilingual sentiment analysis: from formal to informal and scarce resource languages</t>
  </si>
  <si>
    <t>499–527</t>
  </si>
  <si>
    <t>10.1007/s10462-016-9508-4</t>
  </si>
  <si>
    <t>M. Abdalla, G. Hirst</t>
  </si>
  <si>
    <t>Cross-lingual sentiment analysis without (good) translation</t>
  </si>
  <si>
    <t>Proceedings of the 8th International Joint Conference on Natural Language Processing (Volume 1: Long Papers)</t>
  </si>
  <si>
    <t>506–515</t>
  </si>
  <si>
    <t>A. Balahur, M. Turchi</t>
  </si>
  <si>
    <t>Multilingual sentiment analysis using machine translation?</t>
  </si>
  <si>
    <t>Proceedings of the 3rd Workshop in Computational Approaches to Subjectivity and Sentiment Analysis, WASSA’13</t>
  </si>
  <si>
    <t>52–60</t>
  </si>
  <si>
    <t>J. Karoui, F. Benamara, V. Moriceau, V. Patti, C. Bosco, N. Aussenac-Gilles</t>
  </si>
  <si>
    <t>Proceedings of the 15th Conference of the European Chapter of the Association for Computational Linguistics, EACL 2017</t>
  </si>
  <si>
    <t>10.18653/v1/e17-1025</t>
  </si>
  <si>
    <t>A.T. Cignarella, V. Basile, M. Sanguinetti, C. Bosco, P. Rosso, F. Benamara</t>
  </si>
  <si>
    <t>Proceedings of the 28th International Conference on Computational Linguistics, Association for Computational Linguistics (ACL)</t>
  </si>
  <si>
    <t>10.18653/v1/2020.coling-main.116</t>
  </si>
  <si>
    <t>Irony detection in a multilingual context, advances in information retrieval</t>
  </si>
  <si>
    <t>Proceedings of 42nd European Conference on IR Research, ECIR 2020</t>
  </si>
  <si>
    <t>114–149</t>
  </si>
  <si>
    <t>10.1007/978-3-030-45442-5</t>
  </si>
  <si>
    <t>P. Zhou, W. Shi, J. Tian, Z. Qi, B. Li, H. Hao, B. Xu</t>
  </si>
  <si>
    <t>Attention-based bidirectional long short-term memory networks for relation classification</t>
  </si>
  <si>
    <t>Proceeding of the 54th Annual Meeting of the Association for Computational Linguistics, ACL 2016 - Short Papers</t>
  </si>
  <si>
    <t>207–212</t>
  </si>
  <si>
    <t>10.18653/v1/p16-2034</t>
  </si>
  <si>
    <t>J. Perkins</t>
  </si>
  <si>
    <t>Python 3 Text Processing with NLTK 3 Cookbook</t>
  </si>
  <si>
    <t>Packt Publishing</t>
  </si>
  <si>
    <t>L. Padró, E. Stanilovsky</t>
  </si>
  <si>
    <t>FreeLing 3.0: Towards Wider Multilinguality</t>
  </si>
  <si>
    <t>Proceedings of the LREC 2012</t>
  </si>
  <si>
    <t>F. Barbieri, L.E. Anke, H. Saggion</t>
  </si>
  <si>
    <t>Revealing patterns of twitter emoji usage in barcelona and madrid</t>
  </si>
  <si>
    <t>International Conference of the Catalan Association for Artificial Intelligence</t>
  </si>
  <si>
    <t>F. Barbieri, G. Kruszewski, F. Ronzano, H. Saggion</t>
  </si>
  <si>
    <t>How cosmopolitan are emojis? exploring emojis usage and meaning over different languages with distributional semantics</t>
  </si>
  <si>
    <t>Proceedings of the 24th ACM International Conference on Multimedia, MM ’16</t>
  </si>
  <si>
    <t>531–535</t>
  </si>
  <si>
    <t>10.1145/2964284.2967278</t>
  </si>
  <si>
    <t>2016d</t>
  </si>
  <si>
    <t>What does this emoji mean? a vector space skip-gram model for Twitter emojis</t>
  </si>
  <si>
    <t>Proceedings of the 10th International Conference on Language Resources and Evaluation, LREC’16</t>
  </si>
  <si>
    <t>3967–3972</t>
  </si>
  <si>
    <t>F. Barbieri, M. Ballesteros, H. Saggion</t>
  </si>
  <si>
    <t>Are emojis predictable?</t>
  </si>
  <si>
    <t>Proceedings of the 15th Conference of the European Chapter of the Association for Computational Linguistics: Volume 2, Short Papers</t>
  </si>
  <si>
    <t>105–111</t>
  </si>
  <si>
    <t>F. Barbieri, L. Espinosa-Anke, M. Ballesteros, J. Soler-Company, H. Saggion</t>
  </si>
  <si>
    <t>Towards the understanding of gaming audiences by modeling twitch emotes</t>
  </si>
  <si>
    <t>Proceedings of the 3rd Workshop on Noisy User-Generated Text</t>
  </si>
  <si>
    <t>10.18653/v1/W17-4402</t>
  </si>
  <si>
    <t>M. Pota, M. Ventura, R. Catelli, M. Esposito</t>
  </si>
  <si>
    <t>An effective bert-based pipeline for twitter sentiment analysis: A case study in italian</t>
  </si>
  <si>
    <t>10.3390/s21010133</t>
  </si>
  <si>
    <t>M. Pota, M. Ventura, H. Fujita, M. Esposito</t>
  </si>
  <si>
    <t>2021b</t>
  </si>
  <si>
    <t>Multilingual evaluation of pre-processing for bert-based sentiment analysis of tweets</t>
  </si>
  <si>
    <t>10.1016/j.eswa.2021.115119</t>
  </si>
  <si>
    <t>D. Cer, Y. Yang, S. y. Kong, N. Hua, N. Limtiaco, R. St. John, N. Constant, M. Guajardo-Céspedes, S. Yuan, C. Tar, Y.H. Sung, B. Strope, R. Kurzweil</t>
  </si>
  <si>
    <t>Universal sentence encoder for English</t>
  </si>
  <si>
    <t>Proceedings of the Conference on Empirical Methods in Natural Language Processing: System Demonstrations</t>
  </si>
  <si>
    <t>Y. Yang, D. Cer, A. Ahmad, M. Guo, J. Law, N. Constant, G.Hernandez. Abrego, S. Yuan, C. Tar, Y.-h Sung, B. Strope, R. Kurzweil</t>
  </si>
  <si>
    <t>Multilingual universal sentence encoder for semantic retrieval</t>
  </si>
  <si>
    <t>Proceedings of the 58th Annual Meeting of the Association for Computational Linguistics: System Demonstrations</t>
  </si>
  <si>
    <t>87–94</t>
  </si>
  <si>
    <t>10.18653/v1/2020.acl-demos.12</t>
  </si>
  <si>
    <t>R. Ortega-Bueno, C.E. Muñiz, P. Rosso, J.E. Medina-Pagola</t>
  </si>
  <si>
    <t>Uo_Upv : Deep linguistic humor detection in spanish social media</t>
  </si>
  <si>
    <t>Proceedings of the 3rd Workshop on Evaluation of Human Language Technologies for Iberian Languages (IberEval 2018)</t>
  </si>
  <si>
    <t>203–213</t>
  </si>
  <si>
    <t>R. Ortega-Bueno, P. Rosso, J.E. Medina Pagola</t>
  </si>
  <si>
    <t>UO_UPV2 at HAHA 2019: BiGRU neural network informed with linguistic features for humor recognition</t>
  </si>
  <si>
    <t>R. Ortega-Bueno, J.E. Medina Pagola</t>
  </si>
  <si>
    <t>UO_IRO: Linguistic informed deep-learning model for irony detection</t>
  </si>
  <si>
    <t>10.4000/books.aaccademia.4638</t>
  </si>
  <si>
    <t>D. Vilares, H. Peng, R. Satapathy, E. Cambria</t>
  </si>
  <si>
    <t>Babelsenticnet: a commonsense reasoning framework for multilingual sentiment analysis</t>
  </si>
  <si>
    <t>Proceeding of the IEEE Symposium Series on Computational Intelligence, SSCI</t>
  </si>
  <si>
    <t>1292–1298</t>
  </si>
  <si>
    <t>E. Cambria, Y. Li, F.Z. Xing, S. Poria, K. Kwok</t>
  </si>
  <si>
    <t>Senticnet 6: Ensemble application of symbolic and subsymbolic ai for sentiment analysis</t>
  </si>
  <si>
    <t>Proceedings of the 29th ACM International Conference on Information &amp; Knowledge Management</t>
  </si>
  <si>
    <t>M. Iyyer, V. Manjunatha, J. Boyd-Graber, H. Daumé</t>
  </si>
  <si>
    <t>Proceedings of the 53rd Annual Meeting Ofthe Association for Computational Linguistics and the 7th International Joint Conference on Natural Language Processing</t>
  </si>
  <si>
    <t>M. Pagliardini, P. Gupta, M. Jaggi</t>
  </si>
  <si>
    <t>Unsupervised learning of sentence embeddings using compositional n-gram features</t>
  </si>
  <si>
    <t>528–540</t>
  </si>
  <si>
    <t>10.18653/v1/N18-1049</t>
  </si>
  <si>
    <t>Trans. ACL</t>
  </si>
  <si>
    <t>A. Conneau, D. Kiela, H. Schwenk, L. Barrault, A. Bordes</t>
  </si>
  <si>
    <t>Supervised learning of universal sentence representations from natural language inference data</t>
  </si>
  <si>
    <t>Proceedings of the 2017 Conference on Empirical Methods in Natural Language Processing</t>
  </si>
  <si>
    <t>670–680</t>
  </si>
  <si>
    <t>10.18653/v1/D17-1070</t>
  </si>
  <si>
    <t>T. Mikolov, I. Sutskever, K. Chen, G.S. Corrado, J. Dean</t>
  </si>
  <si>
    <t>Adv. Neural Inf. Process. Syst.</t>
  </si>
  <si>
    <t>J. Pennington, R. Socher, C.D. Manning</t>
  </si>
  <si>
    <t>GloVe: Global vectors for word representation</t>
  </si>
  <si>
    <t>Proceedings of the Conference on Empirical Methods in Natural Language Processing, EMNLP</t>
  </si>
  <si>
    <t>Proceedings of the Conference of the North American Chapter of the Association for Computational Linguistics: Human Language Technologies</t>
  </si>
  <si>
    <t>2227–2237</t>
  </si>
  <si>
    <t>J. Howard, S. Ruder</t>
  </si>
  <si>
    <t>Universal language model fine-tuning for text classification</t>
  </si>
  <si>
    <t>Proceedings of the 56th Annual Meeting Ofthe Association for Computational Linguistics</t>
  </si>
  <si>
    <t>10.3760/cma.j.issn.04124081.2010.02.006</t>
  </si>
  <si>
    <t>D.P. Kingma, J. Ba</t>
  </si>
  <si>
    <t>Proceedings of the 3rd International Conference on Learning Representations, ICLR 2015</t>
  </si>
  <si>
    <t>D. Bahdanau, K.H. Cho, Y. Bengio</t>
  </si>
  <si>
    <t>Proceeding of the 3rd International Conference on Learning Representations, ICLR 2015</t>
  </si>
  <si>
    <t>O. Irsoy, C. Cardie</t>
  </si>
  <si>
    <t>Deep recursive neural networks for compositionality in language</t>
  </si>
  <si>
    <t>2096–2104</t>
  </si>
  <si>
    <t>T. Rocktäschel, E. Grefenstette, K.M. Hermann, T. Kočiský, P. Blunsom</t>
  </si>
  <si>
    <t>Reasoning about entailment with neural attention</t>
  </si>
  <si>
    <t>4th International Conference on Learning Representations, ICLR 2016</t>
  </si>
  <si>
    <t>L. Chiruzzo, S. Castro, A. Rosá</t>
  </si>
  <si>
    <t>HAHA 2019 dataset: A corpus for humor analysis in spanish</t>
  </si>
  <si>
    <t>Proceedings of the 12th Conference on Language Resources and Evaluation, LREC 2020</t>
  </si>
  <si>
    <t>5106–5112</t>
  </si>
  <si>
    <t>L. Chiruzzo, S. Castro, M. Etcheverry, D. Garat, J.J. Prada, A. Rosá</t>
  </si>
  <si>
    <t>Overview of HAHA at IberLEF 2019: Humor analysis based on human annotation</t>
  </si>
  <si>
    <t>132–144</t>
  </si>
  <si>
    <t>W. Haynes</t>
  </si>
  <si>
    <t>Wilcoxon rank sum test</t>
  </si>
  <si>
    <t>Encyclopedia of Systems Biology</t>
  </si>
  <si>
    <t>2354–2355</t>
  </si>
  <si>
    <t>10.1007/978-1-4419-9863-7_1185</t>
  </si>
  <si>
    <t>G. Sidorov, S. Miranda-Jiménez, F. Viveros-Jiménez, A. Gelbukh, N. Castro-Sánchez, F. Velásquez, I. Dí az Rangel, S. Suárez-Guerra, A. Treviño, J. Gordon</t>
  </si>
  <si>
    <t>Empirical study of machine learning based approach for opinion mining in tweets</t>
  </si>
  <si>
    <t>Proceedings of the 11th Mexican International Conference on Advances in Artificial Intelligence - Volume Part I, MICAI’12</t>
  </si>
  <si>
    <t>L. Hernández, A. López-Lopez, J.E. Medina-Pagola</t>
  </si>
  <si>
    <t>Classification of attitude words for opinions mining</t>
  </si>
  <si>
    <t>Int. J. Comput. Linguistics Appl.</t>
  </si>
  <si>
    <t>267–283</t>
  </si>
  <si>
    <t>L.R. Gurillo, M.B.A. Ortega, S.R. Rosique, S. Attardo, E.M.-G. Paredes, X.A. Padilla-García, J. Muñoz Basols, P. Adrjan, M. David, A. Viana, K. Feyaerts, F. Yus</t>
  </si>
  <si>
    <t>Irony and Humor: From Pragmatics To Discourse</t>
  </si>
  <si>
    <t>J. Garmendia</t>
  </si>
  <si>
    <t>Irony</t>
  </si>
  <si>
    <t>10.1017/9781316136218</t>
  </si>
  <si>
    <t>G.A. Miller</t>
  </si>
  <si>
    <t>Wordnet: a lexical database for English</t>
  </si>
  <si>
    <t>Commun. ACM</t>
  </si>
  <si>
    <t>39–41</t>
  </si>
  <si>
    <t>A. Gonzalez-Agirre, E. Laparra, G. Rigau</t>
  </si>
  <si>
    <t>Multilingual central repository version 3.0</t>
  </si>
  <si>
    <t>LREC</t>
  </si>
  <si>
    <t>2525–2529</t>
  </si>
  <si>
    <t>M.D.M. González, E.M. Cámara, M.T.M. Valdivia</t>
  </si>
  <si>
    <t>CRiSOL:Base de conocimiento de opiniones para el español</t>
  </si>
  <si>
    <t>Procesamiento Del Lenguaje Natural</t>
  </si>
  <si>
    <t>143–150</t>
  </si>
  <si>
    <t>X. Saralegi, I.S. Vicente</t>
  </si>
  <si>
    <t>Elhuyar at TASS 2013</t>
  </si>
  <si>
    <t>Workshop on Sentiment Analysis at SEPLN, TASS2013</t>
  </si>
  <si>
    <t>A. Hogenboom, D. Bal, F. Frasincar</t>
  </si>
  <si>
    <t>Exploiting emoticons in sentiment analysis</t>
  </si>
  <si>
    <t>Proceedings of the 28th Annual ACM Symposium on Applied Computing, SAC ’13</t>
  </si>
  <si>
    <t>703–710</t>
  </si>
  <si>
    <t>10.1145/2480362.2480498</t>
  </si>
  <si>
    <t>R. Ortega-Bueno, J.E. Medina-Pagola, C.E. Muñiz Cuza, P. Rosso</t>
  </si>
  <si>
    <t>Improving attitude words classification for opinion mining using word embedding</t>
  </si>
  <si>
    <t>Progress in Pattern Recognition, Image Analysis, Computer Vision, and Applications - 23rd Iberoamerican Congress, CIARP 2018</t>
  </si>
  <si>
    <t>971–982</t>
  </si>
  <si>
    <t>Y. Susanto, A.G. Livingstone, B.C. Ng, E. Cambria</t>
  </si>
  <si>
    <t>The hourglass model revisited</t>
  </si>
  <si>
    <t>96–102</t>
  </si>
  <si>
    <t>10.1109/MIS.2020.2992799</t>
  </si>
  <si>
    <t>J. W, Pennebarker, James W.</t>
  </si>
  <si>
    <t>Volume 1890, first ed.</t>
  </si>
  <si>
    <t>Bloomsbury Press</t>
  </si>
  <si>
    <t>A.S. Peña, L.A. García, A.R. Dosina</t>
  </si>
  <si>
    <t>Detección de ironía en textos cortos enfocada a la minería de opinión</t>
  </si>
  <si>
    <t>IV Conferencia Internacional en Ciencias Computacionales e Informáticas (CICCI’ 2018)</t>
  </si>
  <si>
    <t>Ahluwalia, R., Soni, H., Callow, E., Nascimento, A. C. A., &amp; Cock, M. D.</t>
  </si>
  <si>
    <t>Detecting hate speech against women in english tweets</t>
  </si>
  <si>
    <t>Automatic identification and classification of misogynistic language on Twitter</t>
  </si>
  <si>
    <t>TACL</t>
  </si>
  <si>
    <t>Bakarov, A.</t>
  </si>
  <si>
    <t>Vector space models for automatic misogyny identification (short paper)</t>
  </si>
  <si>
    <t>1–3</t>
  </si>
  <si>
    <t>Basile, A., &amp; Rubagotti, C.</t>
  </si>
  <si>
    <t>Crotonemilano for AMI at evalita2018. A performant, cross-lingual misogyny detection system</t>
  </si>
  <si>
    <t>Basile, V., Bosco, C., Fersini, E., Nozza, D., Patti, V., Rangel Pardo, F. M., ... Sanguinetti, M.</t>
  </si>
  <si>
    <t>Baziotis, C., Pelekis, N., &amp; Doulkeridis, C.</t>
  </si>
  <si>
    <t>Datastories at semeval-2017 task 4: Deep lstm with attention for message-level and topic-based sentiment analysis</t>
  </si>
  <si>
    <t>Proceedings of the 11th international workshop on semantic evaluation (semeval-2017)</t>
  </si>
  <si>
    <t>747–754</t>
  </si>
  <si>
    <t>Buscaldi, D.</t>
  </si>
  <si>
    <t>Tweetaneuse @ AMI EVALITA2018: character-based models for the automatic misogyny identification task (short paper)</t>
  </si>
  <si>
    <t>Cambria, E., Chandra, P., Sharma, A., &amp; Hussain, A.</t>
  </si>
  <si>
    <t>Do not feel the trolls</t>
  </si>
  <si>
    <t>Proceedings of the 3rd international workshop on social data on the web</t>
  </si>
  <si>
    <t>Cambria, E., Poria, S., Gelbukh, A., &amp; Thelwall, M.</t>
  </si>
  <si>
    <t>Canós, J. S.</t>
  </si>
  <si>
    <t>Misogyny identification through SVM at ibereval 2018</t>
  </si>
  <si>
    <t>Cho, K., van Merriënboer, B., Gulcehre, C., Bahdanau, D., Bougares, F., Schwenk, H., &amp; Bengio, Y.</t>
  </si>
  <si>
    <t>10.3115/v1/D14-1179</t>
  </si>
  <si>
    <t>Chung, Y.-L., Kuzmenko, E., Tekiroglu, S. S., &amp; Guerini, M.</t>
  </si>
  <si>
    <t>CONAN - COunter NArratives through Nichesourcing: a Multilingual Dataset of Responses to Fight Online Hate Speech</t>
  </si>
  <si>
    <t>Code, L.</t>
  </si>
  <si>
    <t>Encyclopedia of feminist theories</t>
  </si>
  <si>
    <t>Daumé III, H.</t>
  </si>
  <si>
    <t>Proceedings of the 45th annual meeting of the association of computational linguistics</t>
  </si>
  <si>
    <t>256–263</t>
  </si>
  <si>
    <t>Davidson, T., Bhattacharya, D., &amp; Weber, I.</t>
  </si>
  <si>
    <t>De Mauro, T.</t>
  </si>
  <si>
    <t>Le parole per ferire</t>
  </si>
  <si>
    <t>Internazionale</t>
  </si>
  <si>
    <t>Proceedings of the 2019 conference of the north American chapter of the association for computational linguistics: Human language technologies, volume 1 (long and short papers)</t>
  </si>
  <si>
    <t>Fasoli, F., Carnaghi, A., &amp; Paladino, M. P.</t>
  </si>
  <si>
    <t>Social acceptability of sexist derogatory and sexist objectifying slurs across contexts</t>
  </si>
  <si>
    <t>Language Sciences</t>
  </si>
  <si>
    <t>98–107</t>
  </si>
  <si>
    <t>Fehn Unsvåg, E., &amp; Gambäck, B.</t>
  </si>
  <si>
    <t>The effects of user features on Twitter hate speech detection</t>
  </si>
  <si>
    <t>10.18653/v1/W18-5110</t>
  </si>
  <si>
    <t>Frenda, S., Ghanem, B., Guzmán-Falcón, E., Montes-y-Gómez, M., &amp; Pineda, L. V.</t>
  </si>
  <si>
    <t>Frenda, S., Ghanem, B., &amp; Montes-y-Gómez, M.</t>
  </si>
  <si>
    <t>Exploration of misogyny in spanish and english tweets</t>
  </si>
  <si>
    <t>260–267</t>
  </si>
  <si>
    <t>Journal of Intelligent and Fuzzy Systems</t>
  </si>
  <si>
    <t>Fulper, R., Ciampaglia, G. L., Ferrara, E., Ahn, Y., Flammini, A., Menczer, F., ... Rowe, K.</t>
  </si>
  <si>
    <t>Misogynistic language on Twitter and sexual violence</t>
  </si>
  <si>
    <t>Proceedings of the acm web science workshop on computational approaches to social modeling (chasm)</t>
  </si>
  <si>
    <t>Gaur, M., Alambo, A., Sain, J. P., Kursuncu, U., Thirunarayan, K., Kavuluru, R., ... Pathak, J.</t>
  </si>
  <si>
    <t>Knowledge-aware assessment of severity of suicide risk for early intervention</t>
  </si>
  <si>
    <t>514–525</t>
  </si>
  <si>
    <t>10.1145/3308558.3313698</t>
  </si>
  <si>
    <t>Goenaga, I., Atutxa, A., Gojenola, K., Casillas, A., de Ilarraza, A. D., Ezeiza, N., ... Perez-de-Viñaspre, O.</t>
  </si>
  <si>
    <t>Automatic misogyny identification using neural networks</t>
  </si>
  <si>
    <t>249–254</t>
  </si>
  <si>
    <t>van der Goot, R., Ljubešić, N., Matroos, I., Nissim, M., &amp; Plank, B.</t>
  </si>
  <si>
    <t>Bleaching text: Abstract features for cross-lingual gender prediction</t>
  </si>
  <si>
    <t>Proceedings of the 56th annual meeting of the association for computational linguistics (volume 2: Short papers)</t>
  </si>
  <si>
    <t>383–389</t>
  </si>
  <si>
    <t>10.18653/v1/P18-2061</t>
  </si>
  <si>
    <t>Proceedings of the 8th acm conference on web science</t>
  </si>
  <si>
    <t>Jha, A., &amp; Mamidi, R.</t>
  </si>
  <si>
    <t>When does a compliment become sexist? analysis and classification of ambivalent sexism using Twitter data</t>
  </si>
  <si>
    <t>Proceedings of the second workshop on NLP and computational social science</t>
  </si>
  <si>
    <t>10.18653/v1/W17-2902</t>
  </si>
  <si>
    <t>Machine learning: Ecml-98, 10th european conference on machine learning</t>
  </si>
  <si>
    <t>10.1007/BFb0026683</t>
  </si>
  <si>
    <t>Jurgens, D., Chandrasekharan, E., &amp; Hemphill, L.</t>
  </si>
  <si>
    <t>A Just and Comprehensive Strategy for Using NLP to Address Online Abuse</t>
  </si>
  <si>
    <t>3658–3666</t>
  </si>
  <si>
    <t>Karan, M., &amp; Snajder, J.</t>
  </si>
  <si>
    <t>Proceedings of the 2nd workshop on abusive language online, alw@emnlp 2018</t>
  </si>
  <si>
    <t>132–137</t>
  </si>
  <si>
    <t>Ke, G., Meng, Q., Finley, T., Wang, T., Chen, W., Ma, W., ... Liu, T.</t>
  </si>
  <si>
    <t>Lightgbm: A highly efficient gradient boosting decision tree</t>
  </si>
  <si>
    <t>Advances in neural information processing systems 30</t>
  </si>
  <si>
    <t>3146–3154</t>
  </si>
  <si>
    <t>Khatua, A., Cambria, E., Ghosh, K., Chaki, N., &amp; Khatua, A.</t>
  </si>
  <si>
    <t>Tweeting in support of lgbt? a deep learning approach</t>
  </si>
  <si>
    <t>Proceedings of the acm india joint international conference on data science and management of data</t>
  </si>
  <si>
    <t>342–345</t>
  </si>
  <si>
    <t>10.1145/3297001.3297057</t>
  </si>
  <si>
    <t>Khatua, A., E., C., &amp; Khatua, A.</t>
  </si>
  <si>
    <t>Sounds of silence breakers: Exploring sexual violence on twitter</t>
  </si>
  <si>
    <t>2018 ieee/acm international conference on advances in social networks analysis and mining (asonam)</t>
  </si>
  <si>
    <t>397–400</t>
  </si>
  <si>
    <t>Kramerae, C., &amp; Spender, D.</t>
  </si>
  <si>
    <t>Routledge international encyclopedia of women</t>
  </si>
  <si>
    <t>Kshirsagar, R., Cukuvac, T., McKeown, K., &amp; McGregor, S.</t>
  </si>
  <si>
    <t>Predictive embeddings for hate speech detection on Twitter</t>
  </si>
  <si>
    <t>26–32</t>
  </si>
  <si>
    <t>10.18653/v1/W18-5104</t>
  </si>
  <si>
    <t>6th international conference on learning representations, ICLR 2018</t>
  </si>
  <si>
    <t>Liu, H., Chiroma, F., &amp; Cocea, M.</t>
  </si>
  <si>
    <t>Identification and classification of misogynous tweets using multi-classifier fusion</t>
  </si>
  <si>
    <t>268–273</t>
  </si>
  <si>
    <t>Majumder, N., Poria, S., Peng, H., Chhaya, N., Cambria, E., &amp; Gelbukh, A.</t>
  </si>
  <si>
    <t>187–202</t>
  </si>
  <si>
    <t>Mandl, T., Modha, S., Majumder, P., Patel, D., Dave, M., Mandlia, C., &amp; Patel, A.</t>
  </si>
  <si>
    <t>Manne, K.</t>
  </si>
  <si>
    <t>Down girl: The logic of misogyny</t>
  </si>
  <si>
    <t>Menini, S., Moretti, G., Corazza, M., Cabrio, E., Tonelli, S., &amp; Villata, S.</t>
  </si>
  <si>
    <t>A system to monitor cyberbullying based on message classification and social network analysis</t>
  </si>
  <si>
    <t>105–110</t>
  </si>
  <si>
    <t>10.18653/v1/W19-3511</t>
  </si>
  <si>
    <t>Mishra, P., Tredici, M. D., Yannakoudakis, H., &amp; Shutova, E.</t>
  </si>
  <si>
    <t>Author profiling for abuse detection</t>
  </si>
  <si>
    <t>Proceedings of the 27th international conference on computational linguistics, COLING 2018</t>
  </si>
  <si>
    <t>1088–1098</t>
  </si>
  <si>
    <t>A bert-based transfer learning approach for hate speech detection in online social media</t>
  </si>
  <si>
    <t>Complex networks and their applications VIII - volume 1 proceedings of the eighth international conference on complex networks and their applications COMPLEX NETWORKS 2019</t>
  </si>
  <si>
    <t>Nina-Alcocer, V.</t>
  </si>
  <si>
    <t>AMI at ibereval2018 automatic misogyny identification in spanish and english tweets</t>
  </si>
  <si>
    <t>274–279</t>
  </si>
  <si>
    <t>Proceedings of the 2019 conference on empirical methods in natural language processing and the 9th international joint conference on natural language processing (emnlp-ijcnlp)</t>
  </si>
  <si>
    <t>Stance classification for rumour analysis in twitter: Exploiting affective information and conversation structure</t>
  </si>
  <si>
    <t>Pamungkas, E. W., Cignarella, A. T., Basile, V., &amp; Patti, V.</t>
  </si>
  <si>
    <t>Automatic identification of misogyny in english and italian tweets at EVALITA 2018 with a multilingual hate lexicon</t>
  </si>
  <si>
    <t>2018c</t>
  </si>
  <si>
    <t>14-ExLab@UniTo for AMI at ibereval2018: Exploiting lexical knowledge for detecting misogyny in english and spanish tweets</t>
  </si>
  <si>
    <t>234–241</t>
  </si>
  <si>
    <t>Proceedings of the 57th conference of the association for computational linguistics, ACL 2019, volume 2: Student research workshop</t>
  </si>
  <si>
    <t>10.18653/v1/D18-1302</t>
  </si>
  <si>
    <t>Pinker, S.</t>
  </si>
  <si>
    <t>The stuff of thought: Language as a window into human nature</t>
  </si>
  <si>
    <t>Penguin</t>
  </si>
  <si>
    <t>Poland, B.</t>
  </si>
  <si>
    <t>Haters: Harassment, abuse, and violence online</t>
  </si>
  <si>
    <t>U of Nebraska Press</t>
  </si>
  <si>
    <t>Poria, S., Majumder, N., Hazarika, D., Cambria, E., Gelbukh, A., &amp; Hussain, A.</t>
  </si>
  <si>
    <t>Multimodal sentiment analysis: Addressing key issues and setting up the baselines</t>
  </si>
  <si>
    <t>17–25</t>
  </si>
  <si>
    <t>Qian, J., ElSherief, M., Belding, E., &amp; Wang, W. Y.</t>
  </si>
  <si>
    <t>Proceedings of the 2018 conference of the north American chapter of the association for computational linguistics: Human language technologies, volume 2 (short papers)</t>
  </si>
  <si>
    <t>118–123</t>
  </si>
  <si>
    <t>10.18653/v1/N18-2019</t>
  </si>
  <si>
    <t>Richardson-Self, L.</t>
  </si>
  <si>
    <t>Woman-hating: On misogyny, sexism, and hate speech</t>
  </si>
  <si>
    <t>Hypatia</t>
  </si>
  <si>
    <t>256–272</t>
  </si>
  <si>
    <t>10.1111/hypa.12398</t>
  </si>
  <si>
    <t>Ruder12, S., Bingel, J., Augenstein, I., &amp; Søgaard, A.</t>
  </si>
  <si>
    <t>Sluice networks: Learning what to share between loosely related tasks</t>
  </si>
  <si>
    <t>stat</t>
  </si>
  <si>
    <t>Saha, P., Mathew, B., Goyal, P., &amp; Mukherjee, A.</t>
  </si>
  <si>
    <t>Hateminers: Detecting hate speech against women</t>
  </si>
  <si>
    <t>arXiv preprint arXiv:1812.06700</t>
  </si>
  <si>
    <t>Hatemonitors: Language agnostic abuse detection in social media</t>
  </si>
  <si>
    <t>Working notes of fire 2019 - forum for information retrieval evaluation</t>
  </si>
  <si>
    <t>246–253</t>
  </si>
  <si>
    <t>An italian Twitter corpus of hate speech against immigrants</t>
  </si>
  <si>
    <t>2798–2805</t>
  </si>
  <si>
    <t>Schneider, J. M., Roller, R., Bourgonje, P., Hegele, S., &amp; Rehm, G.</t>
  </si>
  <si>
    <t>Towards the automatic classification of offensive language and related phenomena in german tweets</t>
  </si>
  <si>
    <t>14th conference on natural language processing konvens 2018</t>
  </si>
  <si>
    <t>Sharifirad, S., &amp; Jacovi, A.</t>
  </si>
  <si>
    <t>Learning and understanding different categories of sexism using convolutional neural network’s filters</t>
  </si>
  <si>
    <t>Proceedings of the 2019 workshop on widening nlp</t>
  </si>
  <si>
    <t>21–23</t>
  </si>
  <si>
    <t>Classifying misogynistic tweets using a blended model: The AMI shared task in IBEREVAL 2018</t>
  </si>
  <si>
    <t>255–259</t>
  </si>
  <si>
    <t>Misogyny detection and classification in english tweets: The experience of the ITT team</t>
  </si>
  <si>
    <t>Smith, S. L., Turban, D. H., Hamblin, S., &amp; Hammerla, N. Y.</t>
  </si>
  <si>
    <t>Offline bilingual word vectors, orthogonal transformations and the inverted softmax</t>
  </si>
  <si>
    <t>arXiv preprint arXiv:1702.03859</t>
  </si>
  <si>
    <t>Sulis, E., Farías, D. I. H., Rosso, P., Patti, V., &amp; Ruffo, G.</t>
  </si>
  <si>
    <t>Figurative messages and affect in twitter: Differences between #irony, #sarcasm and #not</t>
  </si>
  <si>
    <t>Knowledge Based Systems</t>
  </si>
  <si>
    <t>Swamy, S. D., Jamatia, A., &amp; Gambäck, B.</t>
  </si>
  <si>
    <t>Studying generalisability across abusive language detection datasets</t>
  </si>
  <si>
    <t>Proceedings of the 23rd conference on computational natural language learning (conll)</t>
  </si>
  <si>
    <t>940–950</t>
  </si>
  <si>
    <t>10.18653/v1/K19-1088</t>
  </si>
  <si>
    <t>Van Hee, C., Jacobs, G., Emmery, C., Desmet, B., Lefever, E., Verhoeven, B., ... Hoste, V.</t>
  </si>
  <si>
    <t>Automatic detection of cyberbullying in social media text</t>
  </si>
  <si>
    <t>PloS one</t>
  </si>
  <si>
    <t>Wallace, B. C., Kertz, L., Charniak, E., et al.</t>
  </si>
  <si>
    <t>Humans require context to infer ironic intent (so computers probably do, too)</t>
  </si>
  <si>
    <t>Proceedings of the 52nd annual meeting of the association for computational linguistics (volume 2: Short papers)</t>
  </si>
  <si>
    <t>512–516</t>
  </si>
  <si>
    <t>Hateful symbols or hateful people? predictive features for hate speech detection on Twitter</t>
  </si>
  <si>
    <t>Bridging the gaps: Multi task learning for domain transfer of hate speech detection</t>
  </si>
  <si>
    <t>Online harassment. Springer</t>
  </si>
  <si>
    <t>Detection of Abusive Language: the Problem of Biased Datasets</t>
  </si>
  <si>
    <t>10.18653/v1/N19-1060</t>
  </si>
  <si>
    <t>1415–1420</t>
  </si>
  <si>
    <t>10.18653/v1/N19-1144</t>
  </si>
  <si>
    <t>SemEval-2019 task 6: Identifying and categorizing offensive language in social media (OffensEval)</t>
  </si>
  <si>
    <t>75–86</t>
  </si>
  <si>
    <t>10.18653/v1/S19-2010</t>
  </si>
  <si>
    <t>abs/1701.04931</t>
  </si>
  <si>
    <t>Alfina, I., Mulia, R., Fanany, M. I., &amp; Ekanata, Y.</t>
  </si>
  <si>
    <t>abs/2004.06465</t>
  </si>
  <si>
    <t>Hate speech detection is not as easy as you may think: A closer look at model validation (extended version)</t>
  </si>
  <si>
    <t>Information Systems</t>
  </si>
  <si>
    <t>Article 101584</t>
  </si>
  <si>
    <t>Basile, V., Bosco, C., Fersini, E., Nozza, D., Patti, V., Pardo, F. M. R., et al.</t>
  </si>
  <si>
    <t>Proceedings of the 13th International Workshop on Semantic Evaluation, SemEval@NAACL-HLT 2019</t>
  </si>
  <si>
    <t>10.18653/v1/s19-2007</t>
  </si>
  <si>
    <t>Brooke, J., Tofiloski, M., &amp; Taboada, M.</t>
  </si>
  <si>
    <t>Cross-linguistic sentiment analysis: From english to spanish</t>
  </si>
  <si>
    <t>Recent Advances in Natural Language Processing, RANLP 2009</t>
  </si>
  <si>
    <t>50–54</t>
  </si>
  <si>
    <t>Capozzi, A. T., Lai, M., Basile, V., Poletto, F., Sanguinetti, M., Bosco, C., et al.</t>
  </si>
  <si>
    <t>Computational linguistics against hate: Hate speech detection and visualization on social media in the" contro l’odio" project</t>
  </si>
  <si>
    <t>Chen, Z., Shen, S., Hu, Z., Lu, X., Mei, Q., &amp; Liu, X.</t>
  </si>
  <si>
    <t>Emoji-powered representation learning for cross-lingual sentiment classification</t>
  </si>
  <si>
    <t>The World Wide Web Conference, WWW 2019</t>
  </si>
  <si>
    <t>251–262</t>
  </si>
  <si>
    <t>10.1145/3308558.3313600</t>
  </si>
  <si>
    <t>Chen, X., Sun, Y., Athiwaratkun, B., Cardie, C., &amp; Weinberger, K. Q.</t>
  </si>
  <si>
    <t>Adversarial deep averaging networks for cross-lingual sentiment classification</t>
  </si>
  <si>
    <t>557–570</t>
  </si>
  <si>
    <t>Conneau, A., Lample, G., Ranzato, M., Denoyer, L., &amp; Jégou, H.</t>
  </si>
  <si>
    <t>arXiv preprint arXiv:1710.04087</t>
  </si>
  <si>
    <t>Proceedings of the Eleventh International Conference on Web and Social Media, ICWSM 2017</t>
  </si>
  <si>
    <t>Proceedings of the Second International Workshop on Issues of Sentiment Discovery and Opinion Mining, WISDOM 2013</t>
  </si>
  <si>
    <t>9:1–9:8</t>
  </si>
  <si>
    <t>10.1145/2502069.2502078</t>
  </si>
  <si>
    <t>Proceedings of the 2019 Conference of the North American Chapter of the Association for Computational Linguistics: Human Language Technologies, NAACL-HLT 2019, Volume 1 (Long and Short Papers)</t>
  </si>
  <si>
    <t>Downs, A.</t>
  </si>
  <si>
    <t>Up and down with ecology, the ‘‘issue attention’’ cycle</t>
  </si>
  <si>
    <t>The 49th Annual Meeting of the Association for Computational Linguistics: Human Language Technologies, Proceedings of the Conference, Short Papers</t>
  </si>
  <si>
    <t>‘‘You don’t understand, this is a new war!’’ analysis of hate speech in news web sites’ comments</t>
  </si>
  <si>
    <t>EU Commission</t>
  </si>
  <si>
    <t>Code of conduct on countering illegal hate speech online</t>
  </si>
  <si>
    <t>https://ec.europa.eu/info/policies/justice-and-fundamental-rights/combatting-discrimination/racism-and-xenophobia/countering-illegal-hate-speech-online_en#theeucodeofconduct</t>
  </si>
  <si>
    <t>Proceedings of the 2nd Workshop on Abusive Language Online (ALW2)</t>
  </si>
  <si>
    <t>Feng, Y., &amp; Wan, X.</t>
  </si>
  <si>
    <t>Towards a unified end-to-end approach for fully unsupervised cross-lingual sentiment analysis</t>
  </si>
  <si>
    <t>Proceedings of the 23rd Conference on Computational Natural Language Learning, CoNLL 2019</t>
  </si>
  <si>
    <t>10.18653/v1/K19-1097</t>
  </si>
  <si>
    <t>Proceedings of the Twelfth International Conference on Web and Social Media, ICWSM 2018</t>
  </si>
  <si>
    <t>Glavaš, G., Karan, M., &amp; Vulić, I.</t>
  </si>
  <si>
    <t>XHate-999: Analyzing and detecting abusive language across domains and languages</t>
  </si>
  <si>
    <t>6350–6365</t>
  </si>
  <si>
    <t>Goodfellow, I. J., Bengio, Y., &amp; Courville, A. C.</t>
  </si>
  <si>
    <t>Deep Learning</t>
  </si>
  <si>
    <t>Multi-label hate speech and abusive language detection in Indonesian Twitter</t>
  </si>
  <si>
    <t>10.18653/v1/W19-3506</t>
  </si>
  <si>
    <t>Translated vs non-translated method for multilingual hate speech identification in Twitter</t>
  </si>
  <si>
    <t>International Journal on Advanced Science, Engineering and Information Technology</t>
  </si>
  <si>
    <t>1116–1123</t>
  </si>
  <si>
    <t>Jebbara, S., &amp; Cimiano, P.</t>
  </si>
  <si>
    <t>Zero-shot cross-lingual opinion target extraction</t>
  </si>
  <si>
    <t>2486–2495</t>
  </si>
  <si>
    <t>10.18653/v1/n19-1257</t>
  </si>
  <si>
    <t>6282–6293</t>
  </si>
  <si>
    <t>10.18653/v1/2020.acl-main.560</t>
  </si>
  <si>
    <t>Kim, S., &amp; Hovy, E. H.</t>
  </si>
  <si>
    <t>Identifying and analyzing judgment opinions</t>
  </si>
  <si>
    <t>Human Language Technology Conference of the North American Chapter of the Association of Computational Linguistics, Proceedings</t>
  </si>
  <si>
    <t>200–207</t>
  </si>
  <si>
    <t>HurtBERT: Incorporating Lexical Features with BERT for the Detection of Abusive Language</t>
  </si>
  <si>
    <t>Proceedings of the Fourth Workshop on Online Abuse and Harms</t>
  </si>
  <si>
    <t>10.18653/v1/2020.alw-1.5</t>
  </si>
  <si>
    <t>Leader, T., Mullen, B., &amp; Rice, D.</t>
  </si>
  <si>
    <t>Complexity and valence in ethnophaulisms and exclusion of ethnic out-groups: what puts the "hate" into hate speech?</t>
  </si>
  <si>
    <t>170–182</t>
  </si>
  <si>
    <t>Lin, Y.-H., Chen, C.-Y., Lee, J., Li, Z., Zhang, Y., Xia, M., et al.</t>
  </si>
  <si>
    <t>Choosing transfer languages for cross-lingual learning</t>
  </si>
  <si>
    <t>3125–3135</t>
  </si>
  <si>
    <t>10.18653/v1/P19-1301</t>
  </si>
  <si>
    <t>Mandl, T., Modha, S., Majumder, P., Patel, D., Dave, M., Mandalia, C., et al.</t>
  </si>
  <si>
    <t>Overview of the HASOC track at FIRE 2019: Hate speech and offensive content identification in indo-European languages</t>
  </si>
  <si>
    <t>FIRE ’19: Forum for Information Retrieval Evaluation</t>
  </si>
  <si>
    <t>10.1145/3368567.3368584</t>
  </si>
  <si>
    <t>Meng, X., Wei, F., Xu, G., Zhang, L., Liu, X., Zhou, M., et al.</t>
  </si>
  <si>
    <t>Lost in translations? Building sentiment lexicons using context based machine translation</t>
  </si>
  <si>
    <t>COLING 2012, 24th International Conference on Computational Linguistics, Proceedings of the Conference: Posters</t>
  </si>
  <si>
    <t>829–838</t>
  </si>
  <si>
    <t>Mihalcea, R., Banea, C., &amp; Wiebe, J.</t>
  </si>
  <si>
    <t>Learning multilingual subjective language via cross-lingual projections</t>
  </si>
  <si>
    <t>ACL 2007, Proceedings of the 45th Annual Meeting of the Association for Computational Linguistics</t>
  </si>
  <si>
    <t>976–983</t>
  </si>
  <si>
    <t>Mishra, P., Del Tredici, M., Yannakoudakis, H., &amp; Shutova, E.</t>
  </si>
  <si>
    <t>Author profiling for hate speech detection</t>
  </si>
  <si>
    <t>arXiv preprint arXiv:1902.06734</t>
  </si>
  <si>
    <t>Complex Networks and their Applications VIII - Volume 1 Proceedings of the Eighth International Conference on Complex Networks and their Applications COMPLEX NETWORKS 2019</t>
  </si>
  <si>
    <t>Mullen, B., &amp; Smyth, J.</t>
  </si>
  <si>
    <t>Immigrant suicide rates as a function of ethnophaulisms: Hate speech predicts death</t>
  </si>
  <si>
    <t>Psychosomatic Medicine</t>
  </si>
  <si>
    <t>343–348</t>
  </si>
  <si>
    <t>Müller, K., &amp; Schwarz, C.</t>
  </si>
  <si>
    <t>Fanning the flames of hate: Social media and hate crime</t>
  </si>
  <si>
    <t>SSRN 3082972</t>
  </si>
  <si>
    <t>Ousidhoum, N., Lin, Z., Zhang, H., Song, Y., &amp; Yeung, D.</t>
  </si>
  <si>
    <t>Proceedings of the 2019 Conference on Empirical Methods in Natural Language Processing and the 9th International Joint Conference on Natural Language Processing, EMNLP-IJCNLP 2019</t>
  </si>
  <si>
    <t>4674–4683</t>
  </si>
  <si>
    <t>Do you really want to hurt me? predicting abusive swearing in social media</t>
  </si>
  <si>
    <t>6237–6246</t>
  </si>
  <si>
    <t>Cross-domain and cross-lingual abusive language detection: a hybrid approach with deep learning and a multilingual lexicon</t>
  </si>
  <si>
    <t>Proceedings of the 57th Annual Meeting of the Association for Computational Linguistics: Student Research Workshop</t>
  </si>
  <si>
    <t>10.18653/v1/P19-2051</t>
  </si>
  <si>
    <t>Pelicon, A., Pranjić, M., Miljković, D., Škrlj, B., &amp; Pollak, S.</t>
  </si>
  <si>
    <t>Zero-shot learning for cross-lingual news sentiment classification</t>
  </si>
  <si>
    <t>Pereira-Kohatsu, J. C., Sánchez, L. Q., Liberatore, F., &amp; Camacho-Collados, M.</t>
  </si>
  <si>
    <t>Detecting and monitoring hate speech in Twitter</t>
  </si>
  <si>
    <t>Peters, M. E., Neumann, M., Iyyer, M., Gardner, M., Clark, C., Lee, K., et al.</t>
  </si>
  <si>
    <t>Proceedings of the 2018 Conference of the North American Chapter of the Association for Computational Linguistics: Human Language Technologies, NAACL-HLT 2018, Volume 1 (Long Papers)</t>
  </si>
  <si>
    <t>10.18653/v1/n18-1202</t>
  </si>
  <si>
    <t>https://link.springer.com/article/10.1007/s10579-020-09502-8</t>
  </si>
  <si>
    <t>Proceedings of the 2018 Conference of the North American Chapter of the Association for Computational Linguistics: Human Language Technologies, Volume 2 (Short Papers)</t>
  </si>
  <si>
    <t>Reimers, N., &amp; Gurevych, I.</t>
  </si>
  <si>
    <t>Making monolingual sentence embeddings multilingual using knowledge distillation</t>
  </si>
  <si>
    <t>abs/2004.09813</t>
  </si>
  <si>
    <t>Rodriguez, D., &amp; Saynova, D.</t>
  </si>
  <si>
    <t>Machine Learning for Detecting Hate Speech in Low Resource Languages (Master’s thesis)</t>
  </si>
  <si>
    <t>Göteborgs Universitet</t>
  </si>
  <si>
    <t>abs/1701.08118</t>
  </si>
  <si>
    <t>Sarkar, A., Reddy, S., &amp; Iyengar, R. S.</t>
  </si>
  <si>
    <t>Zero-shot multilingual sentiment analysis using hierarchical attentive network and BERT</t>
  </si>
  <si>
    <t>Proceedings of the 2019 3rd International Conference on Natural Language Processing and Information Retrieval</t>
  </si>
  <si>
    <t>49–56</t>
  </si>
  <si>
    <t>Schuster, S., Gupta, S., Shah, R., &amp; Lewis, M.</t>
  </si>
  <si>
    <t>Cross-lingual transfer learning for multilingual task oriented dialog</t>
  </si>
  <si>
    <t>3795–3805</t>
  </si>
  <si>
    <t>10.18653/v1/n19-1380</t>
  </si>
  <si>
    <t>Soral, W., Bilewicz, M., &amp; Winiewski, M.</t>
  </si>
  <si>
    <t>Exposure to hate speech increases prejudice through desensitization</t>
  </si>
  <si>
    <t>136–146</t>
  </si>
  <si>
    <t>10.1002/ab.21737</t>
  </si>
  <si>
    <t>Proceedings of the Second Workshop on Language in Social Media</t>
  </si>
  <si>
    <t>Proceedings of the Student Research Workshop, SRW@HLT-NAACL 2016</t>
  </si>
  <si>
    <t>10.18653/v1/n19-1060</t>
  </si>
  <si>
    <t>Williams, M. L., Burnap, P., Javed, A., Liu, H., &amp; Ozalp, S.</t>
  </si>
  <si>
    <t>Hate in the machine: anti-black and anti-muslim social media posts as predictors of offline racially and religiously aggravated crime</t>
  </si>
  <si>
    <t>The British Journal of Criminology</t>
  </si>
  <si>
    <t>93–117</t>
  </si>
  <si>
    <t>Wilson, T., Wiebe, J., &amp; Hoffmann, P.</t>
  </si>
  <si>
    <t>HLT/EMNLP 2005, Human Language Technology Conference and Conference on Empirical Methods in Natural Language Processing, Proceedings of the Conference</t>
  </si>
  <si>
    <t>347–354</t>
  </si>
  <si>
    <t>Zhou, X., Wan, X., &amp; Xiao, J.</t>
  </si>
  <si>
    <t>Cross-lingual sentiment classification with bilingual document representation learning</t>
  </si>
  <si>
    <t>Proceedings of the 54th Annual Meeting of the Association for Computational Linguistics, ACL 2016, Volume 1: Long Papers</t>
  </si>
  <si>
    <t>1403–1412</t>
  </si>
  <si>
    <t>10.18653/v1/p16-1133</t>
  </si>
  <si>
    <t>Aragón, M. E., Álvarez-Carmona, M. Á., Montes-y Gómez, M., Escalante, H. J., Villasenor-Pineda, L., &amp; Moctezuma, D.</t>
  </si>
  <si>
    <t>Overview of mex-a3t at iberlef 2019: Authorship and aggressiveness analysis in Mexican Spanish tweets</t>
  </si>
  <si>
    <t>Notebook papers of 1st SEPLN workshop on iberian languages evaluation forum</t>
  </si>
  <si>
    <t>Argota Vega, L. E., Reyes-Magaña, J. C., Gómez-Adorno, H., &amp; Bel-Enguix, G.</t>
  </si>
  <si>
    <t>MineriaUNAM at semeval-2019 task 5: Detecting hate speech in Twitter using multiple features in a combinatorial framework</t>
  </si>
  <si>
    <t>447–452</t>
  </si>
  <si>
    <t>10.18653/v1/S19-2079</t>
  </si>
  <si>
    <t>Basile, V., Bosco, C., Fersini, E., Nozza, D., Patti, V., Rangel, F., Rosso, P., &amp; Sanguinetti, M.</t>
  </si>
  <si>
    <t>Benballa, M., Collet, S., &amp; Picot-Clemente, R.</t>
  </si>
  <si>
    <t>Saagie at semeval-2019 task 5: From universal text embeddings and classical features to domain-specific text classification</t>
  </si>
  <si>
    <t>469–475</t>
  </si>
  <si>
    <t>10.18653/v1/S19-2083</t>
  </si>
  <si>
    <t>Bengio, Y.</t>
  </si>
  <si>
    <t>Practical recommendations for gradient-based training of deep architectures</t>
  </si>
  <si>
    <t>Neural networks: tricks of the trade</t>
  </si>
  <si>
    <t>Comandini, G., &amp; Patti, V.</t>
  </si>
  <si>
    <t>An impossible dialogue! nominal utterances and populist rhetoric in an Italian Twitter corpus of hate speech against immigrants</t>
  </si>
  <si>
    <t>163–171</t>
  </si>
  <si>
    <t>Cortes, C., &amp; Vapnik, V.</t>
  </si>
  <si>
    <t>arXiv:1810.04805</t>
  </si>
  <si>
    <t>Fan, Y., Qian, Y., Xie, F.-L., &amp; Soong, F. K.</t>
  </si>
  <si>
    <t>TTS synthesis with bidirectional LSTM based recurrent neural networks</t>
  </si>
  <si>
    <t>Fifteenth annual conference of the international speech communication association</t>
  </si>
  <si>
    <t>Overview of the evalita 2018 task on automatic misogyny identification (ami)</t>
  </si>
  <si>
    <t>Proceedings of the 6th evaluation campaign of natural language processing and speech tools for Italian. CEUR.org</t>
  </si>
  <si>
    <t>Fleiss, J. L.</t>
  </si>
  <si>
    <t>Measuring nominal scale agreement among many raters</t>
  </si>
  <si>
    <t>Florio, K., Basile, V., Lai, M., &amp; Patti, V.</t>
  </si>
  <si>
    <t>Leveraging hate speech detection to investigate immigration-related phenomena in Italy</t>
  </si>
  <si>
    <t>2019 8th international conference on affective computing and intelligent interaction workshops and demos</t>
  </si>
  <si>
    <t>Frenda, S., Ghanem, B., Montes-y Gómez, M., &amp; Rosso, P.</t>
  </si>
  <si>
    <t>Online hate speech against women: Automatic identification of misogyny and sexism on Twitter</t>
  </si>
  <si>
    <t>Gage, P.</t>
  </si>
  <si>
    <t>A new algorithm for data compression</t>
  </si>
  <si>
    <t>C Users Journal</t>
  </si>
  <si>
    <t>23–38</t>
  </si>
  <si>
    <t>Garreta, R., &amp; Moncecchi, G.</t>
  </si>
  <si>
    <t>Learning scikit-learn: machine learning in python</t>
  </si>
  <si>
    <t>Gertner, A. S., Henderson, J., Merkhofer, E., Marsh, A., Wellner, B., &amp; Zarrella, G.</t>
  </si>
  <si>
    <t>MITRE at SemEval-2019 task 5: transfer learning for multilingual hate speech detection</t>
  </si>
  <si>
    <t>Bullying, cyberbullying, and suicide.</t>
  </si>
  <si>
    <t>Huang, Z., Xu, W., &amp; Yu, K.</t>
  </si>
  <si>
    <t>Bidirectional LSTM-CRF models for sequence tagging</t>
  </si>
  <si>
    <t>abs/1508.01991</t>
  </si>
  <si>
    <t>Hutto, C. J., &amp; Gilbert, E.</t>
  </si>
  <si>
    <t>Eighth international AAAI conference on weblogs and social media</t>
  </si>
  <si>
    <t>Kalampokis, E., Tambouris, E., &amp; Tarabanis, K. A.</t>
  </si>
  <si>
    <t>Understanding the predictive power of social media</t>
  </si>
  <si>
    <t>544–559</t>
  </si>
  <si>
    <t>3rd International conference for learning representations</t>
  </si>
  <si>
    <t>Korde, V., &amp; Mahender, C. N.</t>
  </si>
  <si>
    <t>Text classification and classifiers: A survey</t>
  </si>
  <si>
    <t>International Journal of Artificial Intelligence &amp; Applications</t>
  </si>
  <si>
    <t>Kumar, R., Ojha, A. K., Zampieri, M., &amp; Malmasi, S.</t>
  </si>
  <si>
    <t>Proceedings of the IEEE</t>
  </si>
  <si>
    <t>2278–2324</t>
  </si>
  <si>
    <t>Lingiardi, V., Carone, N., Semeraro, G., Musto, C., D’Amico, M., &amp; Brena, S.</t>
  </si>
  <si>
    <t>Mapping Twitter hate speech towards social and sexual minorities: a lexicon-based approach to semantic content analysis</t>
  </si>
  <si>
    <t>Behaviour &amp; Information Technology</t>
  </si>
  <si>
    <t>Mikolov, T., Chen, K., Corrado, G. S., &amp; Dean, J.</t>
  </si>
  <si>
    <t>abs/1301.3781</t>
  </si>
  <si>
    <t>Paetzold, G. H., Zampieri, M., &amp; Malmasi, S.</t>
  </si>
  <si>
    <t>UTFPR at semeval-2019 task 5: Hate speech identification with recurrent neural networks</t>
  </si>
  <si>
    <t>519–523</t>
  </si>
  <si>
    <t>10.18653/v1/S19-2093</t>
  </si>
  <si>
    <t>Automatic identification of misogyny in english and Italian tweets at EVALITA 2018 with a multilingual hate lexicon</t>
  </si>
  <si>
    <t>Sixth evaluation campaign of natural language processing and speech tools for Italian</t>
  </si>
  <si>
    <t>Proceedings of the 2014 conference on empirical methods in natural language processing</t>
  </si>
  <si>
    <t>Pereira-Kohatsu, J. C., Quijano-Sánchez, L., Liberatore, F., &amp; Camacho-Collados, M.</t>
  </si>
  <si>
    <t>Pérez, J. M., &amp; Luque, F. M.</t>
  </si>
  <si>
    <t>Atalaya at semeval 2019 task 5: Robust embeddings for tweet classification</t>
  </si>
  <si>
    <t>10.18653/v1/S19-2008</t>
  </si>
  <si>
    <t>Plaza-del-Arco, F.-M., Molina-González, M. D., Ureña-López, L. A., &amp; Martín-Valdivia, M. T.</t>
  </si>
  <si>
    <t>Detecting misogyny and xenophobia in Spanish tweets using language technologies</t>
  </si>
  <si>
    <t>Results of the poleval 2019 shared task 6: First dataset and open shared task for automatic cyberbullying detection in polish Twitter</t>
  </si>
  <si>
    <t>Proceedings of the poleval 2019 workshop</t>
  </si>
  <si>
    <t>INF-hateval at semeval-2019 task 5: Convolutional neural networks for hate speech detection against women and immigrants on Twitter</t>
  </si>
  <si>
    <t>420–425</t>
  </si>
  <si>
    <t>10.18653/v1/S19-2074</t>
  </si>
  <si>
    <t>Roberts, S. T., Tetreault, J., Prabhakaran, V., &amp; Waseem, Z.</t>
  </si>
  <si>
    <t>Ruiz, A. M., Cornet, A., Shimanoe, K., Morante, J. R., &amp; Yamazoe, N.</t>
  </si>
  <si>
    <t>Effects of various metal additives on the gas sensing performances of TiO2 nanocrystals obtained from hydrothermal treatments</t>
  </si>
  <si>
    <t>Sensors and Actuators B (Chemical)</t>
  </si>
  <si>
    <t>Sanguinetti, M., Poletto, F., Bosco, C., Patti, V., &amp; Marco, S.</t>
  </si>
  <si>
    <t>Language resources and evaluation conference</t>
  </si>
  <si>
    <t>Proceedings of the 54th annual meeting of the association for computational linguistics (vol. 1)</t>
  </si>
  <si>
    <t>Shalev-Shwartz, S., &amp; Ben-David, S.</t>
  </si>
  <si>
    <t>Understanding machine learning: From theory to algorithms</t>
  </si>
  <si>
    <t>Sohn, H., &amp; Lee, H.</t>
  </si>
  <si>
    <t>MC-BERT4HATE: Hate speech detection using multi-channel BERT for different languages and translations</t>
  </si>
  <si>
    <t>2019 International conference on data mining workshops</t>
  </si>
  <si>
    <t>551–559</t>
  </si>
  <si>
    <t>Struß, J. M., Siegel, M., Ruppenhofer, J., Wiegand, M., &amp; Klenner, M.</t>
  </si>
  <si>
    <t>Overview of GermEval Task 2, 2019 shared task on the identification of offensive language</t>
  </si>
  <si>
    <t>Proceedings of the 15th conference on natural language processing</t>
  </si>
  <si>
    <t>354–365</t>
  </si>
  <si>
    <t>Sun, C., Qiu, X., Xu, Y., &amp; Huang, X.</t>
  </si>
  <si>
    <t>China national conference on chinese computational linguistics</t>
  </si>
  <si>
    <t>Torrey, L., &amp; Shavlik, J.</t>
  </si>
  <si>
    <t>Transfer learning</t>
  </si>
  <si>
    <t>Handbook of research on machine learning applications and trends: algorithms, methods, and techniques</t>
  </si>
  <si>
    <t>242–264</t>
  </si>
  <si>
    <t>Uysal, A. K., &amp; Gunal, S.</t>
  </si>
  <si>
    <t>The impact of preprocessing on text classification</t>
  </si>
  <si>
    <t>104–112</t>
  </si>
  <si>
    <t>Vasa, K.</t>
  </si>
  <si>
    <t>Text classification through statistical and machine learning methods: A survey</t>
  </si>
  <si>
    <t>International Journal of Engineering Development and Research</t>
  </si>
  <si>
    <t>abs/1705.09899</t>
  </si>
  <si>
    <t>Know-center at semeval-2019 task 5: Multilingual hate speech detection on Twitter using CNNs</t>
  </si>
  <si>
    <t>10.18653/v1/S19-2076</t>
  </si>
  <si>
    <t>Zhang, J., Karimireddy, S. P., Veit, A., Kim, S., Reddi, S. J., Kumar, S., &amp; Sra, S.</t>
  </si>
  <si>
    <t>Why ADAM beats SGD for attention models</t>
  </si>
  <si>
    <t>abs/1912.03194</t>
  </si>
  <si>
    <t>Zhang, H., Wojatzki, M., Horsmann, T., &amp; Zesch, T.</t>
  </si>
  <si>
    <t>ltl.uni-due at semeval-2019 task 5: Simple but effective lexico-semantic features for detecting hate speech in Twitter</t>
  </si>
  <si>
    <t>441–446</t>
  </si>
  <si>
    <t>10.18653/v1/S19-2078</t>
  </si>
  <si>
    <t>Zhang, X., Zhao, J., &amp; LeCun, Y.</t>
  </si>
  <si>
    <t>Abadi, M., Barham, P., Chen, J., Chen, Z., Davis, A., Dean, J., &amp; Kudlur, M.</t>
  </si>
  <si>
    <t>Tensorflow: A system for large-scale machine learning</t>
  </si>
  <si>
    <t>12th USENIX symposium on operating systems design and implementation (OSDI 16)</t>
  </si>
  <si>
    <t>Andrusyak, B., Rimel, M., &amp; Kern, R.</t>
  </si>
  <si>
    <t>Detection of abusive speech for mixed sociolects of russian and ukrainian languages</t>
  </si>
  <si>
    <t>Proceedings of Recent Advances in Slavonic Natural Language Processing</t>
  </si>
  <si>
    <t>77–84</t>
  </si>
  <si>
    <t>Aragón, M. E., Carmona, M. Á. Á., Montes-y-Gómez, M., Escalante, H. J., Pineda, L. V., &amp; Moctezuma, D.</t>
  </si>
  <si>
    <t>Overview of MEX-A3T at IberLEF (2019).: Authorship and Aggressiveness Analysis in Mexican Spanish Tweets</t>
  </si>
  <si>
    <t>IberLEF@SEPLN</t>
  </si>
  <si>
    <t>478–494</t>
  </si>
  <si>
    <t>Arkhipenko, K., Kozlov, I., Trofimovich, J., Skorniakov, K., Gomzin, A., &amp; Turdakov, D.</t>
  </si>
  <si>
    <t>Comparison of neural network architectures for sentiment analysis of Russian tweets</t>
  </si>
  <si>
    <t>Computational Linguistics and Intellectual Technologies</t>
  </si>
  <si>
    <t>Basile, V., Bosco, C., Fersini, E., Debora, N., Patti, V., Pardo, F. M. R., &amp; Sanguinetti, M.</t>
  </si>
  <si>
    <t>Belchikov, A.</t>
  </si>
  <si>
    <t>Russian language toxic comments</t>
  </si>
  <si>
    <t>https://www.kaggle.com/blackmoon/russian-language-toxic-comments</t>
  </si>
  <si>
    <t>Bodrunova, S. S., Koltsova, O., Koltsov, S., &amp; Nikolenko, S.</t>
  </si>
  <si>
    <t>Who’s bad? Attitudes toward resettlers from the post-Soviet south versus other nations in the Russian blogosphere</t>
  </si>
  <si>
    <t>International Journal of Communication</t>
  </si>
  <si>
    <t>Bursztyn, L., Egorov, G., Enikolopov, R., &amp; Petrova, M.</t>
  </si>
  <si>
    <t>Social media and xenophobia: Evidence from Russia</t>
  </si>
  <si>
    <t>National Bureau of Economic Research</t>
  </si>
  <si>
    <t>w26567</t>
  </si>
  <si>
    <t>Chen, P., Sun, Zh., Bing, L., &amp; Yang, W.</t>
  </si>
  <si>
    <t>Recurrent Attention Network on Memory for Aspect Sentiment Analysis</t>
  </si>
  <si>
    <t>452–461</t>
  </si>
  <si>
    <t>Chollet, F.</t>
  </si>
  <si>
    <t>https://github.com/fchollet/keras</t>
  </si>
  <si>
    <t>Proceedings of the Wvaluation Campaign of Natural Language Processing and Speech tools for Italian</t>
  </si>
  <si>
    <t>Wigand, C., &amp; Voin, M.</t>
  </si>
  <si>
    <t>Speech by Commissioner Jourová—10 years of the EU Fundamental Rights Agency: A call to action in defence of fundamental rights, democracy and the rule of law</t>
  </si>
  <si>
    <t>http://europa.eu/rapid/press-release_SPEECH-17-403_en.htm</t>
  </si>
  <si>
    <t>Proceedings of the Eleventh International Conference on Web and Social Media (ICWSM 2017)</t>
  </si>
  <si>
    <t>Proceedings of the First Italian Conference on Cybersecurity (ITASEC17)</t>
  </si>
  <si>
    <t>ACM Transactions on Interactive Intelligent Systems (TiiS)</t>
  </si>
  <si>
    <t>Dunn, J., &amp; Adams, B.</t>
  </si>
  <si>
    <t>Geographically-Balanced Gigaword Corpora for 50 Language Varieties</t>
  </si>
  <si>
    <t>Proceedings of the 12th Conference on Language Resources and Evaluation (LREC 2020)</t>
  </si>
  <si>
    <t>2528–2536</t>
  </si>
  <si>
    <t>Elmadany, A., Zhang, C., Abdul-Mageed, M., &amp; Hashemi, A.</t>
  </si>
  <si>
    <t>Leveraging Affective Bidirectional Transformers for Offensive Language Detection</t>
  </si>
  <si>
    <t>arXiv preprint arXiv:2006.01266</t>
  </si>
  <si>
    <t>Facebook</t>
  </si>
  <si>
    <t>What does Facebook consider to be hate speech?</t>
  </si>
  <si>
    <t>https://www.facebook.com/help/135402139904490</t>
  </si>
  <si>
    <t>Farha, I. A., &amp; Magdy, W.</t>
  </si>
  <si>
    <t>Multitask Learning for Arabic Offensive Language and Hate-Speech Detection</t>
  </si>
  <si>
    <t>86–90</t>
  </si>
  <si>
    <t>Golubev, A., &amp; Loukachevitch, N.</t>
  </si>
  <si>
    <t>Improving Results on Russian Sentiment Datasets</t>
  </si>
  <si>
    <t>Conference on Artificial Intelligence and Natural Language</t>
  </si>
  <si>
    <t>109–121</t>
  </si>
  <si>
    <t>Gu, S., Zhang, L., Hou, Y., &amp; Song, Y.</t>
  </si>
  <si>
    <t>A position-aware bidirectional attention network for aspect-level sentiment analysis</t>
  </si>
  <si>
    <t>Proceedings of the 27th International Conference on Computational Linguistics</t>
  </si>
  <si>
    <t>774–784</t>
  </si>
  <si>
    <t>Haas, J.</t>
  </si>
  <si>
    <t>Hate speech and stereotypic talk</t>
  </si>
  <si>
    <t>The handbook of intergroup communication</t>
  </si>
  <si>
    <t>128–140</t>
  </si>
  <si>
    <t>Hernandez, J., Carrasco-Ochoa, J. A., &amp; Martínez-Trinidad, J. F.</t>
  </si>
  <si>
    <t>An empirical study of oversampling and undersampling for instance selection methods on imbalance datasets</t>
  </si>
  <si>
    <t>Iberoamerican Congress on Pattern Recognition</t>
  </si>
  <si>
    <t>262–269</t>
  </si>
  <si>
    <t>Hoang, M., Bihorac, O. A., &amp; Rouces, J.</t>
  </si>
  <si>
    <t>Aspect-Based Sentiment Analysis Using BERT</t>
  </si>
  <si>
    <t>Proceedings of the 22nd Nordic Conference on Computational Linguistics</t>
  </si>
  <si>
    <t>187–196</t>
  </si>
  <si>
    <t>Neural computation</t>
  </si>
  <si>
    <t>Jain, S., &amp; Wallace, B. C.</t>
  </si>
  <si>
    <t>Attention is not Explanation</t>
  </si>
  <si>
    <t>Kapil, P., Ekbal, A., &amp; Das, D.</t>
  </si>
  <si>
    <t>Investigating Deep Learning Approaches for Hate Speech Detection in Social Media</t>
  </si>
  <si>
    <t>Karpov, I. A., Kozhevnikov, M. V., Kazorin, V. I., &amp; Nemov, N. R.</t>
  </si>
  <si>
    <t>Entity Based Sentiment Analysis Using Syntax Patterns and Convolutional Neural Network</t>
  </si>
  <si>
    <t>Computational Linguistics and Intellectual Technologies: Proceedings of the International Conference “Dialogue 2016”</t>
  </si>
  <si>
    <t>Kiritchenko, S., Zhu, X., Cherry, C., &amp; Mohammad, S.</t>
  </si>
  <si>
    <t>NRC-Canada-2014: Detecting aspects and sentiment in customer reviews</t>
  </si>
  <si>
    <t>437–442</t>
  </si>
  <si>
    <t>Koltsova, O.</t>
  </si>
  <si>
    <t>Methodological challenges for detecting interethnic hostility on social media</t>
  </si>
  <si>
    <t>International Conference on Internet Science</t>
  </si>
  <si>
    <t>7–18</t>
  </si>
  <si>
    <t>Koltsova, O. Y., Alexeeva, S. V., Nikolenko, S. I., &amp; Koltsov, M.</t>
  </si>
  <si>
    <t>Measuring Prejudice and Ethnic Tensions in User-Generated Content</t>
  </si>
  <si>
    <t>Annual Review of CyberTherapy and Telemedicine</t>
  </si>
  <si>
    <t>Koltsova, O., Nikolenko, S., Alexeeva, S., Nagornyy, O., &amp; Koltcov, S.</t>
  </si>
  <si>
    <t>Detecting Interethnic Relations with the Data from Social Media</t>
  </si>
  <si>
    <t>Digital Transformation and Global Society</t>
  </si>
  <si>
    <t>16–30</t>
  </si>
  <si>
    <t>10.1007/978-3-319-69784-0_2</t>
  </si>
  <si>
    <t>Koltsova, O., Alexeeva, S., Pashakhin, S., &amp; Koltsov, S.</t>
  </si>
  <si>
    <t>PolSentiLex: Sentiment Detection in Socio-Political Discussions on Russian Social Media</t>
  </si>
  <si>
    <t>Kuratov, Yu., &amp; Arkhipov, M.</t>
  </si>
  <si>
    <t>Adaptation of deep bidirectional multilingual transformers for Russian language</t>
  </si>
  <si>
    <t>333–339</t>
  </si>
  <si>
    <t>Kutuzov, A., &amp; Kuzmenko, E.</t>
  </si>
  <si>
    <t>WebVectors: A toolkit for building web interfaces for vector semantic models</t>
  </si>
  <si>
    <t>International Conference on Analysis of Images, Social Networks and Texts</t>
  </si>
  <si>
    <t>155–161</t>
  </si>
  <si>
    <t>Lison, P., &amp; Tiedemann, J.</t>
  </si>
  <si>
    <t>OpenSubtitles2016: Extracting Large Parallel Corpora from Movie and TV Subtitles</t>
  </si>
  <si>
    <t>Proceedings of the 10th International Conference on Language Resources and Evaluation (LREC 2016)</t>
  </si>
  <si>
    <t>923–929</t>
  </si>
  <si>
    <t>Liu, Q., Zhang, H., Zeng, Y., Huang, z., &amp; Wu, Z.</t>
  </si>
  <si>
    <t>Content Attention Model for Aspect Based Sentiment Analysis</t>
  </si>
  <si>
    <t>Proceedings of the 2018 World Wide Web Conference</t>
  </si>
  <si>
    <t>1023–1032</t>
  </si>
  <si>
    <t>Loukachevitch, N. V., &amp; Rubtsova, Y. V.</t>
  </si>
  <si>
    <t>SentiRuEval-2016: Overcoming time gap and data sparsity in tweet sentiment analysis</t>
  </si>
  <si>
    <t>416–426</t>
  </si>
  <si>
    <t>Ma, D., Li, S., Zhang, X., &amp; Wang, H.</t>
  </si>
  <si>
    <t>Interactive Attention Networks for Aspect-Level Sentiment Classification</t>
  </si>
  <si>
    <t>Proceedings of the 26th International Joint Conference on Artificial Intelligence</t>
  </si>
  <si>
    <t>4068–4074</t>
  </si>
  <si>
    <t>On a test of whether one of two random variables is stochastically larger than the other</t>
  </si>
  <si>
    <t>The annals of mathematical statistics</t>
  </si>
  <si>
    <t>Mehdad, Y., &amp; Tetreault, J.</t>
  </si>
  <si>
    <t>Overview of the HASOC track at fire 2019: Hate speech and offensive content identification in indo-european languages</t>
  </si>
  <si>
    <t>ETHOS: An Online Hate Speech Detection Dataset</t>
  </si>
  <si>
    <t>Proceedings of the 29th ACM International Conference on Information and Knowledge Management</t>
  </si>
  <si>
    <t>Moon, J., Cho, W. I., &amp; Lee, J.</t>
  </si>
  <si>
    <t>BEEP! Korean Corpus of Online News Comments for Toxic Speech Detection</t>
  </si>
  <si>
    <t>arXiv preprint arXiv:2005.12503</t>
  </si>
  <si>
    <t>Mubarak, H., Darwish, K., Magdy, W., Elsayed, T., &amp; Al-Khalifa, H.</t>
  </si>
  <si>
    <t>Overview of OSACT4 Arabic Offensive Language Detection Shared Task</t>
  </si>
  <si>
    <t>48–52</t>
  </si>
  <si>
    <t>Niemann, M., Riehle, D. M., Brunk, J., &amp; Becker, J.</t>
  </si>
  <si>
    <t>What Is Abusive Language?</t>
  </si>
  <si>
    <t>Multidisciplinary International Symposium on Disinformation in Open Online Media</t>
  </si>
  <si>
    <t>59–73</t>
  </si>
  <si>
    <t>Pedregosa, F., Varoquaux, G., Gramfort, A., Michel, V., Thirion, B., Grisel, O., &amp; Vanderplas, J.</t>
  </si>
  <si>
    <t>The Journal of machine Learning research</t>
  </si>
  <si>
    <t>Peters, M. E., Neumann, M., Iyyer, M., Gardner, M., Clark, C., Lee, K., &amp; Zettlemoyer, L.</t>
  </si>
  <si>
    <t>Pitenis, Z., Zampieri, M., &amp; Ranasinghe, T.</t>
  </si>
  <si>
    <t>Offensive Language Identification in Greek</t>
  </si>
  <si>
    <t>Proceedings of The 12th Language Resources and Evaluation Conference</t>
  </si>
  <si>
    <t>5113–5119</t>
  </si>
  <si>
    <t>Results of the PolEval 2019 Shared Task 6: First Dataset and Open Shared Task for Automatic Cyberbullying Detection in Polish Twitter</t>
  </si>
  <si>
    <t>Rehurek, R., &amp; Sojka, P.</t>
  </si>
  <si>
    <t>Software framework for topic modelling with large corpora</t>
  </si>
  <si>
    <t>Proceedings of the LREC 2010 Workshop on New Challenges for NLP Frameworks</t>
  </si>
  <si>
    <t>Rosenthal, S., Atanasova, P., Karadzhov, G., Zampieri, M., &amp; Nakov, P.</t>
  </si>
  <si>
    <t>A large-scale semi-supervised dataset for offensive language identification</t>
  </si>
  <si>
    <t>Saeidi, M., Bouchard, G., Liakata, M., &amp; Riedel, S.</t>
  </si>
  <si>
    <t>Sentihood: Targeted aspect based sentiment analysis dataset for urban neighbourhoods</t>
  </si>
  <si>
    <t>arXiv preprint arXiv:1610.03771</t>
  </si>
  <si>
    <t>Shavrina, T., &amp; Shapovalova, O.</t>
  </si>
  <si>
    <t>To the Methodology of Corpus Construction for Machine Learning: “Taiga” Syntax Tree Corpus and Parser</t>
  </si>
  <si>
    <t>Proceedings of “CORPORA’2017</t>
  </si>
  <si>
    <t>Siegel, A. A.</t>
  </si>
  <si>
    <t>Online hate speech</t>
  </si>
  <si>
    <t>Social Media and Democracy</t>
  </si>
  <si>
    <t>Smetanin, S.</t>
  </si>
  <si>
    <t>Toxic comments detection in Russian</t>
  </si>
  <si>
    <t>Computational Linguistics and Intellectual Technologies: Proceedings of the International Conference “Dialogue 2020”</t>
  </si>
  <si>
    <t>Proceedings of the 15th Conference on Natural Language Processing (KONVENS 2019)</t>
  </si>
  <si>
    <t>352–363</t>
  </si>
  <si>
    <t>Sun, C., Huang, L., &amp; Qiu, X.</t>
  </si>
  <si>
    <t>Utilizing BERT for aspect-based sentiment analysis via constructing auxiliary sentence</t>
  </si>
  <si>
    <t>arXiv preprint arXiv:1903.09588</t>
  </si>
  <si>
    <t>Tang, D., Qin, B., Feng, X., &amp; Liu, T.</t>
  </si>
  <si>
    <t>Effective LSTMs for Target-Dependent Sentiment Classification</t>
  </si>
  <si>
    <t>3298–3307</t>
  </si>
  <si>
    <t>Tang, D., Qin, B., &amp; Liu, T.</t>
  </si>
  <si>
    <t>Aspect Level Sentiment Classification with Deep Memory Network</t>
  </si>
  <si>
    <t>214–224</t>
  </si>
  <si>
    <t>A dictionary-based approach to racism detection in dutch social media</t>
  </si>
  <si>
    <t>arXiv preprint arXiv:1608.08738</t>
  </si>
  <si>
    <t>The Twitter Rules</t>
  </si>
  <si>
    <t>https://support.twitter.com/articles/</t>
  </si>
  <si>
    <t>Van Hee, C., Lefever, E., Verhoeven, B., Mennes, J., Desmet, B., De Pauw, G., &amp; Hoste, V.</t>
  </si>
  <si>
    <t>International Conference Recent Advances in Natural Language Processing (RANLP)</t>
  </si>
  <si>
    <t>Virtanen, P., Gommers, R., Oliphant, T. E., Haberland, M., Reddy, T., Cournapeau, D., &amp; van der Walt, S. J.</t>
  </si>
  <si>
    <t>SciPy 1.0: Fundamental algorithms for scientific computing in Python</t>
  </si>
  <si>
    <t>Nature methods</t>
  </si>
  <si>
    <t>261–272</t>
  </si>
  <si>
    <t>Wagner, J., Arora, P., Vaíllo, S. C., Barman, U., Bogdanova, D., Foster, J., &amp; Tounsi, L.</t>
  </si>
  <si>
    <t>DCU: Aspect-based Polarity Classification for SemEval Task 4</t>
  </si>
  <si>
    <t>Proceedings of the 8th International Workshop on Semantic Evaluation (SemEval 2014)</t>
  </si>
  <si>
    <t>223–229</t>
  </si>
  <si>
    <t>Wang, Y., Huang, M., Zhu, X., &amp; Zhao, L.</t>
  </si>
  <si>
    <t>Attention-based LSTM for Aspect-level Sentiment Classification</t>
  </si>
  <si>
    <t>Wang, B., &amp; Lu, W.</t>
  </si>
  <si>
    <t>Learning Latent Opinions for Aspect-level Sentiment Classification</t>
  </si>
  <si>
    <t>5537–5544</t>
  </si>
  <si>
    <t>Wiedemann, G., Yimam, S. M., &amp; Biemann, C.</t>
  </si>
  <si>
    <t>UHH-LT &amp; LT2 at SemEval-2020 Task 12: Fine-Tuning of Pre-Trained Transformer Networks for Offensive Language Detection</t>
  </si>
  <si>
    <t>arXiv preprint arXiv:2004.11493</t>
  </si>
  <si>
    <t>Wiegreffe, S., &amp; Pinter, Y.</t>
  </si>
  <si>
    <t>Attention is not not Explanation</t>
  </si>
  <si>
    <t>Proceedings of the 2019 Conference on Empirical Methods in Natural Language Processing and the 9th International Joint Conference on Natural Language Processing (EMNLP-IJCNLP)</t>
  </si>
  <si>
    <t>Hate in the machine: Anti-Black and anti-Muslim social media posts as predictors of offline racially and religiously aggravated crime</t>
  </si>
  <si>
    <t>Towards Hate Speech Detection at Large via Deep Generative Modeling</t>
  </si>
  <si>
    <t>arXiv preprint arXiv:2005.06370</t>
  </si>
  <si>
    <t>Yuan, S., Wu, X., &amp; Xiang, Y.</t>
  </si>
  <si>
    <t>A Two Phase Deep Learning Model for Identifying Discrimination from Tweets</t>
  </si>
  <si>
    <t>Proceedings of the International Conference on Extending Database Technology EDBT</t>
  </si>
  <si>
    <t>Zampieri, M., Nakov, P., Rosenthal, S., Atanasova, P., Karadzhov, G., Mubarak, H., &amp; ... &amp; Çöltekin, Ç.</t>
  </si>
  <si>
    <t>SemEval-2020 task 12: Multilingual offensive language identification in social medi a (OffensEval 2020)</t>
  </si>
  <si>
    <t>arXiv preprint arXiv:2006.07235</t>
  </si>
  <si>
    <t>SemEval-2019 Task 6: Identifying and Categorizing Offensive Language in Social Media (OffensEval)</t>
  </si>
  <si>
    <t>Detecting hate speech on twitter using a convolution-GRU based deep neural network</t>
  </si>
  <si>
    <t>European semantic web conference</t>
  </si>
  <si>
    <t>Zueva, N.; Kabirova, M., &amp; Kaliadin, P.</t>
  </si>
  <si>
    <t>Reducing Unintended Identity Bias in Russian Hate Speech Detection</t>
  </si>
  <si>
    <t>https://arxiv.org/abs/2010.11666</t>
  </si>
  <si>
    <t>J.Clement</t>
  </si>
  <si>
    <t>Twitter, Monthly active users worldwide</t>
  </si>
  <si>
    <t>Wordwide</t>
  </si>
  <si>
    <t>J. Clement</t>
  </si>
  <si>
    <t>Facebook MAU worldwide 2020</t>
  </si>
  <si>
    <t>https://www.statista.com/statistics/264810/number-of-monthly-active-facebook-users-worldwide/</t>
  </si>
  <si>
    <t>F.E.F.E. Ayo, O. Folorunso, F.T.F.T.F.T. Ibharalu, I.A.I.A. Osinuga, A. Abayomi-Alli</t>
  </si>
  <si>
    <t>A probabilistic clustering model for hate speech classification in Twitter</t>
  </si>
  <si>
    <t>10.1016/j.eswa.2021.114762</t>
  </si>
  <si>
    <t>D. DeMarsico, N. Bounoua, R. Miglin, N. Sadeh</t>
  </si>
  <si>
    <t>Aggression in the digital era: assessing the validity of the cyber motivations for aggression and deviance scale</t>
  </si>
  <si>
    <t>10.1177/1073191121990088</t>
  </si>
  <si>
    <t>K. Saha, E. Chandrasekharan, M. De Choudhury</t>
  </si>
  <si>
    <t>Prevalence and psychological effects of hateful speech in online college communities</t>
  </si>
  <si>
    <t>WebSci 2019 - Proc. 11th ACM Conf. Web Sci</t>
  </si>
  <si>
    <t>255–264</t>
  </si>
  <si>
    <t>10.1145/3292522.3326032</t>
  </si>
  <si>
    <t>Albert Gonzalez Farran</t>
  </si>
  <si>
    <t>Discrimination and hate speech fuel violence in Sudan</t>
  </si>
  <si>
    <t>United Nations Rep</t>
  </si>
  <si>
    <t>https://reliefweb.int/sites/reliefweb.int/files/resources/b476a0_7aeeadba08ff4732806c833b72879cbc.pdf</t>
  </si>
  <si>
    <t>United Nations strategy and plan of action on hate speech</t>
  </si>
  <si>
    <t>J.W. Howard</t>
  </si>
  <si>
    <t>Free speech and hate speech</t>
  </si>
  <si>
    <t>Annu. Rev. Polit. Sci.</t>
  </si>
  <si>
    <t>93–109</t>
  </si>
  <si>
    <t>10.1146/annurev-polisci-051517-012343</t>
  </si>
  <si>
    <t>S. Modha, P. Majumder, T. Mandl, C. Mandalia</t>
  </si>
  <si>
    <t>Detecting and visualizing hate speech in social media: a cyber watchdog for surveillance</t>
  </si>
  <si>
    <t>Lisa Eadicicco</t>
  </si>
  <si>
    <t>This female game developer was harassed so severely on Twitter she had to leave her home</t>
  </si>
  <si>
    <t>Teach Insid.</t>
  </si>
  <si>
    <t>U.S. Department of Justice</t>
  </si>
  <si>
    <t>Hate Crimes Case</t>
  </si>
  <si>
    <t>U.S. Dep. Justice</t>
  </si>
  <si>
    <t>Francesca Farmer</t>
  </si>
  <si>
    <t>Through these walls</t>
  </si>
  <si>
    <t>H. Karayiğit, Ç. İnan Acı, A. Akdağlı, H. Karayigit, C.I. Aci, A. Akdagli, H. Karayiğit, Ç. İnan Acı, A. Akdağlı</t>
  </si>
  <si>
    <t>10.1016/j.eswa.2021.114802</t>
  </si>
  <si>
    <t>P. Fortuna, S. Nunes</t>
  </si>
  <si>
    <t>Proc. 11th Int. Conf. Web Soc. Media, ICWSM 2017</t>
  </si>
  <si>
    <t>10.48550/arXiv.1703.04009</t>
  </si>
  <si>
    <t>DataTurks</t>
  </si>
  <si>
    <t>Tweets dataset for detection of cyber-trolls</t>
  </si>
  <si>
    <t>https://www.kaggle.com/dataturks/dataset-for-detection-of-cybertrolls</t>
  </si>
  <si>
    <t>S. Bhattacharya, S. Singh, R. Kumar, A. Bansal, A. Bhagat, Y. Dawer, B. Lahiri, A.K. Ojha</t>
  </si>
  <si>
    <t>Developing a multilingual annotated corpus of misogyny and aggression</t>
  </si>
  <si>
    <t>10.48550/arXiv.2003.07428</t>
  </si>
  <si>
    <t>P. Liu, X. Qiu, X. Huang</t>
  </si>
  <si>
    <t>ACL 2017 - 55th Annu. Meet. Assoc. Comput. Linguist. Proc. Conf</t>
  </si>
  <si>
    <t>Long Pap.</t>
  </si>
  <si>
    <t>10.18653/v1/P17-1001</t>
  </si>
  <si>
    <t>S. Agarwal, C.R.R. Chowdary</t>
  </si>
  <si>
    <t>Facebook Company</t>
  </si>
  <si>
    <t>Community standarts</t>
  </si>
  <si>
    <t>https://transparency.fb.com/en-gb/policies/community-standards/</t>
  </si>
  <si>
    <t>Hateful conduct</t>
  </si>
  <si>
    <t>https://help.twitter.com/En/Rules-and-Policies/Hateful-Conductpolicy</t>
  </si>
  <si>
    <t>P. Fortuna, J. Soler-Company, L. Wanner</t>
  </si>
  <si>
    <t>A.M. Founta, C. Djouvas, D. Chatzakou, I. Leontiadis, J. Blackburn, G. Stringhini, A. Vakali, M. Sirivianos, N. Kourtellis</t>
  </si>
  <si>
    <t>12th Int. AAAI Conf. Web Soc. Media, ICWSM 2018</t>
  </si>
  <si>
    <t>E. Spertus</t>
  </si>
  <si>
    <t>Smokey: automatic recognition of hostile messages</t>
  </si>
  <si>
    <t>Innov. Appl. Artif. Intell. - Conf. Proc.</t>
  </si>
  <si>
    <t>1058–1065</t>
  </si>
  <si>
    <t>H. Liu, P. Burnap, W. Alorainy, M.L.M.L. Williams</t>
  </si>
  <si>
    <t>O. Oriola, E. Kotze</t>
  </si>
  <si>
    <t>Evaluating machine learning techniques for detecting offensive and hate speech in South African Tweets</t>
  </si>
  <si>
    <t>C. Baydogan, B. Alatas</t>
  </si>
  <si>
    <t>Metaheuristic ant lion and moth flame optimization-based novel approach for automatic detection of hate speech in online social networks</t>
  </si>
  <si>
    <t>IEEE ACCESS</t>
  </si>
  <si>
    <t>110047–110062</t>
  </si>
  <si>
    <t>10.1109/ACCESS.2021.3102277</t>
  </si>
  <si>
    <t>Z. Mossie, J.-H.H.J.-H. Wang</t>
  </si>
  <si>
    <t>M. Mozafari, R. Farahbakhsh, N.N. Crespi</t>
  </si>
  <si>
    <t>10.1371/journal.pone.0237861</t>
  </si>
  <si>
    <t>NAACL HLT 2019 - 2019 Conf. North Am. Chapter Assoc. Comput. Linguist. Hum. Lang. Technol. - Proc. Conf.</t>
  </si>
  <si>
    <t>S. Paul, S. Saha</t>
  </si>
  <si>
    <t>Cyberbert: BERT for cyberbullying identification</t>
  </si>
  <si>
    <t>10.1007/s00530-020-00710-4</t>
  </si>
  <si>
    <t>A.R. Abas, I. El-Henawy, H. Mohamed, A. Abdellatif</t>
  </si>
  <si>
    <t>Deep learning model for fine-grained aspect-based opinion mining</t>
  </si>
  <si>
    <t>128845–128855</t>
  </si>
  <si>
    <t>10.1109/ACCESS.2020.3008824</t>
  </si>
  <si>
    <t>A. Al-Laith, M. Shahbaz, H.F. Alaskar, A. Rehmat</t>
  </si>
  <si>
    <t>AraSenCorpus: a semi-supervised approach for sentiment annotation of a large arabic text corpus</t>
  </si>
  <si>
    <t>10.3390/app11052434</t>
  </si>
  <si>
    <t>J. Donahue, J. Hoffman, E. Rodner, K. Saenko, T. Darrell</t>
  </si>
  <si>
    <t>Semi-supervised domain adaptation with instance constraints</t>
  </si>
  <si>
    <t>Proc. IEEE Comput. Soc. Conf. Comput. Vis. Pattern Recognit.</t>
  </si>
  <si>
    <t>668–675</t>
  </si>
  <si>
    <t>10.1109/CVPR.2013.92</t>
  </si>
  <si>
    <t>K. Shuang, M. Xu, W. Zhang, Z. Zhang</t>
  </si>
  <si>
    <t>Adversarial multi-task label embedding for text classification</t>
  </si>
  <si>
    <t>ACM Int. Conf. Proceeding Ser.</t>
  </si>
  <si>
    <t>10.1145/3372422.3372433</t>
  </si>
  <si>
    <t>C.D. Putra, H.C. Wang</t>
  </si>
  <si>
    <t>Automate lifelong hate speech detection: current challenge in cross-domain adaption</t>
  </si>
  <si>
    <t>2023 Int. Conf. Emerg. Smart Comput. Informatics, ESCI 2023</t>
  </si>
  <si>
    <t>10.1109/ESCI56872.2023.10099738</t>
  </si>
  <si>
    <t>A.M.A.-M.A.M. Founta, D. Chatzakou, N. Kourtellis, J. Blackburn, A. Vakali, I. Leontiadis</t>
  </si>
  <si>
    <t>WebSci 2019 - Proc. 11th ACM Conf. Web Sci.</t>
  </si>
  <si>
    <t>S. MacAvaney, H.-R.H.-R.R. Yao, E. Yang, K. Russell, N. Goharian, O. Frieder</t>
  </si>
  <si>
    <t>T. Wullach, A. Adler, E. Minkov</t>
  </si>
  <si>
    <t>IEEE Int. Comput</t>
  </si>
  <si>
    <t>48–57</t>
  </si>
  <si>
    <t>A. Khandelwal, N. Kumar</t>
  </si>
  <si>
    <t>A unified system for aggression identification in english code-mixed and uni-lingual texts</t>
  </si>
  <si>
    <t>10.1145/3371158.3371165</t>
  </si>
  <si>
    <t>J.L.C. Capistrano, J.J.P. Suarez, P.C. Naval</t>
  </si>
  <si>
    <t>SALSA:detection of cybertrolls using sentiment, aggression, lexical and syntactic analysis of tweets</t>
  </si>
  <si>
    <t>10.1145/3326467.3326471</t>
  </si>
  <si>
    <t>D.Das Prashant Kapil, Asif Ekbal</t>
  </si>
  <si>
    <t>10.48550/arXiv.2005.14690</t>
  </si>
  <si>
    <t>K. Vaibhav, S. Pasari, V.P. Patil, S. Seniaray</t>
  </si>
  <si>
    <t>Machine Learning based language modelling of code switched data</t>
  </si>
  <si>
    <t>Proc. Int. Conf. Electron. Sustain. Commun. Syst. ICESC 2020</t>
  </si>
  <si>
    <t>552–557</t>
  </si>
  <si>
    <t>10.1109/ICESC48915.2020.9155695</t>
  </si>
  <si>
    <t>S. Kiritchenko, X. Zhu, S.M. Mohammad</t>
  </si>
  <si>
    <t>Sentiment analysis of short informal texts</t>
  </si>
  <si>
    <t>J. Artif. Intell. Res.</t>
  </si>
  <si>
    <t>723–762</t>
  </si>
  <si>
    <t>10.1613/jair.4272</t>
  </si>
  <si>
    <t>U. Naseem, I. Razzak, P.W.P.W. Eklund</t>
  </si>
  <si>
    <t>A survey of pre-processing techniques to improve short-text quality: a case study on hate speech detection on twitter</t>
  </si>
  <si>
    <t>10.1007/s11042-020-10082-6</t>
  </si>
  <si>
    <t>P. Shruthi, A.K.M. Kumar, K.M.M. Anil Kumar, A.K.M. Kumar</t>
  </si>
  <si>
    <t>Novel approach for generating hybrid features set to effectively identify hate speech</t>
  </si>
  <si>
    <t>Intel. Artif.</t>
  </si>
  <si>
    <t>97–111</t>
  </si>
  <si>
    <t>10.4114/intartif.vol23iss66pp97-111</t>
  </si>
  <si>
    <t>Y. Wu, M. Schuster, Z. Chen, Q.V. Le, M. Norouzi, W. Macherey, M. Krikun, Y. Cao, Q. Gao, K. Macherey, J. Klingner, A. Shah, M. Johnson, X. Liu, Ł. Kaiser, S. Gouws, Y. Kato, T. Kudo, H. Kazawa, K. Stevens, G. Kurian, N. Patil, W. Wang, C. Young, J. Smith, J. Riesa, A. Rudnick, O. Vinyals, G. Corrado, M. Hughes, J. Dean</t>
  </si>
  <si>
    <t>Google’s neural machine translation system: bridging the gap between human and machine translation</t>
  </si>
  <si>
    <t>10.48550/arXiv.1609.08144</t>
  </si>
  <si>
    <t>5999–6009</t>
  </si>
  <si>
    <t>10.48550/arXiv.1706.03762</t>
  </si>
  <si>
    <t>K. He, X. Zhang, S. Ren, J. Sun</t>
  </si>
  <si>
    <t>Deep residual learning for image recognition</t>
  </si>
  <si>
    <t>2016-Decem</t>
  </si>
  <si>
    <t>770–778</t>
  </si>
  <si>
    <t>10.1109/CVPR.2016.90</t>
  </si>
  <si>
    <t>J.L. Ba, J.R. Kiros, G.E. Hinton</t>
  </si>
  <si>
    <t>Layer normalization</t>
  </si>
  <si>
    <t>10.48550/arXiv.1607.06450</t>
  </si>
  <si>
    <t>S. Bhatt, F. Patwa, R. Sandhu</t>
  </si>
  <si>
    <t>328–338</t>
  </si>
  <si>
    <t>10.48550/arXiv.1103.0398</t>
  </si>
  <si>
    <t>H. Wu, X. Gu</t>
  </si>
  <si>
    <t>Max-pooling dropout for regularization of convolutional neural networks</t>
  </si>
  <si>
    <t>Lect. Notes Comput. Sci. (Including Subser. Lect. Notes Artif. Intell. Lect. Notes Bioinformatics)</t>
  </si>
  <si>
    <t>46–54</t>
  </si>
  <si>
    <t>10.1007/978-3-319-26532-2_6</t>
  </si>
  <si>
    <t>A.A. Rusu, N.C. Rabinowitz, G. Desjardins, H. Soyer, J. Kirkpatrick, K. Kavukcuoglu, R. Pascanu, R. Hadsell</t>
  </si>
  <si>
    <t>Progressive neural networks</t>
  </si>
  <si>
    <t>10.48550/arXiv.1606.04671</t>
  </si>
  <si>
    <t>H. Pham, Z. Dai, Q. Xie, M.-T. Luong, Q.V. Le</t>
  </si>
  <si>
    <t>Meta pseudo labels</t>
  </si>
  <si>
    <t>Google Res.</t>
  </si>
  <si>
    <t>10.48550/arXiv.2003.10580</t>
  </si>
  <si>
    <t>G. Hinton, O. Vinyals, J. Dean</t>
  </si>
  <si>
    <t>Distilling the knowledge in a neural network</t>
  </si>
  <si>
    <t>10.48550/arXiv.1503.02531</t>
  </si>
  <si>
    <t>S. Malmasi, M. Zampieri</t>
  </si>
  <si>
    <t>Int. Conf. Recent Adv. Nat. Lang. Process. RANLP</t>
  </si>
  <si>
    <t>10.26615/978-954-452-049-6-062</t>
  </si>
  <si>
    <t>K.J.K.J. Madukwe, X. Gao</t>
  </si>
  <si>
    <t>The thin line between hate and profanity</t>
  </si>
  <si>
    <t>344–356</t>
  </si>
  <si>
    <t>M. Mozafari, R. Farahbakhsh, N. Crespi</t>
  </si>
  <si>
    <t>O. de Gibert, N. Perez, A. García-Pablos, M. Cuadros</t>
  </si>
  <si>
    <t>Proc. 2nd Work. Abus. Lang. Online</t>
  </si>
  <si>
    <t>10.18653/v1/w18-5102</t>
  </si>
  <si>
    <t>R. Kumar, A.N. Reganti, A. Bhatia, T. Maheshwari</t>
  </si>
  <si>
    <t>Proc. Elev. Int. Conf. Lang. Resour. Eval. (LREC 2018)</t>
  </si>
  <si>
    <t>1425–1431</t>
  </si>
  <si>
    <t>10.48550/arXiv.1803.09402</t>
  </si>
  <si>
    <t>Y. Wu, L. Liu, C. Pu, W. Cao, S. Sahin, W. Wei, Q. Zhang</t>
  </si>
  <si>
    <t>A comparative measurement study of deep learning as a service framework</t>
  </si>
  <si>
    <t>IEEE Trans. Serv. Comput.</t>
  </si>
  <si>
    <t>10.1109/TSC.2019.2928551</t>
  </si>
  <si>
    <t>N.S. Sulaiman, A. Shafiq, H. Ahmad</t>
  </si>
  <si>
    <t>Comparison of operating system performance between Windows 10 and Linux Mint</t>
  </si>
  <si>
    <t>Int. J. Synerg. Eng. Technol.</t>
  </si>
  <si>
    <t>92–102</t>
  </si>
  <si>
    <t>N. Chinchor</t>
  </si>
  <si>
    <t>MUC-4 evaluation metrics</t>
  </si>
  <si>
    <t>Assoc. Comput. Mach.</t>
  </si>
  <si>
    <t>10.3115/1072064.1072067</t>
  </si>
  <si>
    <t>R. Cao, R.K.-W.R.K.W. Lee, T.-A.T.A. Hoang</t>
  </si>
  <si>
    <t>Deephate: hate speech detection via multi-faceted text representations</t>
  </si>
  <si>
    <t>WebSci 2020 - Proc. 12th ACM Conf. Web Sci</t>
  </si>
  <si>
    <t>10.1145/3394231.3397890</t>
  </si>
  <si>
    <t>T. Chakrabarty, K. Gupta, S. Muresan</t>
  </si>
  <si>
    <t>Pay “attention” to your context when classifying abusive language</t>
  </si>
  <si>
    <t>Assoc. Comput. Linguist.</t>
  </si>
  <si>
    <t>70–79</t>
  </si>
  <si>
    <t>10.18653/v1/w19-3508</t>
  </si>
  <si>
    <t>B. van Aken, J. Risch, R. Krestel, A. Löser</t>
  </si>
  <si>
    <t>Challenges for toxic comment classification: an in-depth error analysis</t>
  </si>
  <si>
    <t>2nd Work. Abus. Lang. Online - Proc. Work. Co-Located with EMNLP 2018</t>
  </si>
  <si>
    <t>10.18653/v1/w18-5105</t>
  </si>
  <si>
    <t>M.U.S.M.U.S. Khan, A. Abbas, A. Rehman, R. Nawaz</t>
  </si>
  <si>
    <t>Hateclassify: a service framework for hate speech identification on social media</t>
  </si>
  <si>
    <t>IEEE Internet Comput</t>
  </si>
  <si>
    <t>40–49</t>
  </si>
  <si>
    <t>10.1109/MIC.2020.3037034</t>
  </si>
  <si>
    <t>R.M.O.O. Cruz, W.V. de Sousa, G.D.C.C. Cavalcanti</t>
  </si>
  <si>
    <t>Selecting and combining complementary feature representations and classifiers for hate speech detection</t>
  </si>
  <si>
    <t>Online Soc. Networks Media</t>
  </si>
  <si>
    <t>10.1016/j.osnem.2021.100194</t>
  </si>
  <si>
    <t>N.S. Samghabadi, P. Patwa, S. Pykl, P. Mukherjee, A. Das, T. Solorio</t>
  </si>
  <si>
    <t>Aggression and misogyny detection using BERT: a multi-task approach</t>
  </si>
  <si>
    <t>Proc. Second Work. Trolling, Aggress. Cyberbullying</t>
  </si>
  <si>
    <t>126–131</t>
  </si>
  <si>
    <t>A. Rahali, M.A. Akhloufi, A.M. Therien-Daniel, E. Brassard-Gourdeau</t>
  </si>
  <si>
    <t>Automatic misogyny detection in social media platforms using attention-based bidirectional-LSTM*</t>
  </si>
  <si>
    <t>Conf. Proc. - IEEE Int. Conf. Syst. Man Cybern</t>
  </si>
  <si>
    <t>2706–2711</t>
  </si>
  <si>
    <t>10.1109/SMC52423.2021.9659158</t>
  </si>
  <si>
    <t>R. Kumar, B. Lahiri, A.K. Ojha</t>
  </si>
  <si>
    <t>Aggressive and offensive language identification in Hindi, Bangla, and English: a comparative study</t>
  </si>
  <si>
    <t>SN Comput. Sci.</t>
  </si>
  <si>
    <t>10.1007/s42979-020-00414-6</t>
  </si>
  <si>
    <t>Abro, S., Shaikh, S., Khand, Z. H., Zafar, A., Khan, S., &amp; Mujtaba, G.</t>
  </si>
  <si>
    <t>Agarwal, S., Sonawane, A., &amp; Chowdary, C. R.</t>
  </si>
  <si>
    <t>10.1016/j.eswa.2023.120564</t>
  </si>
  <si>
    <t>Albawi, S., Mohammed, T. A., &amp; Al-Zawi, S.</t>
  </si>
  <si>
    <t>Understanding of a convolutional neural network</t>
  </si>
  <si>
    <t>2017 international conference on engineering and technology (ICET)</t>
  </si>
  <si>
    <t>Babu, N. V., &amp; Grace Mary Kanaga, E.</t>
  </si>
  <si>
    <t>Multiclass text emotion recognition in social media data</t>
  </si>
  <si>
    <t>Machine intelligence techniques for data analysis and signal processing: Proceedings of the 4th international conference MISP 2022, volume 1</t>
  </si>
  <si>
    <t>371–387</t>
  </si>
  <si>
    <t>Hostility detection dataset in Hindi</t>
  </si>
  <si>
    <t>Bohra, A., Vijay, D., Singh, V., Akhtar, S. S., &amp; Shrivastava, M.</t>
  </si>
  <si>
    <t>A dataset of Hindi-English code-mixed social media text for hate speech detection</t>
  </si>
  <si>
    <t>Proceedings of the second workshop on computational modeling of people’s opinions, personality, and emotions in social media</t>
  </si>
  <si>
    <t>36–41</t>
  </si>
  <si>
    <t>Caselli, T., Basile, V., Mitrović, J., &amp; Granitzer, M.</t>
  </si>
  <si>
    <t>Hatebert: Retraining bert for abusive language detection in English</t>
  </si>
  <si>
    <t>Delashmit, W. H., Manry, M. T. et al.</t>
  </si>
  <si>
    <t>Recent developments in multilayer perceptron neural networks</t>
  </si>
  <si>
    <t>Proceedings of the seventh annual memphis area engineering and science conference, MAESC</t>
  </si>
  <si>
    <t>Drahos̆ová, M., &amp; Balco, P.</t>
  </si>
  <si>
    <t>The analysis of advantages and disadvantages of use of social media in European Union</t>
  </si>
  <si>
    <t>1005–1009</t>
  </si>
  <si>
    <t>10.1016/j.procs.2017.05.446</t>
  </si>
  <si>
    <t>Haque, R., Islam, N., Tasneem, M., &amp; Das, A. K.</t>
  </si>
  <si>
    <t>Multi-class sentiment classification on Bengali social media comments using machine learning</t>
  </si>
  <si>
    <t>21–35</t>
  </si>
  <si>
    <t>Hegde, S. U., Zaiba, A. S., Nagaraju, Y. et al.</t>
  </si>
  <si>
    <t>Hybrid cnn-lstm model with glove word vector for sentiment analysis on football specific tweets</t>
  </si>
  <si>
    <t>2021 international conference on advances in electrical, computing, communication and sustainable technologies (ICAECT)</t>
  </si>
  <si>
    <t>Jafri, F. A., Rauniyar, K., Thapa, S., Siddiqui, M. A., Khushi, M., &amp; Naseem, U.</t>
  </si>
  <si>
    <t>Chunav: Analyzing Hindi hate speech and targeted groups in Indian election discourse</t>
  </si>
  <si>
    <t>Just Accepted</t>
  </si>
  <si>
    <t>10.1145/3665245</t>
  </si>
  <si>
    <t>Jha, V. K., Hrudya, P., Vinu, P. N., Vijayan, V., &amp; Prabaharan, P.</t>
  </si>
  <si>
    <t>Dhot-repository and classification of offensive tweets in the Hindi language</t>
  </si>
  <si>
    <t>2324–2333</t>
  </si>
  <si>
    <t>Joshi, R., Karnavat, R., Jirapure, K., &amp; Joshi, R.</t>
  </si>
  <si>
    <t>Evaluation of deep learning models for hostility detection in Hindi text</t>
  </si>
  <si>
    <t>2021 6th international conference for convergence in technology (i2CT)</t>
  </si>
  <si>
    <t>10.1109/i2ct51068.2021.9418073</t>
  </si>
  <si>
    <t>Kakati, B., &amp; Sharma, P.</t>
  </si>
  <si>
    <t>Automatic detection of hostile posts in Hindi using deep learning</t>
  </si>
  <si>
    <t>117–125</t>
  </si>
  <si>
    <t>10.1016/j.eswa.2024.117125</t>
  </si>
  <si>
    <t>Kapil, P., Kumari, G., Ekbal, A., Pal, S., Chatterjee, A., &amp; Vinutha, B. N.</t>
  </si>
  <si>
    <t>Hhld: Hateful posts identification in Hindi language leveraging multi task learning</t>
  </si>
  <si>
    <t>Hhsd: Hindi hate speech detection leveraging multi-task learning</t>
  </si>
  <si>
    <t>101460–101473</t>
  </si>
  <si>
    <t>10.1109/access.2023.3312993</t>
  </si>
  <si>
    <t>Kar, D., Bhardwaj, M., Samanta, S., &amp; Azad, A. P.</t>
  </si>
  <si>
    <t>No rumours please! A multi-indic-lingual approach for COVID fake-tweet detection</t>
  </si>
  <si>
    <t>2021 Grace Hopper Celebration India (GHCI)</t>
  </si>
  <si>
    <t>Khanuja, S., Bansal, D., Mehtani, S., Khosla, S., Dey, A., Gopalan, B., Margam, D. K., Aggarwal, P., Nagipogu, R. T., Dave, S., Gupta, S., Gali, S. C. B., Subramanian, V., &amp; Talukdar, P. P.</t>
  </si>
  <si>
    <t>MuRIL: Multilingual representations for Indian languages</t>
  </si>
  <si>
    <t>abs/2103.10730</t>
  </si>
  <si>
    <t>Koufakou, A., Pamungkas, E. W., Basile, V., Patti, V. et al.</t>
  </si>
  <si>
    <t>HurtBERT: Incorporating lexical features with BERT for the detection of abusive language</t>
  </si>
  <si>
    <t>Landis, J. R., &amp; Koch, G. G.</t>
  </si>
  <si>
    <t>The measurement of observer agreement for categorical data</t>
  </si>
  <si>
    <t>Biometrics</t>
  </si>
  <si>
    <t>10.2307/2529310</t>
  </si>
  <si>
    <t>Liao, S., Okpala, E., Cheng, L., Li, M., Vishwamitra, N., Hu, H., Luo, F., &amp; Costello, M.</t>
  </si>
  <si>
    <t>Analysis of COVID-19 offensive tweets and their targets</t>
  </si>
  <si>
    <t>Proceedings of the 29th ACM SIGKDD conference on knowledge discovery and data mining</t>
  </si>
  <si>
    <t>4473–4484</t>
  </si>
  <si>
    <t>Overview of the HASOC track at fire 2019: Hate speech and offensive content identification in Indo-European languages</t>
  </si>
  <si>
    <t>Proceedings of the 11th annual meeting of the forum for information retrieval evaluation</t>
  </si>
  <si>
    <t>Mathur, P., Sawhney, R., Ayyar, M., &amp; Shah, R.</t>
  </si>
  <si>
    <t>Did you offend me? Classification of offensive tweets in Hinglish language</t>
  </si>
  <si>
    <t>138–148</t>
  </si>
  <si>
    <t>Memory, L. S.-T.</t>
  </si>
  <si>
    <t>Minaee, S., Kalchbrenner, N., Cambria, E., Nikzad, N., Chenaghlu, M., &amp; Gao, J.</t>
  </si>
  <si>
    <t>Deep learning–based text classification: A comprehensive review</t>
  </si>
  <si>
    <t>1–40</t>
  </si>
  <si>
    <t>Modha, S., Mandl, T., Shahi, G. K., Madhu, H., Satapara, S., Ranasinghe, T., &amp; Zampieri, M.</t>
  </si>
  <si>
    <t>Overview of the HASOC subtrack at fire 2021: Hate speech and offensive content identification in English and Indo-Aryan languages and conversational hate speech</t>
  </si>
  <si>
    <t>Ethos: A multi-label hate speech detection dataset</t>
  </si>
  <si>
    <t>Nandi, A., Sarkar, K., Mallick, A., &amp; De, A.</t>
  </si>
  <si>
    <t>Combining multiple pre-trained models for hate speech detection in Bengali, Marathi, and Hindi</t>
  </si>
  <si>
    <t>77733–77757</t>
  </si>
  <si>
    <t>10.1007/s11042-023-17934-x</t>
  </si>
  <si>
    <t>Qian, J., Bethke, A., Liu, Y., Belding, E., &amp; Wang, W. Y.</t>
  </si>
  <si>
    <t>arXiv preprint arXiv:1909.04251</t>
  </si>
  <si>
    <t>Rajak, S.</t>
  </si>
  <si>
    <t>Comprehensive Hindi hostile post detection dataset (CM-HTHPD)</t>
  </si>
  <si>
    <t>IEEE Dataport</t>
  </si>
  <si>
    <t>10.21227/zxtz-k625</t>
  </si>
  <si>
    <t>Rajak, S., Purkayastha, M., Deb, A., &amp; Baruah, U.</t>
  </si>
  <si>
    <t>An ensemble approach to hostility detection in Hindi tweets</t>
  </si>
  <si>
    <t>International conference on computer, communication, and signal processing</t>
  </si>
  <si>
    <t>143–152</t>
  </si>
  <si>
    <t>Advances in artificial intelligence: 23rd Canadian conference on artificial intelligence, Canadian AI 2010</t>
  </si>
  <si>
    <t>Roy, P. K., Tripathy, A. K., Das, T. K., &amp; Gao, X.-Z.</t>
  </si>
  <si>
    <t>A framework for hate speech detection using deep convolutional neural network</t>
  </si>
  <si>
    <t>204951–204962</t>
  </si>
  <si>
    <t>Saha, P., Das, M., Mathew, B., &amp; Mukherjee, A.</t>
  </si>
  <si>
    <t>Hate speech: Detection, mitigation and beyond</t>
  </si>
  <si>
    <t>Proceedings of the sixteenth ACM international conference on web search and data mining</t>
  </si>
  <si>
    <t>1232–1235</t>
  </si>
  <si>
    <t>Samghabadi, N. S., Patwa, P., Pykl, S., Mukherjee, P., Das, A., &amp; Solorio, T.</t>
  </si>
  <si>
    <t>Satapara, S., Majumder, P., Mandl, T., Modha, S., Madhu, H., Ranasinghe, T., Zampieri, M., North, K., &amp; Premasiri, D.</t>
  </si>
  <si>
    <t>Overview of the HASOC subtrack at fire 2022: Hate speech and offensive content identification in English and Indo-Aryan languages</t>
  </si>
  <si>
    <t>Proceedings of the 14th annual meeting of the forum for information retrieval evaluation</t>
  </si>
  <si>
    <t>4–7</t>
  </si>
  <si>
    <t>Sharma, D., Singh, A., &amp; Singh, V. K.</t>
  </si>
  <si>
    <t>Thar- targeted hate speech against religion: A high-quality Hindi-English code-mixed dataset with the application of deep learning models for automatic detection</t>
  </si>
  <si>
    <t>10.1145/3653017</t>
  </si>
  <si>
    <t>Sharma, D., Singh, V. K., &amp; Gupta, V.</t>
  </si>
  <si>
    <t>Tabhate: A target-based hate speech detection dataset in Hindi</t>
  </si>
  <si>
    <t>Vargas, F., de Góes, F. R., Carvalho, I., Benevenuto, F., &amp; Pardo, T. A. S.</t>
  </si>
  <si>
    <t>Contextual-lexicon approach for abusive language detection</t>
  </si>
  <si>
    <t>arXiv preprint arXiv:2104.12265</t>
  </si>
  <si>
    <t>Xiao, X., Fang, C., Lin, H., Liu, L., Tian, Y., &amp; He, Q.</t>
  </si>
  <si>
    <t>Exploring spatiotemporal changes in the multi-granularity emotions of people in the city: A case study of Nanchang, China</t>
  </si>
  <si>
    <t>Computational Urban Science</t>
  </si>
  <si>
    <t>Anshul, A., Pranav, G. S., Rehman, M. Z. U., &amp; Kumar, N.</t>
  </si>
  <si>
    <t>A multimodal framework for depression detection during COVID-19 via harvesting social media</t>
  </si>
  <si>
    <t>2872–2888</t>
  </si>
  <si>
    <t>10.1109/TCSS.2023.3309229</t>
  </si>
  <si>
    <t>Natural language processing and information systems: 23rd international conference on applications of natural language to information systems, NLDB 2018</t>
  </si>
  <si>
    <t>Attanasio, G., Nozza, D., Pastor, E., Hovy, D., et al.</t>
  </si>
  <si>
    <t>Benchmarking post-hoc interpretability approaches for transformer-based misogyny detection</t>
  </si>
  <si>
    <t>Proceedings of NLP power! the first workshop on efficient benchmarking in NLP</t>
  </si>
  <si>
    <t>10.18653/v1/2022.nlppower-1.11</t>
  </si>
  <si>
    <t>Vector space models for automatic misogyny identification</t>
  </si>
  <si>
    <t>211–213</t>
  </si>
  <si>
    <t>Bansal, S., Gowda, K., &amp; Kumar, N.</t>
  </si>
  <si>
    <t>A hybrid deep neural network for multimodal personalized hashtag recommendation</t>
  </si>
  <si>
    <t>2439–2459</t>
  </si>
  <si>
    <t>10.1109/TCSS.2022.3184307</t>
  </si>
  <si>
    <t>Bassignana, E., Basile, V., Patti, V., et al.</t>
  </si>
  <si>
    <t>Bhandari, A., Shah, S. B., Thapa, S., Naseem, U., &amp; Nasim, M.</t>
  </si>
  <si>
    <t>CrisisHateMM: Multimodal analysis of directed and undirected hate speech in text-embedded images from Russia-Ukraine conflict</t>
  </si>
  <si>
    <t>1993–2002</t>
  </si>
  <si>
    <t>Calderón-Suarez, R., Ortega-Mendoza, R. M., Montes-Y-Gómez, M., Toxqui-Quitl, C., &amp; Márquez-Vera, M. A.</t>
  </si>
  <si>
    <t>Enhancing the detection of misogynistic content in social media by transferring knowledge from song phrases</t>
  </si>
  <si>
    <t>13179–13190</t>
  </si>
  <si>
    <t>10.1109/ACCESS.2023.3242965</t>
  </si>
  <si>
    <t>Global social media statistics research summary 2023</t>
  </si>
  <si>
    <t>smartinsights.com</t>
  </si>
  <si>
    <t>https://www.smartinsights.com/social-media-marketing/social-media-strategy/new-global-social-media-research/</t>
  </si>
  <si>
    <t>Chen, L.</t>
  </si>
  <si>
    <t>RIT boston at semeval-2022 task 5: Multimedia misogyny detection by using coherent visual and language features from CLIP model and data-centric AI principle</t>
  </si>
  <si>
    <t>Proceedings of the 16th international workshop on semantic evaluation</t>
  </si>
  <si>
    <t>636–641</t>
  </si>
  <si>
    <t>10.18653/v1/2022.semeval-1.87</t>
  </si>
  <si>
    <t>Engineering Applications of Artificial Intelligence</t>
  </si>
  <si>
    <t>Christodoulou, C.</t>
  </si>
  <si>
    <t>NLPDame at ClimateActivism 2024: Mistral sequence classification with PEFT for hate speech, targets and stance event detection</t>
  </si>
  <si>
    <t>Proceedings of the 7th workshop on challenges and applications of automated extraction of socio-political events from text</t>
  </si>
  <si>
    <t>Cohen, S., Presil, D., Katz, O., Arbili, O., Messica, S., &amp; Rokach, L.</t>
  </si>
  <si>
    <t>Enhancing social network hate detection using back translation and GPT-3 augmentations during training and test-time</t>
  </si>
  <si>
    <t>10.1016/j.inffus.2023.101887</t>
  </si>
  <si>
    <t>Dehingia, N., McAuley, J., McDougal, L., Reed, E., Silverman, J. G., Urada, L., et al.</t>
  </si>
  <si>
    <t>Violence against women on Twitter in India: Testing a taxonomy for online misogyny and measuring its prevalence during COVID-19</t>
  </si>
  <si>
    <t>PLoS one</t>
  </si>
  <si>
    <t>e0292121</t>
  </si>
  <si>
    <t>10.1371/journal.pone.0292121</t>
  </si>
  <si>
    <t>Dixon, S. J.</t>
  </si>
  <si>
    <t>Social platforms: active user gender distribution 2023</t>
  </si>
  <si>
    <t>https://www.statista.com/statistics/274828/</t>
  </si>
  <si>
    <t>Fersini, E., Gasparini, F., Rizzi, G., Saibene, A., Chulvi, B., Rosso, P., et al.</t>
  </si>
  <si>
    <t>SemEval-2022 task 5: Multimedia automatic misogyny identification</t>
  </si>
  <si>
    <t>533–549</t>
  </si>
  <si>
    <t>10.18653/v1/2022.semeval-1.74</t>
  </si>
  <si>
    <t>Improving hate speech detection using cross-lingual learning</t>
  </si>
  <si>
    <t>10.1016/j.eswa.2023.121115</t>
  </si>
  <si>
    <t>Gandhi, A., Adhvaryu, K., Poria, S., Cambria, E., &amp; Hussain, A.</t>
  </si>
  <si>
    <t>Multimodal sentiment analysis: A systematic review of history, datasets, multimodal fusion methods, applications, challenges and future directions</t>
  </si>
  <si>
    <t>424–444</t>
  </si>
  <si>
    <t>10.1016/j.inffus.2022.09.025</t>
  </si>
  <si>
    <t>García-Díaz, J. A., Cánovas-García, M., Colomo-Palacios, R., &amp; Valencia-García, R.</t>
  </si>
  <si>
    <t>Detecting misogyny in spanish tweets. An approach based on linguistics features and word embeddings</t>
  </si>
  <si>
    <t>506–518</t>
  </si>
  <si>
    <t>10.1016/j.future.2020.08.032</t>
  </si>
  <si>
    <t>Ghosh, S., Ekbal, A., Bhattacharyya, P., Saha, T., Kumar, A., &amp; Srivastava, S.</t>
  </si>
  <si>
    <t>SEHC: A benchmark setup to identify online hate speech in English</t>
  </si>
  <si>
    <t>760–770</t>
  </si>
  <si>
    <t>10.1109/TCSS.2022.3157474</t>
  </si>
  <si>
    <t>Gomez, R., Gibert, J., Gomez, L., &amp; Karatzas, D.</t>
  </si>
  <si>
    <t>Proceedings of the IEEE/CVF winter conference on applications of computer vision</t>
  </si>
  <si>
    <t>1470–1478</t>
  </si>
  <si>
    <t>Gu, Y., Castro, I., &amp; Tyson, G.</t>
  </si>
  <si>
    <t>MMVAE at semeval-2022 task 5: A multi-modal multi-task VAE on misogynous meme detection</t>
  </si>
  <si>
    <t>700–710</t>
  </si>
  <si>
    <t>10.18653/v1/2022.semeval-1.96</t>
  </si>
  <si>
    <t>Guo, K., Ma, R., Luo, S., &amp; Wang, Y.</t>
  </si>
  <si>
    <t>Coco at semeval-2023 task 10: Explainable detection of online sexism</t>
  </si>
  <si>
    <t>Proceedings of the 17th international workshop on semantic evaluation</t>
  </si>
  <si>
    <t>469–476</t>
  </si>
  <si>
    <t>10.18653/v1/2023.semeval-1.65</t>
  </si>
  <si>
    <t>Hamilton, W., Ying, Z., &amp; Leskovec, J.</t>
  </si>
  <si>
    <t>Han, L., &amp; Tang, H.</t>
  </si>
  <si>
    <t>Designing of prompts for hate speech recognition with in-context learning</t>
  </si>
  <si>
    <t>2022 international conference on computational science and computational intelligence</t>
  </si>
  <si>
    <t>319–320</t>
  </si>
  <si>
    <t>He, K., Gkioxari, G., Dollár, P., &amp; Girshick, R.</t>
  </si>
  <si>
    <t>Mask R-CNN</t>
  </si>
  <si>
    <t>386–397</t>
  </si>
  <si>
    <t>10.1109/TPAMI.2018.2844175</t>
  </si>
  <si>
    <t>He, K., Zhang, X., Ren, S., &amp; Sun, J.</t>
  </si>
  <si>
    <t>Kim, W., Son, B., &amp; Kim, I.</t>
  </si>
  <si>
    <t>Vilt: Vision-and-language transformer without convolution or region supervision</t>
  </si>
  <si>
    <t>5583–5594</t>
  </si>
  <si>
    <t>Kurata, G., Xiang, B., &amp; Zhou, B.</t>
  </si>
  <si>
    <t>Labeled data generation with encoder-decoder LSTM for semantic slot filling</t>
  </si>
  <si>
    <t>INTERSPEECH</t>
  </si>
  <si>
    <t>725–729</t>
  </si>
  <si>
    <t>10.21437/Interspeech.2016-727</t>
  </si>
  <si>
    <t>Li, P., Gu, J., Kuen, J., Morariu, V. I., Zhao, H., Jain, R., et al.</t>
  </si>
  <si>
    <t>Selfdoc: Self-supervised document representation learning</t>
  </si>
  <si>
    <t>5652–5660</t>
  </si>
  <si>
    <t>Li, J., Li, D., Xiong, C., &amp; Hoi, S.</t>
  </si>
  <si>
    <t>Blip: Bootstrapping language-image pre-training for unified vision-language understanding and generation</t>
  </si>
  <si>
    <t>12888–12900</t>
  </si>
  <si>
    <t>Li, L. H., Yatskar, M., Yin, D., Hsieh, C.-J., &amp; Chang, K.-W.</t>
  </si>
  <si>
    <t>Visualbert: A simple and performant baseline for vision and language</t>
  </si>
  <si>
    <t>arXiv preprint arXiv:1908.03557</t>
  </si>
  <si>
    <t>10.48550/arXiv.1908.03557</t>
  </si>
  <si>
    <t>Luo, C., Bhambhoria, R., Dahan, S., &amp; Zhu, X.</t>
  </si>
  <si>
    <t>Legally enforceable hate speech detection for public forums</t>
  </si>
  <si>
    <t>10948–10963</t>
  </si>
  <si>
    <t>10.18653/v1/2023.findings-emnlp.730</t>
  </si>
  <si>
    <t>Mahajan, E., Mahajan, H., &amp; Kumar, S.</t>
  </si>
  <si>
    <t>10.1016/j.eswa.2023.121228</t>
  </si>
  <si>
    <t>Muti, A., &amp; Barrón-Cedeño, A.</t>
  </si>
  <si>
    <t>A checkpoint on multilingual misogyny identification</t>
  </si>
  <si>
    <t>Proceedings of the 60th annual meeting of the Association for Computational Linguistics: student research workshop</t>
  </si>
  <si>
    <t>454–460</t>
  </si>
  <si>
    <t>10.18653/v1/2022.acl-srw.37</t>
  </si>
  <si>
    <t>Muti, A., Fernicola, F., &amp; Barrón-Cedeno, A.</t>
  </si>
  <si>
    <t>Misogyny and aggressiveness tend to come together and together we address them</t>
  </si>
  <si>
    <t>4142–4148</t>
  </si>
  <si>
    <t>Muti, A., Korre, K., &amp; Barrón-Cedeño, A.</t>
  </si>
  <si>
    <t>Unibo at semeval-2022 task 5: A multimodal bi-transformer approach to the binary and fine-grained identification of misogyny in memes</t>
  </si>
  <si>
    <t>663–672</t>
  </si>
  <si>
    <t>10.18653/v1/2022.semeval-1.91</t>
  </si>
  <si>
    <t>ChatGPT 4o</t>
  </si>
  <si>
    <t>https://platform.openai.com/docs/models/gpt-4o</t>
  </si>
  <si>
    <t>Oza, P., Sharma, P., &amp; Patel, S.</t>
  </si>
  <si>
    <t>Breast lesion classification from mammograms using deep neural network and test-time augmentation</t>
  </si>
  <si>
    <t>10.1007/s00521-023-09165-w</t>
  </si>
  <si>
    <t>Misogyny detection in twitter: a multilingual and cross-domain study</t>
  </si>
  <si>
    <t>Pamungkas, E. W., Cignarella, A. T., Basile, V., Patti, V., et al.</t>
  </si>
  <si>
    <t>Automatic identification of misogyny in english and italian tweets at evalita 2018 with a multilingual hate lexicon</t>
  </si>
  <si>
    <t>Parikh, P., Abburi, H., Chhaya, N., Gupta, M., &amp; Varma, V.</t>
  </si>
  <si>
    <t>Categorizing sexism and misogyny through neural approaches</t>
  </si>
  <si>
    <t>10.1145/3457189</t>
  </si>
  <si>
    <t>Peng, Z., Wang, W., Dong, L., Hao, Y., Huang, S., Ma, S., et al.</t>
  </si>
  <si>
    <t>Kosmos-2: Grounding multimodal large language models to the world</t>
  </si>
  <si>
    <t>arXiv preprint arXiv:2306.14824</t>
  </si>
  <si>
    <t>10.48550/arXiv.2306.14824</t>
  </si>
  <si>
    <t>Plaza-Del-Arco, F.-M., Molina-González, M. D., Ureña-López, L. A., &amp; Martín-Valdivia, M. T.</t>
  </si>
  <si>
    <t>10.1016/j.knosys.2024.111386</t>
  </si>
  <si>
    <t>Qu, L., Liu, M., Cao, D., Nie, L., &amp; Tian, Q.</t>
  </si>
  <si>
    <t>Context-aware multi-view summarization network for image-text matching</t>
  </si>
  <si>
    <t>Proceedings of the 28th ACM international conference on multimedia</t>
  </si>
  <si>
    <t>1047–1055</t>
  </si>
  <si>
    <t>10.1145/3394171.3413961</t>
  </si>
  <si>
    <t>Radford, A., Kim, J. W., Hallacy, C., Ramesh, A., Goh, G., Agarwal, S., et al.</t>
  </si>
  <si>
    <t>Learning transferable visual models from natural language supervision</t>
  </si>
  <si>
    <t>8748–8763</t>
  </si>
  <si>
    <t>Rehman, M. Z. U., Mehta, S., Singh, K., Kaushik, K., &amp; Kumar, N.</t>
  </si>
  <si>
    <t>Rehman, M. Z. U., Raghuvanshi, D., &amp; Kumar, N.</t>
  </si>
  <si>
    <t>KisanQRS: A deep learning-based automated query-response system for agricultural decision-making</t>
  </si>
  <si>
    <t>10.1016/j.compag.2023.108180</t>
  </si>
  <si>
    <t>Rizzi, G., Gasparini, F., Saibene, A., Rosso, P., &amp; Fersini, E.</t>
  </si>
  <si>
    <t>Recognizing misogynous memes: Biased models and tricky archetypes</t>
  </si>
  <si>
    <t>10.1016/j.ipm.2023.103474</t>
  </si>
  <si>
    <t>Sahin, U., Kucukkaya, I. E., Ozcelik, O., &amp; Toraman, C.</t>
  </si>
  <si>
    <t>ARC-NLP at multimodal hate speech event detection 2023: Multimodal methods boosted by ensemble learning, syntactical and entity features</t>
  </si>
  <si>
    <t>Proceedings of the 6th workshop on challenges and applications of automated extraction of socio-political events from text</t>
  </si>
  <si>
    <t>71–78</t>
  </si>
  <si>
    <t>Aggression and misogyny detection using BERT: A multi-task approach</t>
  </si>
  <si>
    <t>Sandler, M., Howard, A., Zhu, M., Zhmoginov, A., &amp; Chen, L.-C.</t>
  </si>
  <si>
    <t>Mobilenetv2: Inverted residuals and linear bottlenecks</t>
  </si>
  <si>
    <t>4510–4520</t>
  </si>
  <si>
    <t>Shanmugam, D., Blalock, D., Balakrishnan, G., &amp; Guttag, J.</t>
  </si>
  <si>
    <t>Better aggregation in test-time augmentation</t>
  </si>
  <si>
    <t>Proceedings of the IEEE/CVF international conference on computer vision</t>
  </si>
  <si>
    <t>1214–1223</t>
  </si>
  <si>
    <t>Shleifer, S.</t>
  </si>
  <si>
    <t>Low resource text classification with ulmfit and backtranslation</t>
  </si>
  <si>
    <t>arXiv preprint arXiv:1903.09244</t>
  </si>
  <si>
    <t>10.48550/arXiv.1903.09244</t>
  </si>
  <si>
    <t>Singh, S., Haridasan, A., &amp; Mooney, R.</t>
  </si>
  <si>
    <t>‘‘Female astronaut: Because sandwiches won’t make themselves up there’’: Towards multimodal misogyny detection in memes</t>
  </si>
  <si>
    <t>The 7th workshop on online abuse and harms</t>
  </si>
  <si>
    <t>150–159</t>
  </si>
  <si>
    <t>10.18653/v1/2023.woah-1.15</t>
  </si>
  <si>
    <t>Wang, P., Yang, A., Men, R., Lin, J., Bai, S., Li, Z., et al.</t>
  </si>
  <si>
    <t>Ofa: Unifying architectures, tasks, and modalities through a simple sequence-to-sequence learning framework</t>
  </si>
  <si>
    <t>23318–23340</t>
  </si>
  <si>
    <t>Wang, Y., Yang, H., Qian, X., Ma, L., Lu, J., Li, B., et al.</t>
  </si>
  <si>
    <t>Position focused attention network for image-text matching</t>
  </si>
  <si>
    <t>Proceedings of the 28th international joint conference on artificial intelligence</t>
  </si>
  <si>
    <t>3792–3798</t>
  </si>
  <si>
    <t>10.24963/ijcai.2019/526</t>
  </si>
  <si>
    <t>Wu, Y., Kirillov, A., Massa, F., Lo, W.-Y., &amp; Girshick, R.</t>
  </si>
  <si>
    <t>Detectron2</t>
  </si>
  <si>
    <t>https://github.com/facebookresearch/detectron2</t>
  </si>
  <si>
    <t>Yu, J., Lin, Z., Yang, J., Shen, X., Lu, X., &amp; Huang, T. S.</t>
  </si>
  <si>
    <t>Free-form image inpainting with gated convolution</t>
  </si>
  <si>
    <t>4471–4480</t>
  </si>
  <si>
    <t>10.1109/ICCV.2019.00457</t>
  </si>
  <si>
    <t>Yuan, J., Yu, Y., Mittal, G., Hall, M., Sajeev, S., &amp; Chen, M.</t>
  </si>
  <si>
    <t>Rethinking multimodal content moderation from an asymmetric angle with mixed-modality</t>
  </si>
  <si>
    <t>8532–8542</t>
  </si>
  <si>
    <t>Zhang, J., &amp; Wang, Y.</t>
  </si>
  <si>
    <t>SRCB at semeval-2022 task 5: Pretraining based image to text late sequential fusion system for multimodal misogynous meme identification</t>
  </si>
  <si>
    <t>585–596</t>
  </si>
  <si>
    <t>10.18653/v1/2022.semeval-1.81</t>
  </si>
  <si>
    <t>Zhou, Z., Zhao, H., Dong, J., Ding, N., Liu, X., &amp; Zhang, K.</t>
  </si>
  <si>
    <t>DD-TIG at semeval-2022 task 5: Investigating the relationships between multimodal and unimodal information in misogynous memes detection and classification</t>
  </si>
  <si>
    <t>563–570</t>
  </si>
  <si>
    <t>10.18653/v1/2022.semeval-1.77</t>
  </si>
  <si>
    <t>Amazon Mechanical Turk</t>
  </si>
  <si>
    <t>https://www.mturk.com</t>
  </si>
  <si>
    <t>Anderson, T., &amp; Sturm, B.</t>
  </si>
  <si>
    <t>Cyberbullying: From playground to computer</t>
  </si>
  <si>
    <t>Young Adult Library Services</t>
  </si>
  <si>
    <t>24–27</t>
  </si>
  <si>
    <t>Principles of cyberbullying research: Definitions, measures, and methodology</t>
  </si>
  <si>
    <t>Routledge/Taylor &amp; Francis Group</t>
  </si>
  <si>
    <t>10.4324/9780203084601</t>
  </si>
  <si>
    <t>Proceedings of the 3rd annual ACM web science conference (WebSci ‘11)</t>
  </si>
  <si>
    <t>Belsey, B.</t>
  </si>
  <si>
    <t>Cyberbullying: An emerging threat to the “Always On” generation</t>
  </si>
  <si>
    <t>http://www.cyberbullying.ca/pdf/Cyberbullying_Article_by_Bill_Belsey.pdf</t>
  </si>
  <si>
    <t>Bengio, Y., Ducharme, R., Vincent, P., &amp; Jauvin, C.</t>
  </si>
  <si>
    <t>A neural probabilistic language model</t>
  </si>
  <si>
    <t>1137–1155</t>
  </si>
  <si>
    <t>Chavan, V. S., &amp; Shylaja, S. S.</t>
  </si>
  <si>
    <t>Proceedings of the international conference on advances in computing, communications and informatics (ICACCI)</t>
  </si>
  <si>
    <t>10.1109/ICACCI.2015.7275970</t>
  </si>
  <si>
    <t>Chawla, N. V.</t>
  </si>
  <si>
    <t>Data mining for imbalanced datasets: An overview</t>
  </si>
  <si>
    <t>Data mining and knowledge discovery handbook</t>
  </si>
  <si>
    <t>875–886</t>
  </si>
  <si>
    <t>10.1007/978-0-387-09823-4_45</t>
  </si>
  <si>
    <t>Chawla, N. V., Japkowicz, N., &amp; Drive, P.</t>
  </si>
  <si>
    <t>Editorial: Special issue on learning from imbalanced data sets</t>
  </si>
  <si>
    <t>10.1145/1007730.1007733</t>
  </si>
  <si>
    <t>Dadvar, M., de Jong, F., Ordelman, R. J. F., &amp; Trieschnigg, R. B.</t>
  </si>
  <si>
    <t>Proceedings of the 12th Dutch-Belgian information retrieval workshop (DIR 2012)</t>
  </si>
  <si>
    <t>23-25</t>
  </si>
  <si>
    <t>Proceedings of the European conference on information retrieval</t>
  </si>
  <si>
    <t>10.1007/978-3-642-36973-5_62</t>
  </si>
  <si>
    <t>The Social Mobile Web</t>
  </si>
  <si>
    <t>Fridh, M., Lindström, M., &amp; Rosvall, M.</t>
  </si>
  <si>
    <t>Subjective health complaints in adolescent victims of cyber harassment: Moderation through support from parents/friends - a Swedish population-based study</t>
  </si>
  <si>
    <t>BMC Public Health</t>
  </si>
  <si>
    <t>10.1186/s12889-015-2239-7</t>
  </si>
  <si>
    <t>Fundación Barcelona Media</t>
  </si>
  <si>
    <t>http://caw2.barcelonamedia.org/</t>
  </si>
  <si>
    <t>Glover, D., Gough, G., Johnson, M., &amp; Cartwright, N.</t>
  </si>
  <si>
    <t>Bullying in 25 secondary schools: Incidence, impact and intervention</t>
  </si>
  <si>
    <t>Educational Research</t>
  </si>
  <si>
    <t>141–156</t>
  </si>
  <si>
    <t>10.1080/001318800363782</t>
  </si>
  <si>
    <t>Helbing, D., Brockmann, D., Chadefaux, T., Donnay, K., Blanke, U., Woolley-Meza, O., et al.</t>
  </si>
  <si>
    <t>Saving human lives: What complexity science and information systems can contribute</t>
  </si>
  <si>
    <t>Journal of Statistical Physics</t>
  </si>
  <si>
    <t>735–781</t>
  </si>
  <si>
    <t>10.1007/s10955-014-1024-9</t>
  </si>
  <si>
    <t>Sage Publications</t>
  </si>
  <si>
    <t>Hosseinmardi, H., Rafiq, R. I., Han, R., Lv, Q., &amp; Mishra, S.</t>
  </si>
  <si>
    <t>Prediction of cyberbullying incidents in a media-based social network</t>
  </si>
  <si>
    <t>Proceedings of the 2016 IEEE/ACM international conference on advances in social networks analysis and mining</t>
  </si>
  <si>
    <t>186–192</t>
  </si>
  <si>
    <t>10.1109/asonam.2016.7752233</t>
  </si>
  <si>
    <t>Huang, Q., Singh, V. K., &amp; Atrey, P. K.</t>
  </si>
  <si>
    <t>Proceedings of the 3rd international workshop on socially-aware multimedia</t>
  </si>
  <si>
    <t>10.1145/2661126.2661133</t>
  </si>
  <si>
    <t>Proceedings of the 8th international conference on weblogs and social media (ICWSM-14)</t>
  </si>
  <si>
    <t>216–225</t>
  </si>
  <si>
    <t>Cyberbullying in schools</t>
  </si>
  <si>
    <t>157–170</t>
  </si>
  <si>
    <t>10.1177/0143034306064547</t>
  </si>
  <si>
    <t>Proceedings of international conference on the electro/information Technology (EIT)</t>
  </si>
  <si>
    <t>10.1109/eit.2015.7293405</t>
  </si>
  <si>
    <t>Mikolov, T., Sutskever, I., Chen, K., Corrado, G. S., &amp; Dean, J.</t>
  </si>
  <si>
    <t>Proceedings of the 26th international conference on neural information processing systems</t>
  </si>
  <si>
    <t>Miller, K.</t>
  </si>
  <si>
    <t>Cyberbullying and its consequences: How cyberbullying is contorting the minds of victims and bullies alike, and the law's limited available redress</t>
  </si>
  <si>
    <t>Nahar, V., Li, X., &amp; Pang, C.</t>
  </si>
  <si>
    <t>An effective approach for cyberbullying detection</t>
  </si>
  <si>
    <t>Communications in Information Science and Management Engineering</t>
  </si>
  <si>
    <t>238–247</t>
  </si>
  <si>
    <t>Nahar, V., Li, X., Pang, C., &amp; Zhang, Y.</t>
  </si>
  <si>
    <t>Cyberbullying detection based on text-stream classification</t>
  </si>
  <si>
    <t>Proceedings of the 11th australasian data mining conference</t>
  </si>
  <si>
    <t>49–58</t>
  </si>
  <si>
    <t>Nixon, C.</t>
  </si>
  <si>
    <t>Current perspectives: The impact of cyberbullying on adolescent health</t>
  </si>
  <si>
    <t>143–158</t>
  </si>
  <si>
    <t>10.2147/ahmt.s36456</t>
  </si>
  <si>
    <t>Bullying in school: What we know and what we can do</t>
  </si>
  <si>
    <t>Blackwell</t>
  </si>
  <si>
    <t>10.1080/17405629.2012.682358</t>
  </si>
  <si>
    <t>Patchin, J., &amp; Hinduja, S.</t>
  </si>
  <si>
    <t>Bullies move beyond the schoolyard: A preliminary look at cyber bullying</t>
  </si>
  <si>
    <t>Proceedings of the 10th international conference on machine learning and applications and workshops (ICMLA 2011)</t>
  </si>
  <si>
    <t>Rosa, H., Carvalho, J. P., Astudillo, R., &amp; Batista, F.</t>
  </si>
  <si>
    <t>Page rank versus katz: Is the centrality algorithm choice relevant to measure user influence in Twitter?</t>
  </si>
  <si>
    <t>Studies in Computational Intelligence</t>
  </si>
  <si>
    <t>10.1007/978-3-319-74681-4_1</t>
  </si>
  <si>
    <t>Proceedings of the IEEE International Conference on Fuzzy Systems</t>
  </si>
  <si>
    <t>56–62</t>
  </si>
  <si>
    <t>10.1109/FUZZ-IEEE.2018.8491557</t>
  </si>
  <si>
    <t>A deeper look at detecting cyberbullying in social networks</t>
  </si>
  <si>
    <t>Proceedings of the International Joint Conference on Neural Networks</t>
  </si>
  <si>
    <t>323–330</t>
  </si>
  <si>
    <t>10.1109/IJCNN.2018.8489211</t>
  </si>
  <si>
    <t>Transactions on Affective Computing</t>
  </si>
  <si>
    <t>10.1109/taffc.2017.2761757</t>
  </si>
  <si>
    <t>Bullying and the peer group: A review</t>
  </si>
  <si>
    <t>112–120</t>
  </si>
  <si>
    <t>10.1016/j.avb.2009.08.007</t>
  </si>
  <si>
    <t>Schwartz, H. A., Eichstaedt, J. C., Kern, M. L., Dziurzynski, L., Ramones, S. M., Agrawal, M., &amp; Ungar, L. H.</t>
  </si>
  <si>
    <t>Personality, gender, and age in the language of social media: The open-vocabulary approach</t>
  </si>
  <si>
    <t>10.1371/journal.pone.0073791</t>
  </si>
  <si>
    <t>Proceedings of the international conference on advances in social networks analysis and mining (ASONAM)</t>
  </si>
  <si>
    <t>10.1109/asonam.2016.7752342</t>
  </si>
  <si>
    <t>Smith, P. K., &amp; Brain, P.</t>
  </si>
  <si>
    <t>Bullying in schools: Lessons from two decades of research</t>
  </si>
  <si>
    <t>10.1002/(SICI)1098-2337(2000) 26:1&lt;1::AID-AB1&gt;3.0.CO;2-7</t>
  </si>
  <si>
    <t>10.1111/j.1469-7610.2007.01846.x</t>
  </si>
  <si>
    <t>Souza, S. B., Veiga Simão, A. M., Ferreira, A. I., &amp; Ferreira, P. C.</t>
  </si>
  <si>
    <t>University students’ perceptions of campus climate, cyberbullying and cultural issues: implications for theory and practice</t>
  </si>
  <si>
    <t>Studies in Higher Education</t>
  </si>
  <si>
    <t>2072–2087</t>
  </si>
  <si>
    <t>10.1080/03075079.2017.1307818</t>
  </si>
  <si>
    <t>Spears, B., Slee, P., Owens, L., &amp; Johnson, B.</t>
  </si>
  <si>
    <t>Behind the scenes and screens: Insights into the human dimension of covert and cyberbullying</t>
  </si>
  <si>
    <t>Zeitschrift Für Psychologie/Journal of Psychology</t>
  </si>
  <si>
    <t>189–196</t>
  </si>
  <si>
    <t>10.1027/0044-3409.217.4.189</t>
  </si>
  <si>
    <t>Sugandhi, R., Pande, A., Agrawal, A., &amp; Bhagat, H.</t>
  </si>
  <si>
    <t>Automatic monitoring and prevention of cyberbullying</t>
  </si>
  <si>
    <t>International Journal of Computer Applications</t>
  </si>
  <si>
    <t>17–19</t>
  </si>
  <si>
    <t>Van Cleemput, K., Vandebosch, H., Poels, K., Bastiaensens, S., DeSmet, A., &amp; De Bourdeaudhuij, I.</t>
  </si>
  <si>
    <t>The development a serious game on cyberbullying: A concept test</t>
  </si>
  <si>
    <t>Cyberbullying: From theory to intervention</t>
  </si>
  <si>
    <t>106–124</t>
  </si>
  <si>
    <t>Proceedings of the international conference recent advances in natural language processing (RANLP)</t>
  </si>
  <si>
    <t>Van Royen, K., Poels, K., &amp; Vandebosch, H.</t>
  </si>
  <si>
    <t>Harmonizing freedom and protection: Adolescents' voices on automatic monitoring of social networking sites</t>
  </si>
  <si>
    <t>Children and Youth Services Review</t>
  </si>
  <si>
    <t>35–41</t>
  </si>
  <si>
    <t>10.1016/j.childyouth.2016.02.024</t>
  </si>
  <si>
    <t>Van Royen, K., Poels, K., Vandebosch, H., &amp; Adam, P.</t>
  </si>
  <si>
    <t>“Thinking before posting?” Reducing cyber harassment on social networking sites through a reflective message</t>
  </si>
  <si>
    <t>345–352</t>
  </si>
  <si>
    <t>10.1016/J.CHB.2016.09.040</t>
  </si>
  <si>
    <t>Veiga Simão, A. M., Ferreira, P., Francisco, S. M., Paulino, P., &amp; Souza, S. B.</t>
  </si>
  <si>
    <t>Cyberbullying: Shaping the use of verbal aggression through normative moral beliefs and self-efficacy</t>
  </si>
  <si>
    <t>10.1177/1461444818784870</t>
  </si>
  <si>
    <t>Warriner, A. B., Kuperman, V., &amp; Brysbaert, M.</t>
  </si>
  <si>
    <t>Norms of valence, arousal, and dominance for 13,915 English lemmas</t>
  </si>
  <si>
    <t>1191–1207</t>
  </si>
  <si>
    <t>10.3758/s13428-012-0314-x</t>
  </si>
  <si>
    <t>Educator's guide to cyberbullying addressing the harm caused by online social cruelty</t>
  </si>
  <si>
    <t>http://cyberbully.org</t>
  </si>
  <si>
    <t>Journal of Cross-cultural Psychology</t>
  </si>
  <si>
    <t>10.1177/0022022117723107</t>
  </si>
  <si>
    <t>Zhang, X., Tong, J., Vishwamitra, N., Whittaker, E., Mazer, J. P., Kowalski, R., &amp; Dillon, E.</t>
  </si>
  <si>
    <t>Proceedings of the 15th international conference on machine learning and applications (ICMLA)</t>
  </si>
  <si>
    <t>Zhao, R., &amp; Mao, K.</t>
  </si>
  <si>
    <t>10.1109/taffc.2016.2531682</t>
  </si>
  <si>
    <t>43–48</t>
  </si>
  <si>
    <t>10.1145/2833312.2849567</t>
  </si>
  <si>
    <t>Burnap, P., Williams, M. L., Sloan, L., Rana, O., Housley, W., Edwards, A., et al.</t>
  </si>
  <si>
    <t>Tweeting the terror: modelling the social media reaction to the woolwich terrorist attack</t>
  </si>
  <si>
    <t>Cadwalladr, C., &amp; Graham-Harrison, E.</t>
  </si>
  <si>
    <t>Revealed: 50 million Facebook profiles harvested for Cambridge Analytica in major data breach</t>
  </si>
  <si>
    <t>Number of social network users worldwide from 2017 to 2025(in billions)</t>
  </si>
  <si>
    <t>https://www.statista.com/statistics/278414/number-of-worldwide-social-network-users/</t>
  </si>
  <si>
    <t>Das, A., &amp; Gambäck, B.</t>
  </si>
  <si>
    <t>Identifying languages at the word level in code-mixed indian social media text</t>
  </si>
  <si>
    <t>International Institute of Information Technology Goa, India</t>
  </si>
  <si>
    <t>Code-mixing in social media text: the last language identification frontier?</t>
  </si>
  <si>
    <t>Association pour le Traitement Automatique des Langues (ATALA)</t>
  </si>
  <si>
    <t>Eleventh international aaai conference on web and social media</t>
  </si>
  <si>
    <t>Proceedings of the First Italian conference on cybersecurity (ITASEC17)</t>
  </si>
  <si>
    <t>Ethayarajh, K.</t>
  </si>
  <si>
    <t>How contextual are contextualized word representations? Comparing the geometry of BERT, ELMo, and GPT-2 embeddings</t>
  </si>
  <si>
    <t>arXiv preprint arXiv:1909.00512</t>
  </si>
  <si>
    <t>Ethnologue</t>
  </si>
  <si>
    <t>What are the top 200 most spoken languages?</t>
  </si>
  <si>
    <t>https://www.ethnologue.com/guides/ethnologue200</t>
  </si>
  <si>
    <t>Griessel, J.</t>
  </si>
  <si>
    <t>Using emoji’s – when the smiley becomes serious</t>
  </si>
  <si>
    <t>https://www.labourguide.co.za/recent-articles/50-new/most-recent-publications/2547-using-emoji-s-when-the-smiley-becomes-serious</t>
  </si>
  <si>
    <t>All you need is: Evading hate speech detection</t>
  </si>
  <si>
    <t>Guha, K.</t>
  </si>
  <si>
    <t>Why writing hindi in roman rather than devanagri would be a disaster</t>
  </si>
  <si>
    <t>https://scroll.in/article/748592/why-writing-hindi-in-roman-rather-than-devanagri-would-be-a-disaster</t>
  </si>
  <si>
    <t>Gumperz, J. J.</t>
  </si>
  <si>
    <t>Discourse strategies</t>
  </si>
  <si>
    <t>Hadiwinoto, C., Ng, H. T., &amp; Gan, W. C.</t>
  </si>
  <si>
    <t>Improved word sense disambiguation using pre-trained contextualized word representations</t>
  </si>
  <si>
    <t>arXiv preprint arXiv:1910.00194</t>
  </si>
  <si>
    <t>Fine-tuned language models for text classification</t>
  </si>
  <si>
    <t>arXiv preprint arXiv:1801.06146</t>
  </si>
  <si>
    <t>Joshi, A., Prabhu, A., Shrivastava, M., &amp; Varma, V.</t>
  </si>
  <si>
    <t>Towards sub-word level compositions for sentiment analysis of hindi-english code mixed text</t>
  </si>
  <si>
    <t>Proceedings of COLING 2016, the 26th international conference on computational linguistics: technical papers</t>
  </si>
  <si>
    <t>2482–2491</t>
  </si>
  <si>
    <t>Kamble, S., &amp; Joshi, A.</t>
  </si>
  <si>
    <t>Hate speech detection from code-mixed hindi-english tweets using deep learning models</t>
  </si>
  <si>
    <t>arXiv preprint arXiv:1811.05145</t>
  </si>
  <si>
    <t>Keelery, S.</t>
  </si>
  <si>
    <t>Number of social network users in India from 2015 to 2018 with a forecast until 2023(in millions)</t>
  </si>
  <si>
    <t>https://www.statista.com/statistics/278407/number-of-social-network-users-in-india/</t>
  </si>
  <si>
    <t>Kelly, R.</t>
  </si>
  <si>
    <t>PyEnchant a spellchecking library for Python</t>
  </si>
  <si>
    <t>https://pythonhosted.org/pyenchant</t>
  </si>
  <si>
    <t>Khanuja, S., Bansal, D., Mehtani, S., Khosla, S., Dey, A., Gopalan, B., et al.</t>
  </si>
  <si>
    <t>arXiv preprint arXiv:2103.10730</t>
  </si>
  <si>
    <t>Kumar, R., Ojha, A. K., Malmasi, S., &amp; Zampieri, M.</t>
  </si>
  <si>
    <t>Kumar, R., Reganti, A. N., Bhatia, A., &amp; Maheshwari, T.</t>
  </si>
  <si>
    <t>Kunchukuttan, A., Mehta, P., &amp; Bhattacharyya, P.</t>
  </si>
  <si>
    <t>The iit bombay english-hindi parallel corpus</t>
  </si>
  <si>
    <t>arXiv preprint arXiv:1710.02855</t>
  </si>
  <si>
    <t>Did you offend me? classification of offensive tweets in hinglish language</t>
  </si>
  <si>
    <t>Medrouk, L., &amp; Pappa, A.</t>
  </si>
  <si>
    <t>Deep learning model for sentiment analysis in multi-lingual corpus</t>
  </si>
  <si>
    <t>International conference on neural information processing</t>
  </si>
  <si>
    <t>205–212</t>
  </si>
  <si>
    <t>Proceedings of the 17th annual meeting of the special interest group on discourse and dialogue</t>
  </si>
  <si>
    <t>Mehmood, K., Essam, D., Shafi, K., &amp; Malik, M. K.</t>
  </si>
  <si>
    <t>An unsupervised lexical normalization for Roman Hindi and Urdu sentiment analysis</t>
  </si>
  <si>
    <t>Miller, G. A., &amp; Charles, W. G.</t>
  </si>
  <si>
    <t>Contextual correlates of semantic similarity</t>
  </si>
  <si>
    <t>Language and Cognitive Processes</t>
  </si>
  <si>
    <t>Modha, S., Majumder, P., &amp; Mandl, T.</t>
  </si>
  <si>
    <t>Muysken, P. C.</t>
  </si>
  <si>
    <t>Code-switching and grammatical theory</t>
  </si>
  <si>
    <t>Myers-Scotton, C.</t>
  </si>
  <si>
    <t>Codeswitching with English: types of switching, types of communities</t>
  </si>
  <si>
    <t>World Englishes</t>
  </si>
  <si>
    <t>333–346</t>
  </si>
  <si>
    <t>Navarro, G.</t>
  </si>
  <si>
    <t>A guided tour to approximate string matching</t>
  </si>
  <si>
    <t>31–88</t>
  </si>
  <si>
    <t>How multilingual is multilingual bert?</t>
  </si>
  <si>
    <t>Poplack, S., &amp; Sankoff, D.</t>
  </si>
  <si>
    <t>Borrowing: the synchrony of integration</t>
  </si>
  <si>
    <t>Mouton de Gruyter</t>
  </si>
  <si>
    <t>Prabhu, A., Joshi, A., Shrivastava, M., &amp; Varma, V.</t>
  </si>
  <si>
    <t>arXiv preprint arXiv:1611.00472</t>
  </si>
  <si>
    <t>Raiyani, K., Gonçalves, T., Quaresma, P., &amp; Nogueira, V. B.</t>
  </si>
  <si>
    <t>Fully connected neural network with advance preprocessor to identify aggression over facebook and twitter</t>
  </si>
  <si>
    <t>28–41</t>
  </si>
  <si>
    <t>Roy, R. S., Choudhury, M., Majumder, P., &amp; Agarwal, K.</t>
  </si>
  <si>
    <t>Overview of the fire 2013 track on transliterated search</t>
  </si>
  <si>
    <t>Post-proceedings of the 4th and 5th workshops of the forum for information retrieval evaluation</t>
  </si>
  <si>
    <t>Ruder, S., Peters, M. E., Swayamdipta, S., &amp; Wolf, T.</t>
  </si>
  <si>
    <t>Transfer learning in natural language processing</t>
  </si>
  <si>
    <t>Proceedings of the 2019 conference of the north american chapter of the association for computational linguistics: tutorials</t>
  </si>
  <si>
    <t>15–18</t>
  </si>
  <si>
    <t>Samanta, B., Ganguly, N., &amp; Chakrabarti, S.</t>
  </si>
  <si>
    <t>Improved sentiment detection via label transfer from monolingual to synthetic code-switched text</t>
  </si>
  <si>
    <t>arXiv preprint arXiv:1906.05725</t>
  </si>
  <si>
    <t>Samghabadi, N. S., Mave, D., Kar, S., &amp; Solorio, T.</t>
  </si>
  <si>
    <t>Ritual-uh at TRAC 2018 shared task: aggression identification</t>
  </si>
  <si>
    <t>arXiv preprint arXiv:1807.11712</t>
  </si>
  <si>
    <t>Proceedings of the ACM india joint international conference on data science and management of data</t>
  </si>
  <si>
    <t>Sarma, N., Singh, S. R., &amp; Goswami, D.</t>
  </si>
  <si>
    <t>Influence of social conversational features on language identification in highly multilingual online conversations</t>
  </si>
  <si>
    <t>151–166</t>
  </si>
  <si>
    <t>Sharma, A., Kabra, A., &amp; Kapoor, R.</t>
  </si>
  <si>
    <t>Feature enhanced capsule networks for robust automatic essay scoring</t>
  </si>
  <si>
    <t>Joint European Conference on Machine Learning and Knowledge Discovery in Databases</t>
  </si>
  <si>
    <t>365–380</t>
  </si>
  <si>
    <t>Singh, V., Varshney, A., Akhtar, S. S., Vijay, D., &amp; Shrivastava, M.</t>
  </si>
  <si>
    <t>Aggression detection on social media text using deep neural networks</t>
  </si>
  <si>
    <t>43–50</t>
  </si>
  <si>
    <t>Singhal, S., Kabra, A., Sharma, M., Shah, R. R., Chakraborty, T., &amp; Kumaraguru, P.</t>
  </si>
  <si>
    <t>Spotfake+: A multimodal framework for fake news detection via transfer learning (student abstract)</t>
  </si>
  <si>
    <t>13915–13916</t>
  </si>
  <si>
    <t>TensorFlow Hub is a repository of trained machine learning models</t>
  </si>
  <si>
    <t>https://tfhub.dev/s?q=bert</t>
  </si>
  <si>
    <t>Van Hee, C., Lefever, E., Verhoeven, B., Mennes, J., Desmet, B., De Pauw, G., et al.</t>
  </si>
  <si>
    <t>International conference recent advances in natural language processing (RANLP)</t>
  </si>
  <si>
    <t>Wei, L.</t>
  </si>
  <si>
    <t>The bilingualism reader</t>
  </si>
  <si>
    <t>1980–1984</t>
  </si>
  <si>
    <t>EDBT</t>
  </si>
  <si>
    <t>Zhong, H., Li, H., Squicciarini, A. C., Rajtmajer, S. M., Griffin, C., Miller, D. J., et al.</t>
  </si>
  <si>
    <t>Zhu, X.</t>
  </si>
  <si>
    <t>Cross-lingual word sense disambiguation using mBERT embeddings with syntactic dependencies</t>
  </si>
  <si>
    <t>arXiv preprint arXiv:2012.05300</t>
  </si>
  <si>
    <t>Zhu, J., Tian, Z., &amp; Kübler, S.</t>
  </si>
  <si>
    <t>UM-IU@ LING at SemEval-2019 Task 6: Identifying Offensive Tweets Using BERT and SVMs</t>
  </si>
  <si>
    <t>Aggarwal, C. C., &amp; Zhai, C.</t>
  </si>
  <si>
    <t>A survey of text classification algorithms</t>
  </si>
  <si>
    <t>Mining text data</t>
  </si>
  <si>
    <t>163–222</t>
  </si>
  <si>
    <t>Baldini, I., Wei, D., Ramamurthy, K. N., Singh, M., &amp; Yurochkin, M.</t>
  </si>
  <si>
    <t>Your fairness may vary: Pretrained language model fairness in toxic text classification</t>
  </si>
  <si>
    <t>Findings of the association for computational linguistics: ACL 2022</t>
  </si>
  <si>
    <t>2245–2262</t>
  </si>
  <si>
    <t>Chen, T., Kornblith, S., Norouzi, M., &amp; Hinton, G. E.</t>
  </si>
  <si>
    <t>Proceedings of machine learning research</t>
  </si>
  <si>
    <t>Chen, L., Yan, X., Xiao, J., Zhang, H., Pu, S., &amp; Zhuang, Y.</t>
  </si>
  <si>
    <t>Counterfactual samples synthesizing for robust visual question answering</t>
  </si>
  <si>
    <t>2020 IEEE/CVF conference on computer vision and pattern recognition, CVPR 2020</t>
  </si>
  <si>
    <t>10797–10806</t>
  </si>
  <si>
    <t>Chew, O., Lin, H.-T., Chang, K.-W., &amp; Huang, K.-H.</t>
  </si>
  <si>
    <t>Understanding and mitigating spurious correlations in text classification with neighborhood analysis</t>
  </si>
  <si>
    <t>Findings of the association for computational linguistics: EACL 2024</t>
  </si>
  <si>
    <t>1013–1025</t>
  </si>
  <si>
    <t>Choi, S., Jeong, M., Han, H., &amp; Hwang, S.</t>
  </si>
  <si>
    <t>C2L: causally contrastive learning for robust text classification</t>
  </si>
  <si>
    <t>Thirty-sixth AAAI conference on artificial intelligence, AAAI 2022</t>
  </si>
  <si>
    <t>10526–10534</t>
  </si>
  <si>
    <t>Choi, S., Park, H., Yeo, J., &amp; Hwang, S.</t>
  </si>
  <si>
    <t>Less is more: Attention supervision with counterfactuals for text classification</t>
  </si>
  <si>
    <t>Proceedings of the 2020 conference on empirical methods in natural language processing, EMNLP 2020, online</t>
  </si>
  <si>
    <t>6695–6704</t>
  </si>
  <si>
    <t>Clark, C., Yatskar, M., &amp; Zettlemoyer, L.</t>
  </si>
  <si>
    <t>Don’t take the easy way out: Ensemble based methods for avoiding known dataset biases</t>
  </si>
  <si>
    <t>Proceedings of the 2019 conference on empirical methods in natural language processing and the 9th international joint conference on natural language processing, EMNLP-IJCNLP 2019</t>
  </si>
  <si>
    <t>4067–4080</t>
  </si>
  <si>
    <t>arXiv:1905.12516</t>
  </si>
  <si>
    <t>de Gibert, O., Pérez, N., Pablos, A. G., &amp; Cuadros, M.</t>
  </si>
  <si>
    <t>Proceedings of the 2nd workshop on abusive language online, aLW@eMNLP 2018</t>
  </si>
  <si>
    <t>Proceedings of the 2019 conference of the North American chapter of the association for computational linguistics: human language technologies, NAACL-HLT 2019, minneapolis</t>
  </si>
  <si>
    <t>Du, M., Manjunatha, V., Jain, R., Deshpande, R., Dernoncourt, F., Gu, J., et al.</t>
  </si>
  <si>
    <t>Towards interpreting and mitigating shortcut learning behavior of NLU models</t>
  </si>
  <si>
    <t>Proceedings of the 2021 conference of the North American chapter of the association for computational linguistics: human language technologies, NAACL-HLT 2021</t>
  </si>
  <si>
    <t>915–929</t>
  </si>
  <si>
    <t>Feng, J., Xu, G., Wang, Q., Yang, Y., &amp; Huang, L.</t>
  </si>
  <si>
    <t>Note the hierarchy: Taxonomy-guided prototype for few-shot named entity recognition</t>
  </si>
  <si>
    <t>Gao, T., Yao, X., &amp; Chen, D.</t>
  </si>
  <si>
    <t>SimCSE: Simple contrastive learning of sentence embeddings</t>
  </si>
  <si>
    <t>Proceedings of the 2021 conference on empirical methods in natural language processing, EMNLP 2021, virtual event / punta cana</t>
  </si>
  <si>
    <t>6894–6910</t>
  </si>
  <si>
    <t>Garg, S., Perot, V., Limtiaco, N., Taly, A., Chi, E. H., &amp; Beutel, A.</t>
  </si>
  <si>
    <t>Counterfactual fairness in text classification through robustness</t>
  </si>
  <si>
    <t>Proceedings of the 2019 AAAI/ACM conference on AI, ethics, and society, AIES 2019</t>
  </si>
  <si>
    <t>219–226</t>
  </si>
  <si>
    <t>BAE: BERT-based adversarial examples for text classification</t>
  </si>
  <si>
    <t>Geirhos, R., Jacobsen, J., Michaelis, C., Zemel, R. S., Brendel, W., Bethge, M., et al.</t>
  </si>
  <si>
    <t>Shortcut learning in deep neural networks</t>
  </si>
  <si>
    <t>Nature Machine Intelligence</t>
  </si>
  <si>
    <t>665–673</t>
  </si>
  <si>
    <t>Godbole, S., Harpale, A., Sarawagi, S., &amp; Chakrabarti, S.</t>
  </si>
  <si>
    <t>Document classification through interactive supervision of document and term labels</t>
  </si>
  <si>
    <t>Knowledge discovery in databases: PKDD 2004: 8th European conference on principles and practice of knowledge discovery in databases</t>
  </si>
  <si>
    <t>Auto-debias: Debiasing masked language models with automated biased prompts</t>
  </si>
  <si>
    <t>Proceedings of the 60th annual meeting of the association for computational linguistics (volume 1: long papers), ACL 2022</t>
  </si>
  <si>
    <t>1012–1023</t>
  </si>
  <si>
    <t>He, R., &amp; McAuley, J. J.</t>
  </si>
  <si>
    <t>Ups and downs: Modeling the visual evolution of fashion trends with one-class collaborative filtering</t>
  </si>
  <si>
    <t>Proceedings of the 25th international conference on world wide web, WWW 2016</t>
  </si>
  <si>
    <t>507–517</t>
  </si>
  <si>
    <t>He, H., Zha, S., &amp; Wang, H.</t>
  </si>
  <si>
    <t>Unlearn dataset bias in natural language inference by fitting the residual</t>
  </si>
  <si>
    <t>Proceedings of the 2nd workshop on deep learning approaches for low-resource NLP, deepLo@eMNLP-IJCNLP 2019</t>
  </si>
  <si>
    <t>132–142</t>
  </si>
  <si>
    <t>Hendrycks, D., Liu, X., Wallace, E., Dziedzic, A., Krishnan, R., &amp; Song, D.</t>
  </si>
  <si>
    <t>Pretrained transformers improve out-of-distribution robustness</t>
  </si>
  <si>
    <t>Proceedings of the 58th annual meeting of the association for computational linguistics, ACL 2020</t>
  </si>
  <si>
    <t>2744–2751</t>
  </si>
  <si>
    <t>Hjelm, R. D., Fedorov, A., Lavoie-Marchildon, S., Grewal, K., Bachman, P., Trischler, A., et al.</t>
  </si>
  <si>
    <t>Learning deep representations by mutual information estimation and maximization</t>
  </si>
  <si>
    <t>7th international conference on learning representations, ICLR 2019</t>
  </si>
  <si>
    <t>Hu, B., Sheng, Q., Cao, J., Shi, Y., Li, Y., Wang, D., et al.</t>
  </si>
  <si>
    <t>Bad actor, good advisor: Exploring the role of large language models in fake news detection</t>
  </si>
  <si>
    <t>22105–22113</t>
  </si>
  <si>
    <t>Huang, Y., Feng, X., Li, B., Fu, C., Huo, W., Liu, T., et al.</t>
  </si>
  <si>
    <t>Aligning translation-specific understanding to general understanding in large language models</t>
  </si>
  <si>
    <t>arXiv preprint arXiv:2401.05072</t>
  </si>
  <si>
    <t>Karmakharm, T., Aletras, N., &amp; Bontcheva, K.</t>
  </si>
  <si>
    <t>Journalist-in-the-loop: Continuous learning as a service for rumour analysis</t>
  </si>
  <si>
    <t>Kaushik, D., Hovy, E. H., &amp; Lipton, Z. C.</t>
  </si>
  <si>
    <t>Learning the difference that makes a difference with counterfactually-augmented data</t>
  </si>
  <si>
    <t>8th international conference on learning representations, ICLR 2020</t>
  </si>
  <si>
    <t>Khashabi, D., Khot, T., &amp; Sabharwal, A.</t>
  </si>
  <si>
    <t>More bang for your buck: Natural perturbation for robust question answering</t>
  </si>
  <si>
    <t>163–170</t>
  </si>
  <si>
    <t>Klein, T., &amp; Nabi, M.</t>
  </si>
  <si>
    <t>Contrastive self-supervised learning for commonsense reasoning</t>
  </si>
  <si>
    <t>Proceedings of the 58th annual meeting of the association for computational linguistics, ACL 2020, online</t>
  </si>
  <si>
    <t>7517–7523</t>
  </si>
  <si>
    <t>Kovaleva, O., Romanov, A., Rogers, A., &amp; Rumshisky, A.</t>
  </si>
  <si>
    <t>Revealing the dark secrets of BERT</t>
  </si>
  <si>
    <t>4364–4373</t>
  </si>
  <si>
    <t>Kwon, T., Ong, K. T.-i., Kang, D., Moon, S., Lee, J. R., Hwang, D., et al.</t>
  </si>
  <si>
    <t>Large language models are clinical reasoners: Reasoning-aware diagnosis framework with prompt-generated rationales</t>
  </si>
  <si>
    <t>18417–18425</t>
  </si>
  <si>
    <t>ALBERT: a lite BERT for self-supervised learning of language representations</t>
  </si>
  <si>
    <t>Li, Y., Du, M., Song, R., Wang, X., &amp; Wang, Y.</t>
  </si>
  <si>
    <t>A survey on fairness in large language models</t>
  </si>
  <si>
    <t>arXiv:2308.10149</t>
  </si>
  <si>
    <t>Li, Y., Du, M., Wang, X., &amp; Wang, Y.</t>
  </si>
  <si>
    <t>Prompt tuning pushes farther, contrastive learning pulls closer: A two-stage approach to mitigate social biases</t>
  </si>
  <si>
    <t>Proceedings of the 61st annual meeting of the association for computational linguistics (vol. 1: long papers), ACL 2023</t>
  </si>
  <si>
    <t>14254–14267</t>
  </si>
  <si>
    <t>McAuley, J. J., &amp; Leskovec, J.</t>
  </si>
  <si>
    <t>From amateurs to connoisseurs: modeling the evolution of user expertise through online reviews</t>
  </si>
  <si>
    <t>22nd international world wide web conference, WWW ’13</t>
  </si>
  <si>
    <t>897–908</t>
  </si>
  <si>
    <t>Moon, S. J., Mo, S., Lee, K., Lee, J., &amp; Shin, J.</t>
  </si>
  <si>
    <t>MASKER: masked keyword regularization for reliable text classification</t>
  </si>
  <si>
    <t>Thirty-fifth AAAI conference on artificial intelligence, AAAI 2021</t>
  </si>
  <si>
    <t>13578–13586</t>
  </si>
  <si>
    <t>Nadeem, M., Bethke, A., &amp; Reddy, S.</t>
  </si>
  <si>
    <t>StereoSet: Measuring stereotypical bias in pretrained language models</t>
  </si>
  <si>
    <t>Proceedings of the 59th annual meeting of the association for computational linguistics and the 11th international joint conference on natural language processing, ACL/IJCNLP 2021, (vol. 1: long papers)</t>
  </si>
  <si>
    <t>5356–5371</t>
  </si>
  <si>
    <t>Seeing stars: Exploiting class relationships for sentiment categorization with respect to rating scales</t>
  </si>
  <si>
    <t>ACL 2005, 43rd annual meeting of the association for computational linguistics, proceedings of the conference</t>
  </si>
  <si>
    <t>115–124</t>
  </si>
  <si>
    <t>Paul, M. J.</t>
  </si>
  <si>
    <t>Feature selection as causal inference: Experiments with text classification</t>
  </si>
  <si>
    <t>Proceedings of the 21st conference on computational natural language learning (coNLL 2017)</t>
  </si>
  <si>
    <t>163–172</t>
  </si>
  <si>
    <t>arXiv preprint arXiv:1910.01108</t>
  </si>
  <si>
    <t>Settles, B.</t>
  </si>
  <si>
    <t>Closing the loop: Fast, interactive semi-supervised annotation with queries on features and instances</t>
  </si>
  <si>
    <t>Proceedings of the 2011 conference on empirical methods in natural language processing</t>
  </si>
  <si>
    <t>1467–1478</t>
  </si>
  <si>
    <t>Socher, R., Perelygin, A., Wu, J., Chuang, J., Manning, C. D., Ng, A. Y., et al.</t>
  </si>
  <si>
    <t>Recursive deep models for semantic compositionality over a sentiment treebank</t>
  </si>
  <si>
    <t>Proceedings of the 2013 conference on empirical methods in natural language processing, EMNLP 2013</t>
  </si>
  <si>
    <t>1631–1642</t>
  </si>
  <si>
    <t>Song, R., Giunchiglia, F., Li, Y., Shi, L., &amp; Xu, H.</t>
  </si>
  <si>
    <t>Measuring and mitigating language model biases in abusive language detection</t>
  </si>
  <si>
    <t>Tan, Q., He, R., Bing, L., &amp; Ng, H. T.</t>
  </si>
  <si>
    <t>Domain generalization for text classification with memory-based supervised contrastive learning</t>
  </si>
  <si>
    <t>Proceedings of the 29th international conference on computational linguistics, COLING 2022</t>
  </si>
  <si>
    <t>6916–6926</t>
  </si>
  <si>
    <t>Teney, D., Abbasnejad, E., &amp; van den Hengel, A.</t>
  </si>
  <si>
    <t>Learning what makes a difference from counterfactual examples and gradient supervision</t>
  </si>
  <si>
    <t>Lecture notes in computer science</t>
  </si>
  <si>
    <t>580–599</t>
  </si>
  <si>
    <t>Utama, P. A., Moosavi, N. S., &amp; Gurevych, I.</t>
  </si>
  <si>
    <t>Towards debiasing NLU models from unknown biases</t>
  </si>
  <si>
    <t>Proceedings of the 2020 conference on empirical methods in natural language processing, EMNLP 2020</t>
  </si>
  <si>
    <t>7597–7610</t>
  </si>
  <si>
    <t>Wan, B., Wu, P., Yeo, C. K., &amp; Li, G.</t>
  </si>
  <si>
    <t>Emotion-cognitive reasoning integrated BERT for sentiment analysis of online public opinions on emergencies</t>
  </si>
  <si>
    <t>Wang, Z. J., Choi, D., Xu, S., &amp; Yang, D.</t>
  </si>
  <si>
    <t>Putting humans in the natural language processing loop: A survey</t>
  </si>
  <si>
    <t>Proceedings of the first workshop on bridging human–computer interaction and natural language processing</t>
  </si>
  <si>
    <t>47–52</t>
  </si>
  <si>
    <t>Wang, Z., &amp; Culotta, A.</t>
  </si>
  <si>
    <t>Identifying spurious correlations for robust text classification</t>
  </si>
  <si>
    <t>Findings of ACL: EMNLP 2020, Findings of the association for computational linguistics: EMNLP 2020</t>
  </si>
  <si>
    <t>3431–3440</t>
  </si>
  <si>
    <t>Robustness to spurious correlations in text classification via automatically generated counterfactuals</t>
  </si>
  <si>
    <t>14024–14031</t>
  </si>
  <si>
    <t>Wang, X., Kim, H., Rahman, S., Mitra, K., &amp; Miao, Z.</t>
  </si>
  <si>
    <t>Human-LLM collaborative annotation through effective verification of LLM labels</t>
  </si>
  <si>
    <t>Proceedings of the CHI conference on human factors in computing systems</t>
  </si>
  <si>
    <t>Wang, Z., Shu, K., &amp; Culotta, A.</t>
  </si>
  <si>
    <t>Enhancing model robustness and fairness with causality: A regularization approach</t>
  </si>
  <si>
    <t>arXiv:2110.00911</t>
  </si>
  <si>
    <t>Wang, T., Sridhar, R., Yang, D., &amp; Wang, X.</t>
  </si>
  <si>
    <t>Identifying and mitigating spurious correlations for improving robustness in NLP models</t>
  </si>
  <si>
    <t>Findings of the association for computational linguistics: NAACL 2022</t>
  </si>
  <si>
    <t>1719–1729</t>
  </si>
  <si>
    <t>Winship, C., &amp; Morgan, S. L.</t>
  </si>
  <si>
    <t>The estimation of causal effects from observational data</t>
  </si>
  <si>
    <t>659–706</t>
  </si>
  <si>
    <t>Wood-Doughty, Z., Shpitser, I., &amp; Dredze, M.</t>
  </si>
  <si>
    <t>Challenges of using text classifiers for causal inference</t>
  </si>
  <si>
    <t>4586–4598</t>
  </si>
  <si>
    <t>Wu, X., Xiao, L., Sun, Y., Zhang, J., Ma, T., &amp; He, L.</t>
  </si>
  <si>
    <t>A survey of human-in-the-loop for machine learning</t>
  </si>
  <si>
    <t>364–381</t>
  </si>
  <si>
    <t>Proceedings of the eighth international workshop on natural language processing for social media</t>
  </si>
  <si>
    <t>7–14</t>
  </si>
  <si>
    <t>Yadav, R. K., Jiao, L., Granmo, O., &amp; Goodwin, M.</t>
  </si>
  <si>
    <t>Robust interpretable text classification against spurious correlations using AND-rules with negation</t>
  </si>
  <si>
    <t>Proceedings of the thirty-first international joint conference on artificial intelligence, IJCAI 2022</t>
  </si>
  <si>
    <t>4439–4446</t>
  </si>
  <si>
    <t>Yang, Z., Xu, Y., Hu, J., &amp; Dong, S.</t>
  </si>
  <si>
    <t>Generating knowledge aware explanation for natural language inference</t>
  </si>
  <si>
    <t>Proceedings of the 13th international workshop on semantic evaluation, semEval@nAACL-HLT 2019</t>
  </si>
  <si>
    <t>4134–4145</t>
  </si>
  <si>
    <t>Zhang, S., Roller, S., Goyal, N., Artetxe, M., Chen, M., Chen, S., et al.</t>
  </si>
  <si>
    <t>Opt: Open pre-trained transformer language models</t>
  </si>
  <si>
    <t>arXiv preprint arXiv:2205.01068</t>
  </si>
  <si>
    <t>Zhang, J., Wu, Q., Xu, Y., Cao, C., Du, Z., &amp; Psounis, K.</t>
  </si>
  <si>
    <t>Efficient toxic content detection by bootstrapping and distilling large language models</t>
  </si>
  <si>
    <t>21779–21787</t>
  </si>
  <si>
    <t>Zheng, Y., Li, X., &amp; Nie, J.</t>
  </si>
  <si>
    <t>Store, share and transfer: Learning and updating sentiment knowledge for aspect-based sentiment analysis</t>
  </si>
  <si>
    <t>151–168</t>
  </si>
  <si>
    <t>Abd, D. H., Khan, W., Khan, B., Alharbe, N., Al-Jumeily, D., &amp; Hussain, A.</t>
  </si>
  <si>
    <t>Categorization of arabic posts using artificial neural network and hash features</t>
  </si>
  <si>
    <t>Journal of King Saud University - Science</t>
  </si>
  <si>
    <t>10.1016/j.jksus.2023.102733</t>
  </si>
  <si>
    <t>Abishak, I., Kabilash, M., Ramesh, M., Sheeba, J. I., &amp; Devaneyan, P.</t>
  </si>
  <si>
    <t>Unsupervised hybrid approaches for cyberbullying detection in Instagram</t>
  </si>
  <si>
    <t>10.5120/ijca2021921191</t>
  </si>
  <si>
    <t>Akhter, A., Acharjee, U. K., Talukder, M. A., Islam, M. M., &amp; Uddin, M. A.</t>
  </si>
  <si>
    <t>A robust hybrid machine learning model for Bengali cyber bullying detection in social media</t>
  </si>
  <si>
    <t>10.1016/j.nlp.2023.100027</t>
  </si>
  <si>
    <t>Aldhyani, T. H., Al-Adhaileh, M. H., &amp; Alsubari, S. N.</t>
  </si>
  <si>
    <t>Cyberbullying identification system based deep learning algorithms</t>
  </si>
  <si>
    <t>10.3390/electronics11203273</t>
  </si>
  <si>
    <t>Detecting arabic cyberbullying tweets using machine learning</t>
  </si>
  <si>
    <t>10.3390/make5010003</t>
  </si>
  <si>
    <t>Al-Hashedi, M., Soon, L.-K., Goh, H.-N., Lim, A. H., &amp; Siew, E.-G.</t>
  </si>
  <si>
    <t>53907–53918</t>
  </si>
  <si>
    <t>10.1109/access.2023.3280556</t>
  </si>
  <si>
    <t>Alzaqebah, M., Jaradat, G. M., Nassan, D., Alnasser, R., Alsmadi, M. K., Almarashdeh, I., Jawarneh, S., Alwohaibi, M., Al-Mulla, N. A., Alshehab, N., &amp; Alkhushayni, S.</t>
  </si>
  <si>
    <t>Cyberbullying detection framework for short and imbalanced Arabic datasets</t>
  </si>
  <si>
    <t>Journal of King Saud University - Computer and Information Sciences</t>
  </si>
  <si>
    <t>10.1016/j.jksuci.2023.101652</t>
  </si>
  <si>
    <t>Areshey, A., &amp; Mathkour, H.</t>
  </si>
  <si>
    <t>Transfer learning for sentiment classification using bidirectional encoder representations from Transformers (Bert) model</t>
  </si>
  <si>
    <t>10.3390/s23115232</t>
  </si>
  <si>
    <t>Asgarnezhad, R., Monadjemi, S. A., &amp; Soltanaghaei, M.</t>
  </si>
  <si>
    <t>An application of MOGW optimization for feature selection in text classification</t>
  </si>
  <si>
    <t>The Journal of Supercomputing</t>
  </si>
  <si>
    <t>5806–5839</t>
  </si>
  <si>
    <t>10.1007/s11227-020-03490-w</t>
  </si>
  <si>
    <t>Aslam, N., Rustam, F., Lee, E., Washington, P. B., &amp; Ashraf, I.</t>
  </si>
  <si>
    <t>Sentiment analysis and emotion detection on cryptocurrency related tweets using ensemble LSTM-GRU model</t>
  </si>
  <si>
    <t>39313–39324</t>
  </si>
  <si>
    <t>10.1109/access.2022.3165621</t>
  </si>
  <si>
    <t>Chu, Z., Wang, X., Jin, M., Zhang, N., Gao, Q., &amp; Shao, L.</t>
  </si>
  <si>
    <t>An effective strategy for sentiment analysis based on complex-valued embedding and quantum long short-term memory neural network</t>
  </si>
  <si>
    <t>Axioms</t>
  </si>
  <si>
    <t>10.3390/axioms13030207</t>
  </si>
  <si>
    <t>Dogra, V., Verma, S., Kavita, Chatterjee, P., Shafi, J., Choi, J., &amp; Ijaz, M. F.</t>
  </si>
  <si>
    <t>A complete process of text classification system using state-of-the-art NLP models</t>
  </si>
  <si>
    <t>10.1155/2022/1883698</t>
  </si>
  <si>
    <t>Erkan, A., &amp; Güngör, T.</t>
  </si>
  <si>
    <t>Sentiment analysis using averaged weighted word vector features</t>
  </si>
  <si>
    <t>10.1371/journal.pone.0299264</t>
  </si>
  <si>
    <t>Fan, C.-L.</t>
  </si>
  <si>
    <t>Multiscale feature extraction by using convolutional neural network: Extraction of objects from multiresolution images of urban areas</t>
  </si>
  <si>
    <t>ISPRS International Journal of Geo-Information</t>
  </si>
  <si>
    <t>10.3390/ijgi13010005</t>
  </si>
  <si>
    <t>Feng, S., Wang, B., Yang, Z., &amp; Ouyang, J.</t>
  </si>
  <si>
    <t>Aspect-based sentiment analysis with attention-assisted graph and variational sentence representation</t>
  </si>
  <si>
    <t>10.1016/j.knosys.2022.109975</t>
  </si>
  <si>
    <t>Ghasemi, M., Zare, M., Zahedi, A., Akbari, M.-A., Mirjalili, S., &amp; Abualigah, L.</t>
  </si>
  <si>
    <t>Geyser inspired algorithm: A new geological-inspired meta-heuristic for real-parameter and constrained engineering optimization</t>
  </si>
  <si>
    <t>Journal of Bionic Engineering</t>
  </si>
  <si>
    <t>374–408</t>
  </si>
  <si>
    <t>10.1007/s42235-023-00437-8</t>
  </si>
  <si>
    <t>10.1016/j.ijcce.2023.01.001</t>
  </si>
  <si>
    <t>Iwendi, C., Srivastava, G., Khan, S., &amp; Maddikunta, P. K.</t>
  </si>
  <si>
    <t>Cyberbullying detection solutions based on Deep Learning Architectures</t>
  </si>
  <si>
    <t>10.1007/s00530-020-00701-5</t>
  </si>
  <si>
    <t>Jamshidi, S., Mohammadi, M., Bagheri, S., Najafabadi, H. E., Rezvanian, A., Gheisari, M., Ghaderzadeh, M., Shahabi, A. S., &amp; Wu, Z.</t>
  </si>
  <si>
    <t>Effective text classification using Bert, MTM LSTM, and DT</t>
  </si>
  <si>
    <t>10.1016/j.datak.2024.102306</t>
  </si>
  <si>
    <t>Khairy, M., Mahmoud, T. M., &amp; Abd-El-Hafeez, T.</t>
  </si>
  <si>
    <t>The effect of rebalancing techniques on the classification performance in cyberbullying datasets</t>
  </si>
  <si>
    <t>1049–1065</t>
  </si>
  <si>
    <t>10.1007/s00521-023-09084-w</t>
  </si>
  <si>
    <t>Khalid, M., Raza, A., Younas, F., Rustam, F., Villar, M. G., Ashraf, I., &amp; Akhtar, A.</t>
  </si>
  <si>
    <t>Novel sentiment majority voting classifier and transfer learning-based feature engineering for sentiment analysis of Deepfake tweets</t>
  </si>
  <si>
    <t>67117–67129</t>
  </si>
  <si>
    <t>10.1109/access.2024.3398582</t>
  </si>
  <si>
    <t>Kumar, A., &amp; Kumar, S.</t>
  </si>
  <si>
    <t>Optimized Deep Neural Networks using Sparrow search algorithms for hate speech detection</t>
  </si>
  <si>
    <t>International Journal of Computing and Digital Systems</t>
  </si>
  <si>
    <t>617–626</t>
  </si>
  <si>
    <t>10.12785/ijcds/150145</t>
  </si>
  <si>
    <t>Lu, S., Ding, Y., Liu, M., Yin, Z., Yin, L., &amp; Zheng, W.</t>
  </si>
  <si>
    <t>Multiscale feature extraction and fusion of image and text in VQA</t>
  </si>
  <si>
    <t>International Journal of Computational Intelligence Systems</t>
  </si>
  <si>
    <t>10.1080/1853302X.2023.00054</t>
  </si>
  <si>
    <t>Mostafa, A. M., Aljasir, M., Alruily, M., Alsayat, A., &amp; Ezz, M.</t>
  </si>
  <si>
    <t>Innovative forward fusion feature selection algorithm for sentiment analysis using supervised classification</t>
  </si>
  <si>
    <t>10.3390/app13042074</t>
  </si>
  <si>
    <t>Murshed, B. A., Abawajy, J., Mallappa, S., Saif, M. A., &amp; Al-Ariki, H. D.</t>
  </si>
  <si>
    <t>Dea-RNN: A hybrid deep learning approach for cyberbullying detection in Twitter social media platform</t>
  </si>
  <si>
    <t>10.1109/access.2022.3153675</t>
  </si>
  <si>
    <t>Mutinda, J., Mwangi, W., &amp; Okeyo, G.</t>
  </si>
  <si>
    <t>Sentiment analysis of text reviews using lexicon-enhanced Bert Embedding (Lebert) model with Convolutional Neural Network</t>
  </si>
  <si>
    <t>10.3390/app13031445</t>
  </si>
  <si>
    <t>Nitya Harshitha, T., Prabu, M., Suganya, E., Sountharrajan, S., Bavirisetti, D. P., Gadde, N., &amp; Uppu, L. S.</t>
  </si>
  <si>
    <t>Protect: A hybrid deep learning model for proactive detection of cyberbullying on social media</t>
  </si>
  <si>
    <t>Frontiers in Artificial Intelligence</t>
  </si>
  <si>
    <t>10.3389/frai.2024.1269366</t>
  </si>
  <si>
    <t>Semary, A., Noura, A., Ahmed, W., Amin, K., Pławiak, P., &amp; Hammad, M.</t>
  </si>
  <si>
    <t>Enhancing machine learning-based sentiment analysis through feature extraction techniques</t>
  </si>
  <si>
    <t>Plos One</t>
  </si>
  <si>
    <t>e0294968</t>
  </si>
  <si>
    <t>10.1371/journal.pone.0294968</t>
  </si>
  <si>
    <t>Sharazita Dyah Anggita, &amp; Ikmah</t>
  </si>
  <si>
    <t>Algorithm comparation of naive Bayes and support vector machine based on particle swarm optimization in sentiment analysis of freight forwarding services</t>
  </si>
  <si>
    <t>Jurnal RESTI (Rekayasa Sistem Dan Teknologi Informasi)</t>
  </si>
  <si>
    <t>10.29207/resti.v4i2.1840</t>
  </si>
  <si>
    <t>Sultan, D., Toktarova, A., Zhumadillayeva, A., Aldeshov, S., Mussiraliyeva, S., Beissenova, G., Tursynbayev, A., Baenova, G., &amp; Imanbayeva, A.</t>
  </si>
  <si>
    <t>Cyberbullying-related hate speech detection using shallow-to-deep learning</t>
  </si>
  <si>
    <t>2115–2131</t>
  </si>
  <si>
    <t>10.32604/cmc.2023.032993</t>
  </si>
  <si>
    <t>Tan, K. L., Lee, C. P., &amp; Lim, K. M.</t>
  </si>
  <si>
    <t>Roberta-Gru: A hybrid deep learning model for enhanced sentiment analysis</t>
  </si>
  <si>
    <t>10.3390/app13063915</t>
  </si>
  <si>
    <t>Tan, K. L., Lee, C. P., Lim, K. M., &amp; Anbananthen, K. S.</t>
  </si>
  <si>
    <t>Sentiment analysis with Ensemble Hybrid Deep Learning Model</t>
  </si>
  <si>
    <t>103694–103704</t>
  </si>
  <si>
    <t>10.1109/access.2022.3210182</t>
  </si>
  <si>
    <t>Tripathi, J., Tiwari, S., Saini, A., &amp; Kumari, S.</t>
  </si>
  <si>
    <t>Prediction of movie success based on machine learning and Twitter sentiment analysis using Internet Movie Database Data</t>
  </si>
  <si>
    <t>Indonesian Journal of Electrical Engineering and Computer Science</t>
  </si>
  <si>
    <t>10.11591/ijeecs.v29.i3.pp1750-1757</t>
  </si>
  <si>
    <t>Yafooz, W. M., Al-Dhaqm, A., &amp; Alsaeedi, A.</t>
  </si>
  <si>
    <t>Detecting kids cyberbullying using transfer learning approach: Transformer fine-tuning models</t>
  </si>
  <si>
    <t>Kids Cybersecurity Using Computational Intelligence Techniques</t>
  </si>
  <si>
    <t>255–267</t>
  </si>
  <si>
    <t>10.1007/978-3-031-21199-7_18</t>
  </si>
  <si>
    <t>Yang, Z., Wang, B., Li, X., Wang, W., &amp; Ouyang, J.</t>
  </si>
  <si>
    <t>Semisupervised aspect-based sentiment analysis with masked aspect prediction</t>
  </si>
  <si>
    <t>10.1016/j.knosys.2023.110513</t>
  </si>
  <si>
    <t>Zhang, Y., Ma, D., Tiwari, P., Zhang, C., Masud, M., Shorfuzzaman, M., &amp; Song, D.</t>
  </si>
  <si>
    <t>Stance-level sarcasm detection with Bert and stance-centered graph attention networks</t>
  </si>
  <si>
    <t>10.1145/3533430</t>
  </si>
  <si>
    <t>Advances in Information Retrieval European Conference in Information Retrieval (ECIR) 2018</t>
  </si>
  <si>
    <t>Al-Ajlan, M., &amp; Ykhlef, M.</t>
  </si>
  <si>
    <t>Firefly-CDDL: A Firefly-Based Algorithm for Cyberbullying Detection Based on Deep Learning</t>
  </si>
  <si>
    <t>CMC-COMPUTERS MATERIALS &amp; CONTINUA</t>
  </si>
  <si>
    <t>19-34</t>
  </si>
  <si>
    <t>10.32604/cmc.2023.033753</t>
  </si>
  <si>
    <t>Al-Garadi, M. A., Hussain, M. R., Khan, N., Murtaza, G., Nweke, H. F., Ali, I., et al.</t>
  </si>
  <si>
    <t>Predicting cyberbullying on social media in the big data era using machine learning algorithms: Review of literature and open challenges</t>
  </si>
  <si>
    <t>10.1109/ACCESS.2019.2918354</t>
  </si>
  <si>
    <t>Cyberbullying Detection Based on Emotion</t>
  </si>
  <si>
    <t>10.1109/ACCESS.2023.3280556</t>
  </si>
  <si>
    <t>Al-Marghilani, A.</t>
  </si>
  <si>
    <t>Artificial Intelligence-Enabled Cyberbullying-Free Online Social Networks in Smart Cities</t>
  </si>
  <si>
    <t>10.1007/s44196-022-00063-y</t>
  </si>
  <si>
    <t>Ali, W. N. H. W., Mohd, M., &amp; Fauzi, F.</t>
  </si>
  <si>
    <t>Cyberbullying Predictive Model: Implementation of Machine Learning Approach</t>
  </si>
  <si>
    <t>2021 Fifth International Conference on Information Retrieval and Knowledge Management (CAMP)</t>
  </si>
  <si>
    <t>65-69</t>
  </si>
  <si>
    <t>Ali, W. N. H. W., Mohd, M., Fauzi, F., Shirai, K., &amp; Mahamad Noor, M. J.</t>
  </si>
  <si>
    <t>Implementation of Hyperparameter optimisation and over-sampling in detecting cyberbullying using machine learning approach</t>
  </si>
  <si>
    <t>Malaysian Journal of Computer Science</t>
  </si>
  <si>
    <t>78–100</t>
  </si>
  <si>
    <t>Anand, K., Kumar, J., &amp; Anand, K.</t>
  </si>
  <si>
    <t>Anomaly detection in online social network: A survey</t>
  </si>
  <si>
    <t>2017 International Conference on Inventive Communication and Computational Technologies (ICICCT)</t>
  </si>
  <si>
    <t>456-459</t>
  </si>
  <si>
    <t>Ang, R. P., &amp; Goh, D. H.</t>
  </si>
  <si>
    <t>Cyberbullying among adolescents: The role of affective and cognitive empathy, and gender</t>
  </si>
  <si>
    <t>Child Psychiatry &amp; Human Development</t>
  </si>
  <si>
    <t>387–397</t>
  </si>
  <si>
    <t>10.1007/s10578-010-0176-3</t>
  </si>
  <si>
    <t>A systematic review of machine learning algorithms in cyberbullying detection: Future directions and challenges</t>
  </si>
  <si>
    <t>10.26735/GBTV9013</t>
  </si>
  <si>
    <t>Arsov, N., &amp; Mirceva, G.</t>
  </si>
  <si>
    <t>Network embedding: An overview</t>
  </si>
  <si>
    <t>arXiv preprint arXiv:1911.11726</t>
  </si>
  <si>
    <t>10.48550/arXiv.1911.11726</t>
  </si>
  <si>
    <t>Asher, Y., Stark, A., &amp; Fireman, G. D.</t>
  </si>
  <si>
    <t>Comparing electronic and traditional bullying in embarrassment and exclusion scenarios</t>
  </si>
  <si>
    <t>26–34</t>
  </si>
  <si>
    <t>10.1016/j.chb.2017.06.037</t>
  </si>
  <si>
    <t>Atoum, J. O.</t>
  </si>
  <si>
    <t>Cyberbullying Detection Through Sentiment Analysis</t>
  </si>
  <si>
    <t>2020 International Conference on Computational Science and Computational Intelligence (CSCI)</t>
  </si>
  <si>
    <t>292-297</t>
  </si>
  <si>
    <t>Cyberbullying Detection Neural Networks using Sentiment Analysis</t>
  </si>
  <si>
    <t>2021 International Conference on Computational Science and Computational Intelligence (CSCI)</t>
  </si>
  <si>
    <t>158-164</t>
  </si>
  <si>
    <t>Personality and individual differences</t>
  </si>
  <si>
    <t>Barlińska, J., Szuster, A., &amp; Winiewski, M.</t>
  </si>
  <si>
    <t>Cyberbullying among adolescent bystanders: Role of the communication medium, form of violence, and empathy</t>
  </si>
  <si>
    <t>Journal of Community &amp; Applied Social Psychology</t>
  </si>
  <si>
    <t>37–51</t>
  </si>
  <si>
    <t>10.3389/fpsyg.2018.00799</t>
  </si>
  <si>
    <t>Bartolo, M. G., Palermiti, A. L., Servidio, R., Musso, P., &amp; Costabile, A.</t>
  </si>
  <si>
    <t>Mediating processes in the relations of parental monitoring and school climate with cyberbullying: The role of moral disengagement</t>
  </si>
  <si>
    <t>Europe’s Journal of Psychology</t>
  </si>
  <si>
    <t>10.5964/ejop.v15i3.1742</t>
  </si>
  <si>
    <t>Bauman, S.</t>
  </si>
  <si>
    <t>Types of cyberbullying</t>
  </si>
  <si>
    <t>Cyberbullying: What counselors need to know</t>
  </si>
  <si>
    <t>53-58</t>
  </si>
  <si>
    <t>Proceedings of the 3rd International Web Science Conference 2011</t>
  </si>
  <si>
    <t>Benatov, J., Brunstein Klomek, A., &amp; Chen-Gal, S.</t>
  </si>
  <si>
    <t>Bullying perpetration and victimization associations to suicide behavior: A longitudinal study</t>
  </si>
  <si>
    <t>European Child &amp; Adolescent Psychiatry</t>
  </si>
  <si>
    <t>Betts, L. R.</t>
  </si>
  <si>
    <t>Definitions of Cyberbullying</t>
  </si>
  <si>
    <t>Cyberbullying: Approaches, consequences and interventions</t>
  </si>
  <si>
    <t>Bhagya, J., Deepthi, P.S.</t>
  </si>
  <si>
    <t>Cyberbullying Detection on Social Media Using SVM</t>
  </si>
  <si>
    <t>Inventive Systems and Control. Lecture Notes in Networks and Systems</t>
  </si>
  <si>
    <t>10.1007/978-981-16-1395-1_2</t>
  </si>
  <si>
    <t>S. Bharti, A.K. Yadav, M. Kumar, D. Yadav</t>
  </si>
  <si>
    <t>2695-2711</t>
  </si>
  <si>
    <t>Bhatia, B., Verma, A., &amp; Katarya, R.</t>
  </si>
  <si>
    <t>Analysing Cyberbullying using Natural Language Processing by Understanding Jargon in Social Media</t>
  </si>
  <si>
    <t>397–406</t>
  </si>
  <si>
    <t>10.1007/978-981-16-9012-9_32</t>
  </si>
  <si>
    <t>Bigelow, J. L., Edwards, A., &amp; Edwards, L.</t>
  </si>
  <si>
    <t>Detecting cyberbullying using latent semantic indexing</t>
  </si>
  <si>
    <t>Proceedings of the first international workshop on computational methods for CyberSafety</t>
  </si>
  <si>
    <t>11-14</t>
  </si>
  <si>
    <t>Birunda, S. S., &amp; Devi, R. K.</t>
  </si>
  <si>
    <t>A Review on Word Embedding Techniques for Text Classification</t>
  </si>
  <si>
    <t>Innovative Data Communication Technologies and Application</t>
  </si>
  <si>
    <t>267-281</t>
  </si>
  <si>
    <t>10.1007/978-981-15-9651-3_23</t>
  </si>
  <si>
    <t>Boyd, R. L., Ashokkumar, A., Seraj, S., &amp; Pennebaker, J. W.</t>
  </si>
  <si>
    <t>The development and psychometric properties of LIWC-22</t>
  </si>
  <si>
    <t>University of Texas at Austin</t>
  </si>
  <si>
    <t>1-47</t>
  </si>
  <si>
    <t>10.1016/j.eswa.2021.115001</t>
  </si>
  <si>
    <t>Bretschneider, U., &amp; Peters, R.</t>
  </si>
  <si>
    <t>Detecting cyberbullying in online communities</t>
  </si>
  <si>
    <t>Proceedings of the 24th European Conference on Information Systems (ECIS 2016)</t>
  </si>
  <si>
    <t>Bretschneider, U., Wöhner, T., &amp; Peters, R.</t>
  </si>
  <si>
    <t>Detecting Online Harassment in Social Networks</t>
  </si>
  <si>
    <t>Proceedings of the 35th International Conference on Information Systems (ICIS 2014)</t>
  </si>
  <si>
    <t>Brewer, G., &amp; Kerslake, J.</t>
  </si>
  <si>
    <t>Cyberbullying, self-esteem, empathy and loneliness</t>
  </si>
  <si>
    <t>255–260</t>
  </si>
  <si>
    <t>10.1016/j.chb.2015.01.073</t>
  </si>
  <si>
    <t>Buan, T. A., &amp; Ramachandra, R.</t>
  </si>
  <si>
    <t>Automated cyberbullying detection in social media using an svm activated stacked convolution lstm network</t>
  </si>
  <si>
    <t>Proceedings of the 2020 the 4th International Conference on Compute and Data Analysis</t>
  </si>
  <si>
    <t>170-174</t>
  </si>
  <si>
    <t>Cagirkan, B., &amp; Bilek, G.</t>
  </si>
  <si>
    <t>Cyberbullying among Turkish high school students</t>
  </si>
  <si>
    <t>Scandinavian journal of psychology</t>
  </si>
  <si>
    <t>608–616</t>
  </si>
  <si>
    <t>10.1111/sjop.12720</t>
  </si>
  <si>
    <t>Cai, J., Li, J., Li, W., &amp; Wang, J.</t>
  </si>
  <si>
    <t>Deep learning model used in text classification</t>
  </si>
  <si>
    <t>2018 15th International Computer Conference on Wavelet Active Media Technology and Information Processing (ICCWAMTIP)</t>
  </si>
  <si>
    <t>123-126</t>
  </si>
  <si>
    <t>Campbell, M., Spears, B., Slee, P., Butler, D., &amp; Kift, S.</t>
  </si>
  <si>
    <t>Victims’ perceptions of traditional and cyberbullying, and the psychosocial correlates of their victimisation</t>
  </si>
  <si>
    <t>389–401</t>
  </si>
  <si>
    <t>10.1080/13632752.2012.704316</t>
  </si>
  <si>
    <t>Casas, J. A., Del Rey, R., &amp; Ortega-Ruiz, R.</t>
  </si>
  <si>
    <t>Bullying and cyberbullying: Convergent and divergent predictor variables</t>
  </si>
  <si>
    <t>580-587</t>
  </si>
  <si>
    <t>Cecillon, N., Labatut, V., Dufour, R., &amp; Linarès, G.</t>
  </si>
  <si>
    <t>Abusive language detection in online conversations by combining content-and graph-based features</t>
  </si>
  <si>
    <t>Frontiers in big Data</t>
  </si>
  <si>
    <t>10.3389/fdata.2019.00008</t>
  </si>
  <si>
    <t>Chan, T. K., Cheung, C. M., &amp; Lee, Z. W.</t>
  </si>
  <si>
    <t>Cyberbullying on social networking sites: A literature review and future research directions</t>
  </si>
  <si>
    <t>10.1016/j.im.2020.103411</t>
  </si>
  <si>
    <t>10.1155/2022/2163458</t>
  </si>
  <si>
    <t>Detecting aggressors and bullies on Twitter</t>
  </si>
  <si>
    <t>767-768</t>
  </si>
  <si>
    <t>Chatzakou, D., Leontiadis, I., Blackburn, J., Cristofaro, E. D., Stringhini, G., Vakali, A., et al.</t>
  </si>
  <si>
    <t>1–51</t>
  </si>
  <si>
    <t>Chen, S., Zhao, Y., Jin, Q., &amp; Wu, Q.</t>
  </si>
  <si>
    <t>Fine-grained video-text retrieval with hierarchical graph reasoning</t>
  </si>
  <si>
    <t>Proceedings of the IEEE/CVF Conference on Computer Vision and Pattern Recognition</t>
  </si>
  <si>
    <t>10638-10647</t>
  </si>
  <si>
    <t>339-347</t>
  </si>
  <si>
    <t>Cheng, L., Guo, R., Silva, Y., Hall, D., &amp; Liu, H.</t>
  </si>
  <si>
    <t>Hierarchical attention networks for cyberbullying detection on the instagram social network</t>
  </si>
  <si>
    <t>Proceedings of the 2019 SIAM international conference on data mining</t>
  </si>
  <si>
    <t>235-243</t>
  </si>
  <si>
    <t>Cheng, L., Guo, R., &amp; Liu, H.</t>
  </si>
  <si>
    <t>Robust cyberbullying detection with causal interpretation</t>
  </si>
  <si>
    <t>Companion Proceedings of The 2019 World Wide Web Conference</t>
  </si>
  <si>
    <t>169-175</t>
  </si>
  <si>
    <t>Cheng, L., Li, J., Silva, Y., Hall, D., &amp; Liu, H.</t>
  </si>
  <si>
    <t>PI-bully: Personalized cyberbullying detection with peer influence</t>
  </si>
  <si>
    <t>The 28th International Joint Conference on Artificial Intelligence (IJCAI)</t>
  </si>
  <si>
    <t>Chi, P. T. L., Lan, V. T. H., Ngan, N. H., &amp; Linh, N. T.</t>
  </si>
  <si>
    <t>Online time, experience of cyber bullying and practices to cope with it among high school students in Hanoi</t>
  </si>
  <si>
    <t>Health psychology open</t>
  </si>
  <si>
    <t>2055102920935747</t>
  </si>
  <si>
    <t>10.1177/2055102920935747</t>
  </si>
  <si>
    <t>Chiramel, S., Logofătu, D., &amp; Goldenthal, G.</t>
  </si>
  <si>
    <t>Detection of social media platform insults using Natural language processing and comparative study of machine learning algorithms</t>
  </si>
  <si>
    <t>2020 24th International Conference on System Theory, Control and Computing (ICSTCC)</t>
  </si>
  <si>
    <t>98-101</t>
  </si>
  <si>
    <t>Chun, J., Lee, J., Kim, J., &amp; Lee, S.</t>
  </si>
  <si>
    <t>An international systematic review of cyberbullying measurements</t>
  </si>
  <si>
    <t>10.1016/j.chb.2020.106485</t>
  </si>
  <si>
    <t>Çiğdem, A., Çürük, E., &amp; Eşsiz, E. S.</t>
  </si>
  <si>
    <t>Automatic detection of cyberbullying in Formspring. me, Myspace and Youtube social networks</t>
  </si>
  <si>
    <t>Turkish. Journal of Engineering</t>
  </si>
  <si>
    <t>168–178</t>
  </si>
  <si>
    <t>10.31127/tuje.554417</t>
  </si>
  <si>
    <t>Dadvar, M., Jong, F. D., Ordelman, R., &amp; Trieschnigg, D.</t>
  </si>
  <si>
    <t>Improving Cyberbullying Detection with User Context</t>
  </si>
  <si>
    <t>Advances in Information Retrieval. ECIR 2013. Lecture Notes in Computer Science</t>
  </si>
  <si>
    <t>Dadvar, M., Trieschnigg, D., de Jong, F.</t>
  </si>
  <si>
    <t>Experts and Machines against Bullies: A Hybrid Approach to Detect Cyberbullies</t>
  </si>
  <si>
    <t>Advances in Artificial Intelligence. Canadian AI 2014. Lecture Notes in Computer Science</t>
  </si>
  <si>
    <t>H. Dani, J. Li, H. Liu</t>
  </si>
  <si>
    <t>512-515</t>
  </si>
  <si>
    <t>10.18653/v1/W18-5102</t>
  </si>
  <si>
    <t>Denny, M. J., &amp; Spirling, A.</t>
  </si>
  <si>
    <t>Text preprocessing for unsupervised learning: Why it matters, when it misleads, and what to do about it</t>
  </si>
  <si>
    <t>Political Analysis</t>
  </si>
  <si>
    <t>168–189</t>
  </si>
  <si>
    <t>10.1017/pan.2017.44</t>
  </si>
  <si>
    <t>Dharani, M. N.</t>
  </si>
  <si>
    <t>Cyberbullying Detection in Chat Application</t>
  </si>
  <si>
    <t>4380–4386</t>
  </si>
  <si>
    <t>Modeling the Detection of Textual Cyberbullying</t>
  </si>
  <si>
    <t>11-17</t>
  </si>
  <si>
    <t>10.1609/icwsm.v5i3.14209</t>
  </si>
  <si>
    <t>Proceedings of the 17th International Conference on Distributed Computing and Networking (ICDCN ’16)</t>
  </si>
  <si>
    <t>Drishya, S., Saranya, S., Sheeba, J., &amp; Devaneyan, S. P.</t>
  </si>
  <si>
    <t>Cyberbully image and text detection using convolutional neural networks</t>
  </si>
  <si>
    <t>CiiT International Journal of Fuzzy Systems</t>
  </si>
  <si>
    <t>Ea, P., Vidart, P., Salem, O., &amp; Mehaoua, A.</t>
  </si>
  <si>
    <t>Cyberbullying Messages Detection: A Comparative Study of Machine Learning Algorithms</t>
  </si>
  <si>
    <t>2023 IEEE 48th Conference on Local Computer Networks (LCN)</t>
  </si>
  <si>
    <t>Edwards, A., Demoll, D., &amp; Edwards, L.</t>
  </si>
  <si>
    <t>Detecting Cyberbullying Activity Across Platforms</t>
  </si>
  <si>
    <t>17th International Conference on Information Technology–New Generations (ITNG 2020)</t>
  </si>
  <si>
    <t>Elsafoury, F., Katsigiannis, S., Wilson, S. R., &amp; Ramzan, N.</t>
  </si>
  <si>
    <t>Does BERT pay attention to cyberbullying?</t>
  </si>
  <si>
    <t>Proceedings of the 44th International ACM SIGIR Conference on Research and Development in Information Retrieval</t>
  </si>
  <si>
    <t>1900-1904</t>
  </si>
  <si>
    <t>10.1109/ACCESS.2021.3098979</t>
  </si>
  <si>
    <t>Comparing Performance of Different Linguistically-Backed Word Embeddings for Cyberbullying Detection</t>
  </si>
  <si>
    <t>arXiv preprint arXiv:2206.01950.</t>
  </si>
  <si>
    <t>Eronen, J., Ptaszynski, M., Masui, F., Leliwa, G., &amp; Wroczynski, M.</t>
  </si>
  <si>
    <t>Exploring the Potential of Feature Density in Estimating Machine Learning Classifier Performance with Application to Cyberbullying Detection</t>
  </si>
  <si>
    <t>arXiv preprint arXiv:2206.01949</t>
  </si>
  <si>
    <t>10.48550/arXiv.2206.01949</t>
  </si>
  <si>
    <t>Eronen, J., Ptaszynski, M., Masui, F., Pohl, A., Leliwa, G., &amp; Wroczynski, M.</t>
  </si>
  <si>
    <t>10.1016/j.ipm.2021.102616</t>
  </si>
  <si>
    <t>Estabrooks, A., Jo, T., &amp; Japkowicz, N.</t>
  </si>
  <si>
    <t>A multiple resampling method for learning from imbalanced data sets</t>
  </si>
  <si>
    <t>18–36</t>
  </si>
  <si>
    <t>10.1111/j.0824-7935.2004.t01-1-00228.x</t>
  </si>
  <si>
    <t>Farooq, M., Kanwal, N., &amp; Raju, V.</t>
  </si>
  <si>
    <t>Social changes in behaviour of digital natives: handling cyberbullying in post-pandemic era</t>
  </si>
  <si>
    <t>AMA Marketing and Public Policy Conference</t>
  </si>
  <si>
    <t>Cyberbullying Detection on Twitter Using Deep Learning-Based Attention Mechanisms and Continuous Bag of Words Feature Extraction</t>
  </si>
  <si>
    <t>10.3390/math11163567</t>
  </si>
  <si>
    <t>Fattahi, J., &amp; Mejri, M.</t>
  </si>
  <si>
    <t>SpaML: a bimodal ensemble learning spam detector based on NLP techniques</t>
  </si>
  <si>
    <t>2021 IEEE 5th International Conference on Cryptography, Security and Privacy (CSP)</t>
  </si>
  <si>
    <t>107-112</t>
  </si>
  <si>
    <t>Fortunatus, M., Anthony, P., &amp; Charters, S.</t>
  </si>
  <si>
    <t>Combining textual features to detect cyberbullying in social media posts</t>
  </si>
  <si>
    <t>612–621</t>
  </si>
  <si>
    <t>10.1016/j.procs.2020.08.063</t>
  </si>
  <si>
    <t>Gandolfi, E., &amp; Ferdig, R. E.</t>
  </si>
  <si>
    <t>Sharing dark sides on game service platforms: Disruptive behaviors and toxicity in DOTA2 through a platform lens</t>
  </si>
  <si>
    <t>Convergence</t>
  </si>
  <si>
    <t>468–487</t>
  </si>
  <si>
    <t>10.1177/13548565211028809</t>
  </si>
  <si>
    <t>Garaigordobil, M., &amp; Machimbarrena, J. M.</t>
  </si>
  <si>
    <t>Victimization and perpetration of bullying/cyberbullying: Connections with emotional and behavioral problems and childhood stress</t>
  </si>
  <si>
    <t>67-73</t>
  </si>
  <si>
    <t>10.5093pi2019a3</t>
  </si>
  <si>
    <t>Ge, L., &amp; Moh, T. S.</t>
  </si>
  <si>
    <t>Improving text classification with word embedding</t>
  </si>
  <si>
    <t>2017 IEEE International Conference on Big Data (Big Data)</t>
  </si>
  <si>
    <t>1796-1805</t>
  </si>
  <si>
    <t>Giachanou, A., Ghanem, B., Ríssola, E. A., Rosso, P., Crestani, F., &amp; Oberski, D.</t>
  </si>
  <si>
    <t>The impact of psycholinguistic patterns in discriminating between fake news spreaders and fact checkers</t>
  </si>
  <si>
    <t>10.1016/j.datak.2021.101960</t>
  </si>
  <si>
    <t>Gini, G., &amp; Espelage, D. L.</t>
  </si>
  <si>
    <t>Peer victimization, cyberbullying, and suicide risk in children and adolescents</t>
  </si>
  <si>
    <t>JAMA The Journal of the American Medical Association</t>
  </si>
  <si>
    <t>545–546</t>
  </si>
  <si>
    <t>10.1001/jama.2014.3212</t>
  </si>
  <si>
    <t>Grigore, A.-N., &amp; Maftei, A.</t>
  </si>
  <si>
    <t>Exploring the mediating roles of state and trait anxiety on the relationship between middle adolescents’ cyberbullying and depression</t>
  </si>
  <si>
    <t>10.3390/children7110240</t>
  </si>
  <si>
    <t>Habib, M., Faris, M., Alomari, A., &amp; Faris, H.</t>
  </si>
  <si>
    <t>AltibbiVec: A Word Embedding Model for Medical and Health Applications in the Arabic Language</t>
  </si>
  <si>
    <t>133875–133888</t>
  </si>
  <si>
    <t>10.1109/ACCESS.2021.3115617</t>
  </si>
  <si>
    <t>Hani, J., Nashaat, M., Ahmed, M., Emad, Z., Amer, E., &amp; Mohammed, A.</t>
  </si>
  <si>
    <t>Social media cyberbullying detection using machine learning</t>
  </si>
  <si>
    <t>703–707</t>
  </si>
  <si>
    <t>10.14569/IJACSA.2019.0100587</t>
  </si>
  <si>
    <t>Harish, D., Manimaran, M., &amp; Jayashakthi Vishnu, P.</t>
  </si>
  <si>
    <t>A Review of Machine Learning and AI-Based Approaches to Detecting Cyberbullying on Social Media</t>
  </si>
  <si>
    <t>International Journal for Research in Applied Science &amp; Engineering Technology (IJRASET)</t>
  </si>
  <si>
    <t>IV</t>
  </si>
  <si>
    <t>1594–1602</t>
  </si>
  <si>
    <t>10.22214/ijraset.2023.50438</t>
  </si>
  <si>
    <t>Hasan, M. T., Hossain, M. A. E., Mukta, M. S. H., Akter, A., Ahmed, M., &amp; Islam, S.</t>
  </si>
  <si>
    <t>A Review on Deep-Learning-Based Cyberbullying Detection</t>
  </si>
  <si>
    <t>10.3390/fi15050179</t>
  </si>
  <si>
    <t>He, H., &amp; Garcia, E. A.</t>
  </si>
  <si>
    <t>Learning from imbalanced data</t>
  </si>
  <si>
    <t>IEEE Transactions on knowledge and data engineering</t>
  </si>
  <si>
    <t>1263–1284</t>
  </si>
  <si>
    <t>Heiman, T., &amp; Olenik-Shemesh, D.</t>
  </si>
  <si>
    <t>Cyber-Victimization Experience among Higher Education Students: Effects of Social Support, Loneliness, and Self-Efficacy</t>
  </si>
  <si>
    <t>Cyberbullying: An exploratory analysis of factors related to offending and victimization</t>
  </si>
  <si>
    <t>Deviant behavior</t>
  </si>
  <si>
    <t>129–156</t>
  </si>
  <si>
    <t>10.1080/01639620701457816</t>
  </si>
  <si>
    <t>Hosseinmardi, H., Li, S., Yang, Z., Lv, Q., Rafiq, R. I., Han, R., &amp; Mishra, S.</t>
  </si>
  <si>
    <t>355-362</t>
  </si>
  <si>
    <t>186-192</t>
  </si>
  <si>
    <t>Hu, M., &amp; Liu, B.</t>
  </si>
  <si>
    <t>Mining and summarizing customer reviews</t>
  </si>
  <si>
    <t>Proceedings of the tenth ACM SIGKDD International Conference on Knowledge Discovery and Data Mining</t>
  </si>
  <si>
    <t>168-177</t>
  </si>
  <si>
    <t>Hu, Y., Bai, Y., Pan, Y., &amp; Li, S.</t>
  </si>
  <si>
    <t>Cyberbullying victimization and depression among adolescents: A meta-analysis</t>
  </si>
  <si>
    <t>Psychiatry research</t>
  </si>
  <si>
    <t>10.1016/j.psychres.2021.114198</t>
  </si>
  <si>
    <t>Proceedings of the 3rd International Workshop on Socially-aware Multimedia</t>
  </si>
  <si>
    <t>Huang, Q., Inkpen, D., Zhang, J., &amp; Van Bruwaene, D.</t>
  </si>
  <si>
    <t>Cyberbullying intervention interface based on convolutional neural networks</t>
  </si>
  <si>
    <t>42-51</t>
  </si>
  <si>
    <t>Huang, Y. C.</t>
  </si>
  <si>
    <t>Comparison and contrast of Piaget and Vygotsky’s Theories</t>
  </si>
  <si>
    <t>7th International Conference on Humanities and Social Science Research (ICHSSR 2021)</t>
  </si>
  <si>
    <t>28-32</t>
  </si>
  <si>
    <t>10.1017/S135132492000056X</t>
  </si>
  <si>
    <t>Jahan, M. S., Beddiar, D. R., Oussalah, M., &amp; Mohamed, M.</t>
  </si>
  <si>
    <t>Data Expansion Using WordNet-based Semantic Expansion and Word Disambiguation for Cyberbullying Detection</t>
  </si>
  <si>
    <t>1761-1770</t>
  </si>
  <si>
    <t>Jenaro, C., Flores, N., &amp; Frías, C. P.</t>
  </si>
  <si>
    <t>Anxiety and depression in cyberbullied college students: A retrospective study</t>
  </si>
  <si>
    <t>Journal of interpersonal violence</t>
  </si>
  <si>
    <t>579–602</t>
  </si>
  <si>
    <t>10.1177/0886260517730030</t>
  </si>
  <si>
    <t>Jin, C., Kaur, H., Khatun, A., &amp; Uppalapati, S.</t>
  </si>
  <si>
    <t>Detecting Traces of Bullying in Twitter Posts Using Machine Learning</t>
  </si>
  <si>
    <t>Intelligent Computing-Proceedings of the Computing Conference</t>
  </si>
  <si>
    <t>796–803</t>
  </si>
  <si>
    <t>Kadhim, A. I.</t>
  </si>
  <si>
    <t>Survey on supervised machine learning techniques for automatic text classification</t>
  </si>
  <si>
    <t>273–292</t>
  </si>
  <si>
    <t>10.1007/s10462-018-09677-1</t>
  </si>
  <si>
    <t>Kane, G. C., Alavi, M., Labianca, G., &amp; Borgatti, S. P.</t>
  </si>
  <si>
    <t>What’s different about social media networks? A framework and research agenda</t>
  </si>
  <si>
    <t>MIS quarterly</t>
  </si>
  <si>
    <t>275–304</t>
  </si>
  <si>
    <t>Kasture, A. S.</t>
  </si>
  <si>
    <t>A predictive model to detect online cyberbullying [Master’s thesis, Auckland University of Technology]</t>
  </si>
  <si>
    <t>1-34</t>
  </si>
  <si>
    <t>10.1145/3476066</t>
  </si>
  <si>
    <t>Kong, S. H., Tan, L. M., Gan, K. H., &amp; Samsudin, N. H.</t>
  </si>
  <si>
    <t>Fake news detection using deep learning</t>
  </si>
  <si>
    <t>2020 IEEE 10th Symposium on Computer Applications &amp; Industrial Electronics (ISCAIE)</t>
  </si>
  <si>
    <t>102-107</t>
  </si>
  <si>
    <t>Kotsianti, S., &amp; Kanellopoulos, D.</t>
  </si>
  <si>
    <t>Combining bagging, boosting and dagging for classification problems</t>
  </si>
  <si>
    <t>International Conference on Knowledge-Based and Intelligent Information and Engineering Systems</t>
  </si>
  <si>
    <t>Journal of adolescent health</t>
  </si>
  <si>
    <t>10.1016/j.jadohealth.2007.08.017</t>
  </si>
  <si>
    <t>Psychological, physical, and academic correlates of cyberbullying and traditional bullying</t>
  </si>
  <si>
    <t>S13–S20</t>
  </si>
  <si>
    <t>10.1016/j.jadohealth.2012.09.018</t>
  </si>
  <si>
    <t>10.1177/0143034312445244</t>
  </si>
  <si>
    <t>Krawczyk, B., Woźniak, M., &amp; Schaefer, G.</t>
  </si>
  <si>
    <t>Cost-sensitive decision tree ensembles for effective imbalanced classification</t>
  </si>
  <si>
    <t>554–562</t>
  </si>
  <si>
    <t>10.1016/j.asoc.2013.08.014</t>
  </si>
  <si>
    <t>Krutka, D., Manca, S., Galvin, S., Greenhow, C., Koehler, M., &amp; Askari, E.</t>
  </si>
  <si>
    <t>Teaching “against” social media: Confronting problems of profit in the curriculum</t>
  </si>
  <si>
    <t>Teachers College Record</t>
  </si>
  <si>
    <t>10.1177/016146811912101410</t>
  </si>
  <si>
    <t>Kshetri, N., &amp; Voas, J.</t>
  </si>
  <si>
    <t>Thoughts on cyberbullying</t>
  </si>
  <si>
    <t>IEEE. Computer</t>
  </si>
  <si>
    <t>64–68</t>
  </si>
  <si>
    <t>10.1109/MC.2019.2898720</t>
  </si>
  <si>
    <t>Cyberbullying checker: Online bully content detection using Hybrid Supervised Learning</t>
  </si>
  <si>
    <t>International Conference on Intelligent Computing and Smart Communication 2019</t>
  </si>
  <si>
    <t>371-382</t>
  </si>
  <si>
    <t>International Conference on Innovative Computing and Communications: Proceedings of ICICC 2018</t>
  </si>
  <si>
    <t>223-230</t>
  </si>
  <si>
    <t>10.1007/s00530-020-00747-5</t>
  </si>
  <si>
    <t>10.1007/s11280-021-00920-4</t>
  </si>
  <si>
    <t>Soft computing</t>
  </si>
  <si>
    <t>10.1007/s00500-019-04550-x</t>
  </si>
  <si>
    <t>Langos, C.</t>
  </si>
  <si>
    <t>Cyberbullying: The challenge to define</t>
  </si>
  <si>
    <t>285–289</t>
  </si>
  <si>
    <t>10.1089/cyber.2011.0588</t>
  </si>
  <si>
    <t>Larochelle, M. A., &amp; Khoury, R.</t>
  </si>
  <si>
    <t>Generalisation of cyberbullying detection</t>
  </si>
  <si>
    <t>2020 IEEE/ACM International Conference on Advances in Social Networks Analysis and Mining (ASONAM)</t>
  </si>
  <si>
    <t>296-300</t>
  </si>
  <si>
    <t>Law, D. M., Shapka, J. D., Hymel, S., Olson, B. F., &amp; Waterhouse, T.</t>
  </si>
  <si>
    <t>The changing face of bullying: An empirical comparison between traditional and internet bullying and victimization</t>
  </si>
  <si>
    <t>226–232</t>
  </si>
  <si>
    <t>10.1016/j.chb.2011.09.004</t>
  </si>
  <si>
    <t>Lee, H.-S., Lee, H.-R., Park, J.-U., &amp; Han, Y.-S.</t>
  </si>
  <si>
    <t>Liu, Y., Zavarsky, P., &amp; Malik, Y.</t>
  </si>
  <si>
    <t>Non-linguistic features for cyberbullying detection on a social media platform using machine learning</t>
  </si>
  <si>
    <t>11th International Symposium on Cyberspace Safety and Security</t>
  </si>
  <si>
    <t>391–406</t>
  </si>
  <si>
    <t>Liu, W., Xiao, J., &amp; Hong, M.</t>
  </si>
  <si>
    <t>Comparison on feature selection methods for text classification</t>
  </si>
  <si>
    <t>Proceedings of the 2020 4th International Conference on Management Engineering, Software Engineering and Service Sciences (ICMSS 2020)</t>
  </si>
  <si>
    <t>10.1145/3380625.3380677</t>
  </si>
  <si>
    <t>López-Martínez, A., García-Díaz, J. A., Valencia-García, R., &amp; Ruiz-Martínez, A.</t>
  </si>
  <si>
    <t>CyberDect. A novel approach for cyberbullying detection on twitter</t>
  </si>
  <si>
    <t>International Conference on Technologies and Innovation</t>
  </si>
  <si>
    <t>109-121</t>
  </si>
  <si>
    <t>10.1016/j.future.2021.01.006</t>
  </si>
  <si>
    <t>Macaulay, P. J., Betts, L. R., Stiller, J., &amp; Kellezi, B.</t>
  </si>
  <si>
    <t>‘The more public it is, the more severe it is’: Teachers’ perceptions on the roles of publicity and severity in cyberbullying</t>
  </si>
  <si>
    <t>Research Papers in Education</t>
  </si>
  <si>
    <t>726–753</t>
  </si>
  <si>
    <t>10.1080/02671522.2020.1767183</t>
  </si>
  <si>
    <t>Mahbub, S., Pardede, E., &amp; Kayes, A.</t>
  </si>
  <si>
    <t>Detection of Harassment Type of Cyberbullying: A Dictionary of Approach Words and Its Impact</t>
  </si>
  <si>
    <t>Security and Communication Networks</t>
  </si>
  <si>
    <t>Mahlangu, T., Tu, C., &amp; Owolawi, P.</t>
  </si>
  <si>
    <t>A review of automated detection methods for cyberbullying</t>
  </si>
  <si>
    <t>2018 International Conference on Intelligent and Innovative Computing Applications (ICONIC)</t>
  </si>
  <si>
    <t>Mahmud, T., Ptaszynski, M., Eronen, J., &amp; Masui, F.</t>
  </si>
  <si>
    <t>10.1016/j.ipm.2023.103454</t>
  </si>
  <si>
    <t>Maity, K., Jha, P., Saha, S., &amp; Bhattacharyya, P.</t>
  </si>
  <si>
    <t>A multitask framework for sentiment, emotion and sarcasm aware cyberbullying detection from multi-modal code-mixed memes</t>
  </si>
  <si>
    <t>Proceedings of the 45th International ACM SIGIR Conference on Research and Development in Information Retrieval (SIGIR ’22)</t>
  </si>
  <si>
    <t>1739-1749</t>
  </si>
  <si>
    <t>2015 IEEE IInternational Conference on Electro/Information Technology (EIT)</t>
  </si>
  <si>
    <t>611-616</t>
  </si>
  <si>
    <t>Mathur, S. A., Isarka, S., Dharmasivam, B., &amp; Jaidhar, C.</t>
  </si>
  <si>
    <t>Analysis of Tweets for Cyberbullying Detection</t>
  </si>
  <si>
    <t>2023 Third International Conference on Secure Cyber Computing and Communication (ICSCCC)</t>
  </si>
  <si>
    <t>Medrano, J. L. J., Lopez Rosales, F., &amp; Gámez-Guadix, M.</t>
  </si>
  <si>
    <t>Assessing the links of sexting, cybervictimization, depression, and suicidal ideation among university students</t>
  </si>
  <si>
    <t>153–164</t>
  </si>
  <si>
    <t>10.1080/13811118.2017.1304304</t>
  </si>
  <si>
    <t>Milosevic, T.</t>
  </si>
  <si>
    <t>Social media companies’ cyberbullying policies</t>
  </si>
  <si>
    <t>Deep Learning–based Text Classification: A Comprehensive Review</t>
  </si>
  <si>
    <t>10.1145/3439726</t>
  </si>
  <si>
    <t>Mohammad, S., Dunne, C., &amp; Dorr, B.</t>
  </si>
  <si>
    <t>Generating high-coverage semantic orientation lexicons from overtly marked words and a thesaurus</t>
  </si>
  <si>
    <t>Proceedings of the 2009 Conference on Empirical Methods in Natural Language Processing</t>
  </si>
  <si>
    <t>599-608</t>
  </si>
  <si>
    <t>Muneer, A., &amp; Fati, S. M.</t>
  </si>
  <si>
    <t>DEA-RNN: A Hybrid Deep Learning Approach for Cyberbullying Detection in Twitter Social Media Platform</t>
  </si>
  <si>
    <t>10.1109/ACCESS.2022.3153675</t>
  </si>
  <si>
    <t>Murshed, B. A. H., Suresha, Abawajy, J., Saif, M. A. N., Abdulwahab, H. M., &amp; Ghanem, F. A.</t>
  </si>
  <si>
    <t>FAEO-ECNN: cyberbullying detection in social media platforms using topic modelling and deep learning</t>
  </si>
  <si>
    <t>1-40</t>
  </si>
  <si>
    <t>Musharraf, S., Bauman, S., Anis-ul-Haque, M., &amp; Malik, J. A.</t>
  </si>
  <si>
    <t>General and ICT self-efficacy in different participants roles in cyberbullying/victimization among Pakistani university students</t>
  </si>
  <si>
    <t>10.3389/fpsyg.2019.01098</t>
  </si>
  <si>
    <t>Cyberbullying Detection and Recognition with Type Determination Based on Machine Learning</t>
  </si>
  <si>
    <t>10.32604/cmc.2023.031848</t>
  </si>
  <si>
    <t>Proceeding of the Conferences in Research nd Practice in Information Technology Series</t>
  </si>
  <si>
    <t>49-58</t>
  </si>
  <si>
    <t>Communications in information science and management engineering</t>
  </si>
  <si>
    <t>Nandhini, B. S., &amp; Sheeba, J. I.</t>
  </si>
  <si>
    <t>Cyberbullying detection and classification using information retrieval algorithm</t>
  </si>
  <si>
    <t>Proceedings of the 2015 International Conference on Advanced Research in Computer Science Engineering &amp; Technology (ICARCSET 2015)</t>
  </si>
  <si>
    <t>Nandhini, B. S., &amp; Sheeba, J.</t>
  </si>
  <si>
    <t>Online social network bullying detection using intelligence techniques</t>
  </si>
  <si>
    <t>485–492</t>
  </si>
  <si>
    <t>10.1016/j.procs.2015.03.085</t>
  </si>
  <si>
    <t>Nargesian, F., Samulowitz, H., Khurana, U., Khalil, E. B., &amp; Turaga, D. S.</t>
  </si>
  <si>
    <t>Learning Feature Engineering for Classification</t>
  </si>
  <si>
    <t>Proceedings of the 26th International Joint Conference on Artificial Intelligence (Ijcai)</t>
  </si>
  <si>
    <t>2529-2535</t>
  </si>
  <si>
    <t>Nayel, H., Amer, E., Allam, A., &amp; Abdallah, H.</t>
  </si>
  <si>
    <t>Machine learning-based model for sentiment and sarcasm detection</t>
  </si>
  <si>
    <t>Proceedings of the Sixth Arabic Natural Language Processing Workshop</t>
  </si>
  <si>
    <t>386-389</t>
  </si>
  <si>
    <t>Neogi, P. P. G., Das, A. K., Goswami, S., &amp; Mustafi, J.</t>
  </si>
  <si>
    <t>Topic modeling for text classification</t>
  </si>
  <si>
    <t>Emerging technology in modelling and graphics</t>
  </si>
  <si>
    <t>395–407</t>
  </si>
  <si>
    <t>Ng, A. Y., &amp; Jordan, M. I.</t>
  </si>
  <si>
    <t>On discriminative vs. generative classifiers: a comparison of logistic regression and naive Bayes</t>
  </si>
  <si>
    <t>Proceedings of the 14th International Conference on Neural Information Processing Systems: Natural and Synthetic</t>
  </si>
  <si>
    <t>841–848</t>
  </si>
  <si>
    <t>Nguyen, D., Liakata, M., DeDeo, S., Eisenstein, J., Mimno, D., Tromble, R., et al.</t>
  </si>
  <si>
    <t>How we do things with words: Analyzing text as social and cultural data</t>
  </si>
  <si>
    <t>10.3389/frai.2020.00062</t>
  </si>
  <si>
    <t>97391–97399</t>
  </si>
  <si>
    <t>Use of Large Language Model for Cyberbullying Detection</t>
  </si>
  <si>
    <t>Cyberbullying Detection on social platforms using LargeLanguage Models</t>
  </si>
  <si>
    <t>Mittuniversitetet MID Sweden University]</t>
  </si>
  <si>
    <t>Özel, S. A., Saraç, E., Akdemir, S., &amp; Aksu, H.</t>
  </si>
  <si>
    <t>366-370</t>
  </si>
  <si>
    <t>Özel, S. A., &amp; Saraç, E.</t>
  </si>
  <si>
    <t>Süleyman Demirel Üniversitesi Fen Bilimleri Enstitüsü Dergisi</t>
  </si>
  <si>
    <t>190–200</t>
  </si>
  <si>
    <t>Pascual-Sánchez, A., Hickey, N., Mateu, A., Martinez-Herves, M., Kramer, T., &amp; Nicholls, D.</t>
  </si>
  <si>
    <t>Personality traits and self-esteem in traditional bullying and cyberbullying</t>
  </si>
  <si>
    <t>10.1016/j.paid.2021.110809</t>
  </si>
  <si>
    <t>Pascucci, A., Masucci, V., &amp; Monti, J.</t>
  </si>
  <si>
    <t>Computational stylometry and machine learning for gender and age detection in cyberbullying texts</t>
  </si>
  <si>
    <t>2019 8th International Conference on Affective Computing and Intelligent Interaction Workshops and Demos (ACIIW)</t>
  </si>
  <si>
    <t>CyberBERT: BERT for cyberbullying identification</t>
  </si>
  <si>
    <t>Paulhus, D. L., &amp; Williams, K. M.</t>
  </si>
  <si>
    <t>The dark triad of personality: Narcissism, Machiavellianism, and psychopathy</t>
  </si>
  <si>
    <t>Journal of Research in Personality</t>
  </si>
  <si>
    <t>556–563</t>
  </si>
  <si>
    <t>10.1016/S0092-6566(02)00505-6</t>
  </si>
  <si>
    <t>Peebles, E.</t>
  </si>
  <si>
    <t>Cyberbullying: Hiding behind the screen</t>
  </si>
  <si>
    <t>Paediatrics &amp; Child Health</t>
  </si>
  <si>
    <t>527–528</t>
  </si>
  <si>
    <t>10.1093/pch/19.10.527</t>
  </si>
  <si>
    <t>Pennebaker, J. W., Booth, R. J., Boyd, R. L., &amp; Francis, M. E.</t>
  </si>
  <si>
    <t>Linguistic Inquiry and Word Count: LIWC2015</t>
  </si>
  <si>
    <t>Pennebaker Conglomerates</t>
  </si>
  <si>
    <t>Accurate Cyberbullying Detection and Prevention on Social Media</t>
  </si>
  <si>
    <t>10.1016/j.procs.2021.01.207</t>
  </si>
  <si>
    <t>Performance analysis of word embeddings for cyberbullying detection</t>
  </si>
  <si>
    <t>Pichel, R., Foody, M., O’Higgins Norman, J., Feijóo, S., Varela, J., &amp; Rial, A.</t>
  </si>
  <si>
    <t>Bullying, cyberbullying and the overlap: What does age have to do with it?</t>
  </si>
  <si>
    <t>Sustainability</t>
  </si>
  <si>
    <t>10.3390/su13158527</t>
  </si>
  <si>
    <t>Price, M., &amp; Dalgleish, J.</t>
  </si>
  <si>
    <t>Cyberbullying: Experiences, impacts and coping strategies as described by Australian young people</t>
  </si>
  <si>
    <t>51–59</t>
  </si>
  <si>
    <t>10.3316/ielapa.213627997089283</t>
  </si>
  <si>
    <t>Ptaszyński, M., Leliwa, G., Piech, M., &amp; Smywiński-Pohl, A.</t>
  </si>
  <si>
    <t>Cyberbullying Detection–Technical Report 2/2018, Department of Computer Science AGH, University of Science and Technology</t>
  </si>
  <si>
    <t>arXiv preprint arXiv:1808.00926.</t>
  </si>
  <si>
    <t>10.48550/arXiv.1808.00926</t>
  </si>
  <si>
    <t>Qiu, J., Moh, M., &amp; Moh, T. S.</t>
  </si>
  <si>
    <t>Multi-modal detection of cyberbullying on Twitter</t>
  </si>
  <si>
    <t>Proceedings of the 2022 ACM Southeast Conference</t>
  </si>
  <si>
    <t>9-16</t>
  </si>
  <si>
    <t>Rachoene, M., &amp; Oyedemi, T.</t>
  </si>
  <si>
    <t>From self-expression to social aggression: Cyberbullying culture among South African youth on Facebook</t>
  </si>
  <si>
    <t>Communicatio</t>
  </si>
  <si>
    <t>302–319</t>
  </si>
  <si>
    <t>10.1080/02500167.2015.1093325</t>
  </si>
  <si>
    <t>Careful what you share in six seconds: Detecting cyberbullying instances in Vine</t>
  </si>
  <si>
    <t>Proceedings of the 2015 IEEE/ACM International Conference on Advances in Social Networks Analysis and Mining 2015 (ASONAM ’15)</t>
  </si>
  <si>
    <t>Rafiq, R. I., Hosseinmardi, H., Han, R., Lv, Q., &amp; Mishra, S.</t>
  </si>
  <si>
    <t>Scalable and timely detection of cyberbullying in online social networks</t>
  </si>
  <si>
    <t>Proceedings of the 33rd Annual ACM Symposium on Applied Computing (SAC ’18)</t>
  </si>
  <si>
    <t>1738–1747</t>
  </si>
  <si>
    <t>Analysis and detection of labeled cyberbullying instances in Vine, a video-based social network</t>
  </si>
  <si>
    <t>10.1007/s13278-016-0398-x</t>
  </si>
  <si>
    <t>Proceedings of the 2017 IEEE/ACM International Conference on Advances in Social Networks Analysis and Mining 2017</t>
  </si>
  <si>
    <t>409-416</t>
  </si>
  <si>
    <t>479-486</t>
  </si>
  <si>
    <t>Raj, C., Agarwal, A., Bharathy, G., Narayan, B., &amp; Prasad, M.</t>
  </si>
  <si>
    <t>Cyberbullying Detection: Hybrid Models Based on Machine Learning and Natural Language Processing Techniques</t>
  </si>
  <si>
    <t>https://doi.org/10.3390/electronics</t>
  </si>
  <si>
    <t>Rakhmatov, D.</t>
  </si>
  <si>
    <t>Methods and effectiveness of the use of artificial intelligence in the fight against cyberbullying</t>
  </si>
  <si>
    <t>Journal of Academic Research and Trends in Educational Sciences</t>
  </si>
  <si>
    <t>122–129</t>
  </si>
  <si>
    <t>10.5281/zenodo.6402440</t>
  </si>
  <si>
    <t>Rathnayake, G., Atapattu, T., Herath, M., Zhang, G., &amp; Falkner, K.</t>
  </si>
  <si>
    <t>Enhancing the Identification of Cyberbullying through Participant Roles</t>
  </si>
  <si>
    <t>89-94</t>
  </si>
  <si>
    <t>Raza, M. O., Memon, M., Bhatti, S., &amp; Bux, R.</t>
  </si>
  <si>
    <t>Detecting cyberbullying in social commentary using supervised machine learning</t>
  </si>
  <si>
    <t>Advances in Information and Communication: Proceedings of the 2020 Future of Information and Communication Conference (FICC), Volume 2</t>
  </si>
  <si>
    <t>621-630</t>
  </si>
  <si>
    <t>2011 10th International Conference on Machine learning and applications and workshops</t>
  </si>
  <si>
    <t>Proceedings of the 18th International Conference on Advances in Mobile Computing &amp; Multimedia (MoMM ’20)</t>
  </si>
  <si>
    <t>Romero-Abrio, A., León-Moreno, C., Musitu-Ferrer, D., &amp; Villarreal-González, M. E.</t>
  </si>
  <si>
    <t>Family functioning, self-concept and cybervictimization: An analysis based on gender</t>
  </si>
  <si>
    <t>Social Sciences</t>
  </si>
  <si>
    <t>10.3390/socsci8020069</t>
  </si>
  <si>
    <t>A “deeper” look at detecting cyberbullying in social networks</t>
  </si>
  <si>
    <t>2018 International Joint Conference on Neural Networks (IJCNN)</t>
  </si>
  <si>
    <t>2018 IEEE International Conference on Fuzzy Systems (FUZZ-IEEE)</t>
  </si>
  <si>
    <t>Roy, A., &amp; Pan, S.</t>
  </si>
  <si>
    <t>Incorporating extra knowledge to enhance word embedding</t>
  </si>
  <si>
    <t>Proceedings of the Twenty-Ninth International Conference on International Joint Conferences on Artificial Intelligence</t>
  </si>
  <si>
    <t>4929-4935</t>
  </si>
  <si>
    <t>Roy, P. K., &amp; Mali, F. U.</t>
  </si>
  <si>
    <t>Cyberbullying detection using deep transfer learning</t>
  </si>
  <si>
    <t>10.1007/s40747-022-00772-z</t>
  </si>
  <si>
    <t>Şahin, M.</t>
  </si>
  <si>
    <t>The relationship between the cyberbullying/cybervictmization and loneliness among adolescents</t>
  </si>
  <si>
    <t>834–837</t>
  </si>
  <si>
    <t>10.1016/j.childyouth.2012.01.010</t>
  </si>
  <si>
    <t>Proceedings of the 28th International Conference on Computational Linguistics: System Demonstrations</t>
  </si>
  <si>
    <t>70-74</t>
  </si>
  <si>
    <t>10.1109/TAFFC.2017.2761757</t>
  </si>
  <si>
    <t>Sánchez-Medina, A. J., Galván-Sánchez, I., &amp; Fernández-Monroy, M.</t>
  </si>
  <si>
    <t>Applying artificial intelligence to explore sexual cyberbullying behaviour</t>
  </si>
  <si>
    <t>Heliyon</t>
  </si>
  <si>
    <t>e03218</t>
  </si>
  <si>
    <t>Sanoussi, M. S. A., Xiaohua, C., Agordzo, G. K., Guindo, M. L., Al Omari, A. M., &amp; Issa, B. M.</t>
  </si>
  <si>
    <t>Detection of Hate Speech Texts Using Machine Learning Algorithm</t>
  </si>
  <si>
    <t>2022 IEEE 12th Annual Computing and Communication Workshop and Conference (CCWC)</t>
  </si>
  <si>
    <t>0266-0273</t>
  </si>
  <si>
    <t>Content based approach to find the credibility of user in social networks: An application of cyberbullying</t>
  </si>
  <si>
    <t>International Journal Of Machine Learning and Cybernetics</t>
  </si>
  <si>
    <t>Shah, F. P., &amp; Patel, V.</t>
  </si>
  <si>
    <t>A review on feature selection and feature extraction for text classification</t>
  </si>
  <si>
    <t>2016 International Conference on Wireless Communications, Signal Processing and Networking (WiSPNET)</t>
  </si>
  <si>
    <t>2264-2268</t>
  </si>
  <si>
    <t>Shin, S. Y., &amp; Choi, Y.-J.</t>
  </si>
  <si>
    <t>Comparison of Cyberbullying before and after the COVID-19 Pandemic in Korea</t>
  </si>
  <si>
    <t>10.3390/ijerph181910085</t>
  </si>
  <si>
    <t>Shriniket, K. S., Vidyarthi, P., Udyavara, S., Manohar, R., &amp; Shruthi, N. M.</t>
  </si>
  <si>
    <t>A Time optimised model for cyberbullying detection</t>
  </si>
  <si>
    <t>International Research Journal of Modernization in Engineering Technology and Science</t>
  </si>
  <si>
    <t>808–815</t>
  </si>
  <si>
    <t>884-887</t>
  </si>
  <si>
    <t>Singla, S., Lal, R., Sharma, K., Solanki, A., &amp; Kumar, J.</t>
  </si>
  <si>
    <t>Machine Learning Techniques to Detect Cyber-Bullying</t>
  </si>
  <si>
    <t>2023 5th International Conference on Inventive Research in Computing Applications (ICIRCA)</t>
  </si>
  <si>
    <t>639-643</t>
  </si>
  <si>
    <t>Slonje, R., Smith, P. K., &amp; Frisén, A.</t>
  </si>
  <si>
    <t>The nature of cyberbullying, and strategies for prevention</t>
  </si>
  <si>
    <t>10.1016/j.chb.2012.05.024</t>
  </si>
  <si>
    <t>The nature of cyberbullying and what we can do about it</t>
  </si>
  <si>
    <t>Journal of Research in Special Educational Needs</t>
  </si>
  <si>
    <t>176–184</t>
  </si>
  <si>
    <t>10.1111/1471-3802.12114</t>
  </si>
  <si>
    <t>Soni, D., &amp; Singh, V. K.</t>
  </si>
  <si>
    <t>See no evil, hear no evil: Audio-visual-textual cyberbullying detection</t>
  </si>
  <si>
    <t>CSCW</t>
  </si>
  <si>
    <t>1-26</t>
  </si>
  <si>
    <t>Sprugnoli, R., Menini, S., Tonelli, S., Oncini, F., &amp; Piras, E.</t>
  </si>
  <si>
    <t>Creating a whatsapp dataset to study pre-teen cyberbullying</t>
  </si>
  <si>
    <t>51-59</t>
  </si>
  <si>
    <t>Sticca, F., &amp; Perren, S.</t>
  </si>
  <si>
    <t>Is cyberbullying worse than traditional bullying? Examining the differential roles of medium, publicity, and anonymity for the perceived severity of bullying</t>
  </si>
  <si>
    <t>Journal of Youth and Adolescence</t>
  </si>
  <si>
    <t>739–750</t>
  </si>
  <si>
    <t>10.1007/s10964-012-9867-3</t>
  </si>
  <si>
    <t>Stone, P. J., Dunphy, D. C., &amp; Smith, M. S.</t>
  </si>
  <si>
    <t>The general inquirer: A computer approach to content analysis</t>
  </si>
  <si>
    <t>https://psycnet.apa.org/record/1967-04539-000</t>
  </si>
  <si>
    <t>Sui, J.</t>
  </si>
  <si>
    <t>Understanding and fighting bullying with machine learning [Doctoral dissertation, The University of Wisconsin-Madison]</t>
  </si>
  <si>
    <t>Sultan, T., Jahan, N., Basak, R., Jony, M. S. A., &amp; Nabil, R. H.</t>
  </si>
  <si>
    <t>Machine Learning in Cyberbullying Detection from Social-Media Image or Screenshot with Optical Character Recognition</t>
  </si>
  <si>
    <t>International Journal of Intelligent Systems and Applications</t>
  </si>
  <si>
    <t>Taleb, M., Hamza, A., Zouitni, M., Burmani, N., Lafkiar, S., &amp; En-Nahnahi, N.</t>
  </si>
  <si>
    <t>Detection of toxicity in social media based on Natural Language Processing methods</t>
  </si>
  <si>
    <t>2022 International Conference on Intelligent Systems and Computer Vision (ISCV)</t>
  </si>
  <si>
    <t>Talpur, K. R., Yuhaniz, S. S., &amp; Amir, N. N. B.</t>
  </si>
  <si>
    <t>Cyberbullying detection: Current trends and future directions</t>
  </si>
  <si>
    <t>3197–3208</t>
  </si>
  <si>
    <t>Teng, T. H., &amp; Varathan, K. D.</t>
  </si>
  <si>
    <t>Cyberbullying Detection in Social Networks: A Comparison between Machine Learning and Transfer Learning Approaches</t>
  </si>
  <si>
    <t>55533–55560</t>
  </si>
  <si>
    <t>10.1109/ACCESS.2023.3275130</t>
  </si>
  <si>
    <t>Thabtah, F., Hammoud, S., Kamalov, F., &amp; Gonsalves, A.</t>
  </si>
  <si>
    <t>Data imbalance in classification: Experimental evaluation</t>
  </si>
  <si>
    <t>429–441</t>
  </si>
  <si>
    <t>10.1016/j.ins.2019.11.004</t>
  </si>
  <si>
    <t>Thun, L. J., Teh, P. L., &amp; Cheng, C.-B.</t>
  </si>
  <si>
    <t>CyberAid: Are your children safe from cyberbullying?</t>
  </si>
  <si>
    <t>4099–4108</t>
  </si>
  <si>
    <t>10.1016/j.jksuci.2021.03.001</t>
  </si>
  <si>
    <t>Following you home from school: A critical review and synthesis of research on cyberbullying victimization</t>
  </si>
  <si>
    <t>277–287</t>
  </si>
  <si>
    <t>10.1016/j.chb.2009.11.014</t>
  </si>
  <si>
    <t>Tomkins, S., Getoor, L., Chen, Y., &amp; Zhang, Y.</t>
  </si>
  <si>
    <t>A socio-linguistic model for cyberbullying detection</t>
  </si>
  <si>
    <t>53-60</t>
  </si>
  <si>
    <t>Trajtenberg, N., Dodel, M., Sanchez De Ribera, O., Cabello, P., &amp; Claro, M.</t>
  </si>
  <si>
    <t>Online and offline victimisation: A cluster analysis of adolescent victims of bullying and cyber-bullying in Chile</t>
  </si>
  <si>
    <t>Journal of Children and Media</t>
  </si>
  <si>
    <t>568–587</t>
  </si>
  <si>
    <t>10.1080/17482798.2021.1902358</t>
  </si>
  <si>
    <t>10.1016/j.ipm.2013.08.006</t>
  </si>
  <si>
    <t>Van Bruwaene, D., Huang, Q., &amp; Inkpen, D.</t>
  </si>
  <si>
    <t>A multi-platform dataset for detecting cyberbullying in social media</t>
  </si>
  <si>
    <t>851–874</t>
  </si>
  <si>
    <t>10.1007/s10579-020-09488-3</t>
  </si>
  <si>
    <t>Van Geel, M., Vedder, P., &amp; Tanilon, J.</t>
  </si>
  <si>
    <t>Relationship between peer victimization, cyberbullying, and suicide in children and adolescents: A meta-analysis</t>
  </si>
  <si>
    <t>JAMA pediatrics</t>
  </si>
  <si>
    <t>435–442</t>
  </si>
  <si>
    <t>10.1001/jamapediatrics.2013.4143</t>
  </si>
  <si>
    <t>Van Hee, C., Lefever, E., Verhoeven, B., Mennes, J., Desmet, B., De Pauw, G., Daelemans, W., &amp; Hoste, V.</t>
  </si>
  <si>
    <t>Proceedings of Recent Advances in Natural Language Processing (RANLP)</t>
  </si>
  <si>
    <t>Van Hee, C., Jacobs, G., Emmery, C., Desmet, B., Lefever, E., Verhoeven, B., et al.</t>
  </si>
  <si>
    <t>e0203794</t>
  </si>
  <si>
    <t>Towards offensive language identification for Tamil code-mixed YouTube comments and posts</t>
  </si>
  <si>
    <t>10.1007/s42979-021-00977-y</t>
  </si>
  <si>
    <t>Verma, K., Milosevic, T., Cortis, K., &amp; Davis, B.</t>
  </si>
  <si>
    <t>Benchmarking Language Models for Cyberbullying Identification and Classification from Social-media texts</t>
  </si>
  <si>
    <t>Proceedings of the First Workshop on Language Technology and Resources for a Fair, Inclusive, and Safe Society within the 13th Language Resources and Evaluation Conference</t>
  </si>
  <si>
    <t>26-31</t>
  </si>
  <si>
    <t>Vishwamitra, N., Hu, H., Luo, F., &amp; Cheng, L.</t>
  </si>
  <si>
    <t>Towards understanding and detecting cyberbullying in real-world images</t>
  </si>
  <si>
    <t>Network and Distributed System Security Symposium (NDSS)</t>
  </si>
  <si>
    <t>10.14722/ndss.2021.24260</t>
  </si>
  <si>
    <t>Vo, H. H. P., Tran, H. T., &amp; Luu, S. T.</t>
  </si>
  <si>
    <t>Automatically Detecting Cyberbullying Comments on Online Game Forums</t>
  </si>
  <si>
    <t>RIVF International Conference on Computing and Communication Technologies (RIVF)</t>
  </si>
  <si>
    <t>Waasdorp, T. E., &amp; Bradshaw, C. P.</t>
  </si>
  <si>
    <t>The overlap between cyberbullying and traditional bullying</t>
  </si>
  <si>
    <t>483–488</t>
  </si>
  <si>
    <t>10.1016/j.jadohealth.2014.12.002</t>
  </si>
  <si>
    <t>Wang, J., Fu, K., &amp; Lu, C. T.</t>
  </si>
  <si>
    <t>SOSNet: A graph convolutional network approach to fine-grained cyberbullying detection</t>
  </si>
  <si>
    <t>2020 IEEE International Conference on Big Data (Big Data)</t>
  </si>
  <si>
    <t>1699-1708</t>
  </si>
  <si>
    <t>Proceedings of Human Language Technology Conference and Conference on Empirical Methods in Natural Language Processing (HLT/EMNLP)</t>
  </si>
  <si>
    <t>Wolke, D., Lee, K., &amp; Guy, A.</t>
  </si>
  <si>
    <t>Cyberbullying: A storm in a teacup?</t>
  </si>
  <si>
    <t>899–908</t>
  </si>
  <si>
    <t>10.1007/s00787-017-0954-6</t>
  </si>
  <si>
    <t>FACapsnet: A fusion capsule network with congruent attention for cyberbullying detection</t>
  </si>
  <si>
    <t>Proceedings of the 26th International Conference on World Wide Web (WWW ’17)</t>
  </si>
  <si>
    <t>Xu, J. M., Jun, K. S., Zhu, X., &amp; Bellmore, A.</t>
  </si>
  <si>
    <t>Proceedings of the 2012 Conference of the North American Chapter of the Association for Computational Linguistics: Human Language Technologies</t>
  </si>
  <si>
    <t>1430-1434</t>
  </si>
  <si>
    <t>Proceedings of the ACM Web Conference 2023</t>
  </si>
  <si>
    <t>Proceedings of the Content Analysis in the WEB</t>
  </si>
  <si>
    <t>Yurdakul, Y., &amp; Ayhan, A. B.</t>
  </si>
  <si>
    <t>Cyber victimization in adolescence: A qualitative study</t>
  </si>
  <si>
    <t>10.1016/j.childyouth.2021.106139</t>
  </si>
  <si>
    <t>Yuvaraj, N., Chang, V., Gobinathan, B., Pinagapani, A., Kannan, S., Dhiman, G., et al.</t>
  </si>
  <si>
    <t>Zhang, X., Tong, J., Vishwamitra, N., Whittaker, E., Mazer, J. P., Kowalski, R., Hu, H., Luo, F., Macbeth, J., &amp; Dillon, E.</t>
  </si>
  <si>
    <t>740-745</t>
  </si>
  <si>
    <t>10.1109/TAFFC.2016.2531682</t>
  </si>
  <si>
    <t>G. Badaro, et al.</t>
  </si>
  <si>
    <t>A survey of opinion mining in arabic: A comprehensive system perspective covering challenges and advances in tools, resources, models, applications, and visualizations</t>
  </si>
  <si>
    <t>10.1145/3295662</t>
  </si>
  <si>
    <t>D.M.E.-D.M. Hussein</t>
  </si>
  <si>
    <t>A survey on sentiment analysis challenges</t>
  </si>
  <si>
    <t>J. King Saud Univ., Eng. Sci.</t>
  </si>
  <si>
    <t>330–338</t>
  </si>
  <si>
    <t>10.1016/j.jksues.2016.04.002</t>
  </si>
  <si>
    <t>B. Ghanem, J. Karoui, F. Benamara, V. Moriceau, P. Rosso</t>
  </si>
  <si>
    <t>Idat at fire2019: Overview of the track on irony detection in arabic tweets</t>
  </si>
  <si>
    <t>10-13</t>
  </si>
  <si>
    <t>D.I.H. Farias, P. Rosso, et al.</t>
  </si>
  <si>
    <t>A. Joshi, P. Bhattacharyya, M.J. Carman, et al.</t>
  </si>
  <si>
    <t>Automatic sarcasm detection: A survey</t>
  </si>
  <si>
    <t>arXiv:1602.03426 [cs]</t>
  </si>
  <si>
    <t>A. Rajadesingan, R. Zafarani, H. Liu, et al.</t>
  </si>
  <si>
    <t>Sarcasm detection on Twitter: A behavioral modeling approach</t>
  </si>
  <si>
    <t>Proceedings of the Eighth ACM International Conference on Web Search and Data Mining - WSDM ’15</t>
  </si>
  <si>
    <t>97–106</t>
  </si>
  <si>
    <t>10.1145/2684822.2685316</t>
  </si>
  <si>
    <t>J. Han, Z. Zhang, N. Cummins, B. Schuller, et al.</t>
  </si>
  <si>
    <t>Adversarial training in affective computing and sentiment analysis: Recent advances and perspectives [review article]</t>
  </si>
  <si>
    <t>68–81</t>
  </si>
  <si>
    <t>10.1109/MCI.2019.2901088</t>
  </si>
  <si>
    <t>E. Cambria, Y. Li, F.Z. Xing, S. Poria, K. Kwok, et al.</t>
  </si>
  <si>
    <t>Senticnet 6: Ensemble application of symbolic and subsymbolic AI for sentiment analysis</t>
  </si>
  <si>
    <t>10.1145/3340531.3412003</t>
  </si>
  <si>
    <t>E. Cambria, S. Poria, D. Hazarika, K. Kwok, et al.</t>
  </si>
  <si>
    <t>SenticNet 5: Discovering conceptual primitives for sentiment analysis by means of context embeddings</t>
  </si>
  <si>
    <t>Thirty-Second AAAI Conference on Artificial Intelligence</t>
  </si>
  <si>
    <t>O. Oueslati, E. Cambria, M.B. HajHmida, H. Ounelli, et al.</t>
  </si>
  <si>
    <t>A review of sentiment analysis research in Arabic language</t>
  </si>
  <si>
    <t>Future Gener. Comput. Syst.</t>
  </si>
  <si>
    <t>408–430</t>
  </si>
  <si>
    <t>10.1016/j.future.2020.05.034</t>
  </si>
  <si>
    <t>M. Nabil, M. Aly, A. Atiya, et al.</t>
  </si>
  <si>
    <t>ASTD: Arabic sentiment tweets dataset</t>
  </si>
  <si>
    <t>2515–2519</t>
  </si>
  <si>
    <t>10.18653/v1/D15-1299</t>
  </si>
  <si>
    <t>P.S. Dodds, E.M. Clark, S. Desu, M.R. Frank, A.J. Reagan, J.R. Williams, L. Mitchell, K.D. Harris, I.M. Kloumann, J.P. Bagrow, K. Megerdoomian</t>
  </si>
  <si>
    <t>Human language reveals a universal positivity bias</t>
  </si>
  <si>
    <t>Proc. Natl. Acad. Sci.</t>
  </si>
  <si>
    <t>2389–2394</t>
  </si>
  <si>
    <t>I.M. Kloumann, C.M. Danforth, K.D. Harris, C.A. Bliss, P.S. Dodds</t>
  </si>
  <si>
    <t>Positivity of the English language</t>
  </si>
  <si>
    <t>e29484</t>
  </si>
  <si>
    <t>Y. Lee, S. Park, K. Yu, J. Kim</t>
  </si>
  <si>
    <t>Building place-specific sentiment lexicon</t>
  </si>
  <si>
    <t>Proceedings of the 2nd International Conference on Digital Signal Processing</t>
  </si>
  <si>
    <t>147-150</t>
  </si>
  <si>
    <t>Y. Wang, F. Yin, J. Liu, M. Tosato, et al.</t>
  </si>
  <si>
    <t>Automatic construction of domain sentiment lexicon for semantic disambiguation</t>
  </si>
  <si>
    <t>Multimedia Tools Appl.</t>
  </si>
  <si>
    <t>31–32</t>
  </si>
  <si>
    <t>22355–22373</t>
  </si>
  <si>
    <t>10.1007/s11042-020-09030-1</t>
  </si>
  <si>
    <t>F. Yin, Y. Wang, J. Liu, L. Lin, et al.</t>
  </si>
  <si>
    <t>The construction of sentiment lexicon based on context-dependent part-of-speech chunks for semantic disambiguation</t>
  </si>
  <si>
    <t>63359–63367</t>
  </si>
  <si>
    <t>10.1109/ACCESS.2020.2984284</t>
  </si>
  <si>
    <t>Z. Rajabi, M.R. Valavi, M. Hourali, et al.</t>
  </si>
  <si>
    <t>A context-based disambiguation model for sentiment concepts using a bag-of-concepts approach</t>
  </si>
  <si>
    <t>10.1007/s12559-020-09729-1</t>
  </si>
  <si>
    <t>F.B. Goularte, D. Sorato, S.M. Nassar, R. Fileto, H. Saggion, et al.</t>
  </si>
  <si>
    <t>MSC+: Language pattern learning for word sense induction and disambiguation</t>
  </si>
  <si>
    <t>10.1016/j.knosys.2019.105017</t>
  </si>
  <si>
    <t>K. Orkphol, W. Yang, et al.</t>
  </si>
  <si>
    <t>Word sense disambiguation using cosine similarity collaborates withword2vec and wordnet</t>
  </si>
  <si>
    <t>10.3390/fi11050114</t>
  </si>
  <si>
    <t>E. Rudkowsky, M. Haselmayer, M. Wastian, M. Jenny, Š. Emrich, M. Sedlmairand, et al.</t>
  </si>
  <si>
    <t>More than bags of words: Sentiment analysis with word embeddings</t>
  </si>
  <si>
    <t>Commun. Methods Meas.</t>
  </si>
  <si>
    <t>2–3</t>
  </si>
  <si>
    <t>140–157</t>
  </si>
  <si>
    <t>10.1080/19312458.2018.1455817</t>
  </si>
  <si>
    <t>I. Touahri, A. Mazroui, et al.</t>
  </si>
  <si>
    <t>Studying the effect of characteristic vector alteration on Arabic sentiment classification</t>
  </si>
  <si>
    <t>J. King Saud Univ.-Comput. Inf. Sci.</t>
  </si>
  <si>
    <t>10.1016/j.jksuci.2019.04.011</t>
  </si>
  <si>
    <t>H. Zheng, C. Wu, et al.</t>
  </si>
  <si>
    <t>Predicting personality using facebook status based on semi-supervised learning</t>
  </si>
  <si>
    <t>Part F1481</t>
  </si>
  <si>
    <t>59–64</t>
  </si>
  <si>
    <t>10.1145/3318299.3318363</t>
  </si>
  <si>
    <t>Y. Han, Y. Liu, Z. Jin, et al.</t>
  </si>
  <si>
    <t>Sentiment analysis via semi-supervised learning: a model based on dynamic threshold and multi-classifiers</t>
  </si>
  <si>
    <t>5117–5129</t>
  </si>
  <si>
    <t>10.1007/s00521-018-3958-3</t>
  </si>
  <si>
    <t>M. BalaAnand, N. Karthikeyan, S. Karthik, R. Varatharajan, G. Manogaran, C.B. Sivaparthipan, et al.</t>
  </si>
  <si>
    <t>An enhanced graph-based semi-supervised learning algorithm to detect fake users on Twitter</t>
  </si>
  <si>
    <t>6085–6105</t>
  </si>
  <si>
    <t>10.1007/s11227-019-02948-w</t>
  </si>
  <si>
    <t>Q. Li, X.M. Wu, H. Liu, X. Zhang, Z. Guan, et al.</t>
  </si>
  <si>
    <t>Label efficient semi-supervised learning via graph filtering</t>
  </si>
  <si>
    <t>Proceedings of the IEEE Computer Society Conference on Computer Vision and Pattern Recognition</t>
  </si>
  <si>
    <t>9574–9583</t>
  </si>
  <si>
    <t>10.1109/CVPR.2019.00981</t>
  </si>
  <si>
    <t>A. Kim, S.B. Cho, et al.</t>
  </si>
  <si>
    <t>An ensemble semi-supervised learning method for predicting defaults in social lending</t>
  </si>
  <si>
    <t>193–199</t>
  </si>
  <si>
    <t>10.1016/j.engappai.2019.02.014</t>
  </si>
  <si>
    <t>X. Ye, H. Dai, L. Dong, X. Wang, et al.</t>
  </si>
  <si>
    <t>Multi-view ensemble learning method for microblog</t>
  </si>
  <si>
    <t>M.S. Akhtar, A. Ekbal, E. Cambria, et al.</t>
  </si>
  <si>
    <t>How intense are you? Predicting intensities of emotions and sentiments using stacked ensemble [application notes]</t>
  </si>
  <si>
    <t>10.1109/MCI.2019.2954667</t>
  </si>
  <si>
    <t>Q. Yang, Y. Rao, H. Xie, J. Wang, F.L. Wang, W.H. Chan, et al.</t>
  </si>
  <si>
    <t>Segment-level joint topic-sentiment model for online review analysis</t>
  </si>
  <si>
    <t>10.1109/MIS.2019.2899142</t>
  </si>
  <si>
    <t>D. Vilares, H. Peng, R. Satapathy, E. Cambria, et al.</t>
  </si>
  <si>
    <t>Babelsenticnet: A commonsense reasoning framework for multilingual sentiment analysis</t>
  </si>
  <si>
    <t>Proceedings of the 2018 IEEE Symposium Series on Computational Intelligence, SSCI 2018</t>
  </si>
  <si>
    <t>10.1109/SSCI.2018.8628718</t>
  </si>
  <si>
    <t>S.L. Lo, E. Cambria, R. Chiong, D. Cornforth, et al.</t>
  </si>
  <si>
    <t>M.J. Fuadvy, R. Ibrahim, et al.</t>
  </si>
  <si>
    <t>Multilingual sentiment analysis on social media disaster data</t>
  </si>
  <si>
    <t>ICEEIE 2019 - International Conference on Electrical, Electronics and Information Engineering: Emerging Innovative Technology for Sustainable Future</t>
  </si>
  <si>
    <t>10.1109/ICEEIE47180.2019.8981479</t>
  </si>
  <si>
    <t>L.R.C. Pessutto, D.S. Vargas, V.P. Moreira, et al.</t>
  </si>
  <si>
    <t>Multilingual aspect clustering for sentiment analysis</t>
  </si>
  <si>
    <t>10.1016/j.knosys.2019.105339</t>
  </si>
  <si>
    <t>S. Harrat, et al.</t>
  </si>
  <si>
    <t>Maghrebi Arabic dialect processing: an overview</t>
  </si>
  <si>
    <t>A. Oussous, A.A. Lahcen, S. Belfkih, et al.</t>
  </si>
  <si>
    <t>Improving sentiment analysis of moroccan tweets using ensemble learning</t>
  </si>
  <si>
    <t>91–104</t>
  </si>
  <si>
    <t>10.1007/978-3-319-96292-4</t>
  </si>
  <si>
    <t>M. Maghfour, A. Elouardighi</t>
  </si>
  <si>
    <t>Standard and dialectal arabic text classification for sentiment analysis</t>
  </si>
  <si>
    <t>International Conference on Model and Data Engineering</t>
  </si>
  <si>
    <t>282–291</t>
  </si>
  <si>
    <t>S. Zhang, X. Zhang, J. Chan, P. Rosso, et al.</t>
  </si>
  <si>
    <t>M. Al-Ayyoub, A.A. Khamaiseh, Y. Jararweh, M.N. Al-Kabi, et al.</t>
  </si>
  <si>
    <t>A comprehensive survey of arabic sentiment analysis</t>
  </si>
  <si>
    <t>320–342</t>
  </si>
  <si>
    <t>10.1016/j.ipm.2018.07.006</t>
  </si>
  <si>
    <t>Y.A. Kolchinski, C. Potts, et al.</t>
  </si>
  <si>
    <t>Representing social media users for sarcasm detection</t>
  </si>
  <si>
    <t>arXiv:1808.08470 [cs]</t>
  </si>
  <si>
    <t>E. Lunando, A. Purwarianti, et al.</t>
  </si>
  <si>
    <t>Indonesian social media sentiment analysis with sarcasm detection</t>
  </si>
  <si>
    <t>2013 International Conference on Advanced Computer Science and Information Systems (ICACSIS)</t>
  </si>
  <si>
    <t>195–198</t>
  </si>
  <si>
    <t>10.1109/ICACSIS.2013.6761575</t>
  </si>
  <si>
    <t>C. Van Hee, E. Lefever, V. Hoste, et al.</t>
  </si>
  <si>
    <t>10.18653/v1/S18-1005</t>
  </si>
  <si>
    <t>R. Justo, T. Corcoran, S.M. Lukin, M. Walker, M.I. Torres, et al.</t>
  </si>
  <si>
    <t>C. Zhang, M. Abdul-Mageed, et al.</t>
  </si>
  <si>
    <t>D.S. Chauhan, D.S. R., A. Ekbal, P. Bhattacharyya, et al.</t>
  </si>
  <si>
    <t>Sentiment and emotion help sarcasm? A multi-task learning framework for multi-modal sarcasm, Sentiment Emot. Anal.</t>
  </si>
  <si>
    <t>N. Majumder, S. Poria, H. Peng, N. Chhaya, E. Cambria, A. Gelbukh, et al.</t>
  </si>
  <si>
    <t>P. Rosso, F. Rangel, I.H. Farías, L. Cagnina, W. Zaghouani, A. Charfi, et al.</t>
  </si>
  <si>
    <t>A survey on author profiling deception and irony detection for the Arabic language</t>
  </si>
  <si>
    <t>Lang. Linguist. Compass</t>
  </si>
  <si>
    <t>e12275</t>
  </si>
  <si>
    <t>10.1111/lnc3.12275</t>
  </si>
  <si>
    <t>J. Karoui, F.B. Zitoune, V. Moriceau, et al.</t>
  </si>
  <si>
    <t>10.1016/j.procs.2017.10.105</t>
  </si>
  <si>
    <t>H.A. Nayel, W. Medhat, M. Rashad</t>
  </si>
  <si>
    <t>BENHA@ IDAT: Improving irony detection in arabic tweets</t>
  </si>
  <si>
    <t>FIRE</t>
  </si>
  <si>
    <t>401–408</t>
  </si>
  <si>
    <t>T. Ranasinghe, H. Saadany, A. Plum, S. Mandhari, E. Mohamed, C. Orasan, R. Mitkov</t>
  </si>
  <si>
    <t>RGCL at IDAT: deep learning models for irony detection in Arabic language</t>
  </si>
  <si>
    <t>S. Attardo (Ed.)</t>
  </si>
  <si>
    <t>The Routledge Handbook of Language and Humor</t>
  </si>
  <si>
    <t>Taylor &amp; Francis</t>
  </si>
  <si>
    <t>C.C. Liebrecht, F.A. Kunneman, A.P.J. van Den Bosch</t>
  </si>
  <si>
    <t>The perfect solution for detecting sarcasm in tweets# not</t>
  </si>
  <si>
    <t>F. Kunneman, C. Liebrecht, M. Van Mulken, A. Van den Bosch</t>
  </si>
  <si>
    <t>K. Hallmann, F.A. Kunneman, C.C. Liebrecht, A.P.J. van den Bosch, M.J.P. van Mulken</t>
  </si>
  <si>
    <t>Sarcastic soulmates: Intimacy and irony markers in social media messaging</t>
  </si>
  <si>
    <t>H. Mubarak, A. Rashed, K. Darwish, Y. Samih, A. Abdelali, et al.</t>
  </si>
  <si>
    <t>Arabic offensive language on Twitter: Analysis and experiments</t>
  </si>
  <si>
    <t>arXiv:2004.02192 [cs]</t>
  </si>
  <si>
    <t>H. Mohaouchane, A. Mourhir, N.S. Nikolov, et al.</t>
  </si>
  <si>
    <t>Detecting offensive language on arabic social media using deep learning</t>
  </si>
  <si>
    <t>2019 Sixth International Conference on Social Networks Analysis, Management and Security (SNAMS)</t>
  </si>
  <si>
    <t>466–471</t>
  </si>
  <si>
    <t>10.1109/SNAMS.2019.8931839</t>
  </si>
  <si>
    <t>B. Liu, M. Hu, J. Cheng, et al.</t>
  </si>
  <si>
    <t>Opinion observer</t>
  </si>
  <si>
    <t>Proceedings of the 14th International Conference on World Wide Web - WWW ’05</t>
  </si>
  <si>
    <t>10.1145/1060745.1060797</t>
  </si>
  <si>
    <t>M. Aly, A. Atiya, et al.</t>
  </si>
  <si>
    <t>LABR: A large scale arabic book reviews dataset</t>
  </si>
  <si>
    <t>The 51st Annual Meeting of the Association for Computational Linguistics</t>
  </si>
  <si>
    <t>494–498</t>
  </si>
  <si>
    <t>H. Mubarak, K. Darwish, W. Magdy, et al.</t>
  </si>
  <si>
    <t>Abusive language detection on arabic social media</t>
  </si>
  <si>
    <t>10.18653/v1/W17-3008</t>
  </si>
  <si>
    <t>I. Alsiyat, S. Piao</t>
  </si>
  <si>
    <t>Metaphorical expressions in automatic arabic sentiment analysis</t>
  </si>
  <si>
    <t>341–350</t>
  </si>
  <si>
    <t>Bhattacharjee, S. D., &amp; Yuan, J.</t>
  </si>
  <si>
    <t>Multimodal co-training for fake news identification using attention-aware fusion</t>
  </si>
  <si>
    <t>Asian conference on pattern recognition</t>
  </si>
  <si>
    <t>282–296</t>
  </si>
  <si>
    <t>Bishop, C. M., &amp; Nasrabadi, N. M.</t>
  </si>
  <si>
    <t>Pattern recognition and machine learning</t>
  </si>
  <si>
    <t>Jan</t>
  </si>
  <si>
    <t>Blum, A., &amp; Mitchell, T.</t>
  </si>
  <si>
    <t>Combining labeled and unlabeled data with co-training</t>
  </si>
  <si>
    <t>Proceedings of the eleventh annual conference on computational learning theory</t>
  </si>
  <si>
    <t>92–100</t>
  </si>
  <si>
    <t>Cécillon, N., Labatut, V., Dufour, R., &amp; Linares, G.</t>
  </si>
  <si>
    <t>Graph embeddings for abusive language detection</t>
  </si>
  <si>
    <t>Proceedings of the 2019 conference of the north American chapter of the association for computational linguistics: human language technologies, NAACL-HLT 2019</t>
  </si>
  <si>
    <t>Euajarusphan, A.</t>
  </si>
  <si>
    <t>Cyberbullying and thai generation z youths in bangkok, thailand</t>
  </si>
  <si>
    <t>International Journal of Crime, Law and Social Issues</t>
  </si>
  <si>
    <t>Fan, R.-E., Chang, K.-W., Hsieh, C.-J., Wang, X.-R., &amp; Lin, C.-J.</t>
  </si>
  <si>
    <t>LIBLINEAR: A library for large linear classification</t>
  </si>
  <si>
    <t>1871–1874</t>
  </si>
  <si>
    <t>Firdaus, S. N., Ding, C., &amp; Sadeghian, A.</t>
  </si>
  <si>
    <t>Retweet prediction based on topic, emotion and personality</t>
  </si>
  <si>
    <t>Gardner, M. W., &amp; Dorling, S.</t>
  </si>
  <si>
    <t>Artificial neural networks (the multilayer perceptron)—a review of applications in the atmospheric sciences</t>
  </si>
  <si>
    <t>Atmospheric Enviroment</t>
  </si>
  <si>
    <t>14–15</t>
  </si>
  <si>
    <t>2627–2636</t>
  </si>
  <si>
    <t>Gers, F. A., Schmidhuber, J., &amp; Cummins, F.</t>
  </si>
  <si>
    <t>Learning to forget: Continual prediction with LSTM</t>
  </si>
  <si>
    <t>2451–2471</t>
  </si>
  <si>
    <t>Gokhale, R., &amp; Fasli, M.</t>
  </si>
  <si>
    <t>Matrix factorization for co-training algorithm to classify human rights abuses</t>
  </si>
  <si>
    <t>2018 IEEE international conference on big data (big data)</t>
  </si>
  <si>
    <t>2170–2179</t>
  </si>
  <si>
    <t>Gollapalli, S. D., Caragea, C., Mitra, P., &amp; Giles, C. L.</t>
  </si>
  <si>
    <t>Improving researcher homepage classification with unlabeled data</t>
  </si>
  <si>
    <t>1–32</t>
  </si>
  <si>
    <t>Gupta, S., Gupta, M., Varma, V., Pawar, S., Ramrakhiyani, N., &amp; Palshikar, G. K.</t>
  </si>
  <si>
    <t>Co-training for extraction of adverse drug reaction mentions from tweets</t>
  </si>
  <si>
    <t>556–562</t>
  </si>
  <si>
    <t>Proceedings of the 56th annual meeting of the association for computational linguistics, ACL 2018, volume 1: long papers</t>
  </si>
  <si>
    <t>Huang, L., Liu, Y., Zhou, X., You, A., Li, M., Wang, B., et al.</t>
  </si>
  <si>
    <t>Once and for all: Self-supervised multi-modal co-training on one-billion videos at alibaba</t>
  </si>
  <si>
    <t>Proceedings of the 29th ACM international conference on multimedia</t>
  </si>
  <si>
    <t>1148–1156</t>
  </si>
  <si>
    <t>Kongsumran, N., Phimoltares, S., &amp; Panthuwadeethorn, S.</t>
  </si>
  <si>
    <t>Thai tokenizer invariant classification based on bi-LSTM and DistilBERT encoders</t>
  </si>
  <si>
    <t>2022 19th international conference on electrical engineering/electronics, computer, telecommunications and information technology (ECTI-CON)</t>
  </si>
  <si>
    <t>Link mining: models, algorithms, and applications</t>
  </si>
  <si>
    <t>337–357</t>
  </si>
  <si>
    <t>159–174</t>
  </si>
  <si>
    <t>Li, C., Dong, L., Dou, Q., Lin, F., Zhang, K., Feng, Z., et al.</t>
  </si>
  <si>
    <t>Self-ensembling co-training framework for semi-supervised COVID-19 CT segmentation</t>
  </si>
  <si>
    <t>IEEE Journal of Biomedical and Health Informatics</t>
  </si>
  <si>
    <t>4140–4151</t>
  </si>
  <si>
    <t>Liebeskind, C., &amp; Liebeskind, S.</t>
  </si>
  <si>
    <t>Identifying abusive comments in hebrew facebook</t>
  </si>
  <si>
    <t>2018 IEEE international conference on the science of electrical engineering in Israel</t>
  </si>
  <si>
    <t>Liu, S., Li, F., Li, F., Cheng, X., &amp; Shen, H.</t>
  </si>
  <si>
    <t>Adaptive co-training SVM for sentiment classification on tweets</t>
  </si>
  <si>
    <t>Proceedings of the 22nd ACM international conference on information &amp; knowledge management</t>
  </si>
  <si>
    <t>2079–2088</t>
  </si>
  <si>
    <t>Lyu, S., Tian, X., Li, Y., Jiang, B., &amp; Chen, H.</t>
  </si>
  <si>
    <t>Multiclass probabilistic classification vector machine</t>
  </si>
  <si>
    <t>3906–3919</t>
  </si>
  <si>
    <t>Merity, S., Keskar, N. S., &amp; Socher, R.</t>
  </si>
  <si>
    <t>Regularizing and optimizing LSTM language models</t>
  </si>
  <si>
    <t>2145–2150</t>
  </si>
  <si>
    <t>10.18653/v1/n19-1221</t>
  </si>
  <si>
    <t>Nadali, S., Murad, M. A. A., Sharef, N. M., Mustapha, A., &amp; Shojaee, S.</t>
  </si>
  <si>
    <t>A review of cyberbullying detection: An overview</t>
  </si>
  <si>
    <t>2013 13th international conference on intellient systems design and applications</t>
  </si>
  <si>
    <t>325–330</t>
  </si>
  <si>
    <t>Nagatsuka, K., &amp; Atsumi, M.</t>
  </si>
  <si>
    <t>Paraphrase identification for Twitter by co-training based on words and characters</t>
  </si>
  <si>
    <t>2018 joint 10th international conference on soft computing and intelligent systems (scis) and 19th international symposium on advanced intelligent systems</t>
  </si>
  <si>
    <t>1448–1452</t>
  </si>
  <si>
    <t>Oriola, O., &amp; Kotzé, E.</t>
  </si>
  <si>
    <t>10.18653/v1/W17-3006</t>
  </si>
  <si>
    <t>Proceedings of the 2018 conference of the north American chapter of the association for computational linguistics: human language technologies, NAACL-HLT 2018</t>
  </si>
  <si>
    <t>Polpanumas, C., &amp; Phatthiyaphaibun, W.</t>
  </si>
  <si>
    <t>thai2fit: Thai language implementation of ulmfit</t>
  </si>
  <si>
    <t>10.5281/zenodo.4429691</t>
  </si>
  <si>
    <t>Proceedings of the thirty sixth annual convention of the society for the study of artificial intelligence and simulation of behaviour (AISB-10)</t>
  </si>
  <si>
    <t>LaCATODA@ IJCAI</t>
  </si>
  <si>
    <t>Automatic cyberbullying detection: Emerging research and opportunities: Emerging research and opportunities</t>
  </si>
  <si>
    <t>Quinlan, R.</t>
  </si>
  <si>
    <t>Morgan Kaufmann Publishers</t>
  </si>
  <si>
    <t>Radford, A., Narasimhan, K., Salimans, T., Sutskever, I., et al.</t>
  </si>
  <si>
    <t>Co-trained ensemble models for weakly supervised cyberbullying detection</t>
  </si>
  <si>
    <t>NIPS workshop on learning with limited labeled data</t>
  </si>
  <si>
    <t>2018 IEEE/ACM international conference on advances in social networks analysis and mining</t>
  </si>
  <si>
    <t>Reduced-bias co-trained ensembles for weakly supervised cyberbullying detection</t>
  </si>
  <si>
    <t>International conference on computational data and social networks</t>
  </si>
  <si>
    <t>293–306</t>
  </si>
  <si>
    <t>Rodriguez, J. J., Kuncheva, L. I., &amp; Alonso, C. J.</t>
  </si>
  <si>
    <t>Rotation forest: A new classifier ensemble method</t>
  </si>
  <si>
    <t>1619–1630</t>
  </si>
  <si>
    <t>Findings of the association for computational linguistics: ACL-IJCNLP 2021</t>
  </si>
  <si>
    <t>915–928</t>
  </si>
  <si>
    <t>10.18653/v1/2021.findings-acl.80</t>
  </si>
  <si>
    <t>Improving sentiment classification in low-resource bengali language utilizing cross-lingual self-supervised learning</t>
  </si>
  <si>
    <t>218–230</t>
  </si>
  <si>
    <t>Schenk, A. M., &amp; Fremouw, W. J.</t>
  </si>
  <si>
    <t>Prevalence, psychological impact, and coping of cyberbully victims among college students</t>
  </si>
  <si>
    <t>Schneble, C. O., Favaretto, M., Elger, B. S., &amp; Shaw, D. M.</t>
  </si>
  <si>
    <t>Social media terms and conditions and informed consent from children: Ethical analysis</t>
  </si>
  <si>
    <t>JMIR Pediatrics and Parenting</t>
  </si>
  <si>
    <t>e22281</t>
  </si>
  <si>
    <t>Schütze, H., Manning, C. D., &amp; Raghavan, P.</t>
  </si>
  <si>
    <t>Cambridge University Press Cambridge</t>
  </si>
  <si>
    <t>Somsap, S., &amp; Seresangtakul, P.</t>
  </si>
  <si>
    <t>Isarn dharma word segmentation using a statistical approach with named entity recognition</t>
  </si>
  <si>
    <t>ACM Transactions on Asian and Low-Resource Language Information Processing (TALLIP)</t>
  </si>
  <si>
    <t>Song, R., Giunchiglia, F., Shen, Q., Li, N., &amp; Xu, H.</t>
  </si>
  <si>
    <t>Su, J., Zhang, H., Ling, C. X., &amp; Matwin, S.</t>
  </si>
  <si>
    <t>Discriminative parameter learning for bayesian networks</t>
  </si>
  <si>
    <t>1016–1023</t>
  </si>
  <si>
    <t>Suseelan, A., Rajalakshmi, S., Logesh, B., Harshini, S., Geetika, B., Dyaneswaran, S., et al.</t>
  </si>
  <si>
    <t>Techssn at SemEval-2019 task 6: Identifying and categorizing offensive language in tweets using deep neural networks</t>
  </si>
  <si>
    <t>753–758</t>
  </si>
  <si>
    <t>Tariq, S., Akhtar, N., Afzal, H., Khalid, S., Mufti, M. R., Hussain, S., et al.</t>
  </si>
  <si>
    <t>A novel co-training-based approach for the classification of mental illnesses using social media posts</t>
  </si>
  <si>
    <t>166165–166172</t>
  </si>
  <si>
    <t>Tuarob, S., Kang, S. W., Wettayakorn, P., Pornprasit, C., Sachati, T., Hassan, S.-U., et al.</t>
  </si>
  <si>
    <t>Automatic classification of algorithm citation functions in scientific literature</t>
  </si>
  <si>
    <t>1881–1896</t>
  </si>
  <si>
    <t>10.1109/TKDE.2019.2913376</t>
  </si>
  <si>
    <t>Tuarob, S., &amp; Mitrpanont, J. L.</t>
  </si>
  <si>
    <t>Automatic discovery of abusive thai language usages in social networks</t>
  </si>
  <si>
    <t>International conference on Asian digital libraries</t>
  </si>
  <si>
    <t>267–278</t>
  </si>
  <si>
    <t>Measuring praise and criticism: Inference of semantic orientation from association</t>
  </si>
  <si>
    <t>ACM Transactions on Information Systems (TOIS)</t>
  </si>
  <si>
    <t>315–346</t>
  </si>
  <si>
    <t>Urabe, Y., Rzepka, R., &amp; Araki, K.</t>
  </si>
  <si>
    <t>Find right countenance for your input—Improving automatic emoticon recommendation system with distributed representations</t>
  </si>
  <si>
    <t>Proceedings of the 12th international workshop on semantic evaluation</t>
  </si>
  <si>
    <t>Wang, J., Chen, Q., &amp; Chen, Y.</t>
  </si>
  <si>
    <t>RBF kernel based support vector machine with universal approximation and its application</t>
  </si>
  <si>
    <t>International symposium on neural networks</t>
  </si>
  <si>
    <t>512–517</t>
  </si>
  <si>
    <t>Wang, Y., Huang, H., &amp; Feng, C.</t>
  </si>
  <si>
    <t>Query expansion with local conceptual word embeddings in microblog retrieval</t>
  </si>
  <si>
    <t>Wiedemann, G., Ruppert, E., Jindal, R., &amp; Biemann, C.</t>
  </si>
  <si>
    <t>Transfer learning from lda to bilstm-cnn for offensive language detection in twitter</t>
  </si>
  <si>
    <t>arXiv preprint arXiv:1811.02906</t>
  </si>
  <si>
    <t>Proceedings of the 2019 conference of the north American chapter of the association for computational linguistics: human language technologies, volume 1 (long and short papers)</t>
  </si>
  <si>
    <t>Xia, X., Yin, H., Yu, J., Shao, Y., &amp; Cui, L.</t>
  </si>
  <si>
    <t>Self-supervised graph co-training for session-based recommendation</t>
  </si>
  <si>
    <t>Proceedings of the 30th ACM international conference on information &amp; knowledge management</t>
  </si>
  <si>
    <t>2180–2190</t>
  </si>
  <si>
    <t>Yang, T., Deng, Y., Yu, B., Qian, Y., &amp; Dai, J.</t>
  </si>
  <si>
    <t>Local feature selection for large-scale data sets limited labels</t>
  </si>
  <si>
    <t>Yang, K., Yu, Z., Chen, C. P., Cao, W., You, J. J., &amp; San Wong, H.</t>
  </si>
  <si>
    <t>Incremental weighted ensemble broad learning system for imbalanced data</t>
  </si>
  <si>
    <t>Zhang, H., Liu, W., &amp; Liu, Q.</t>
  </si>
  <si>
    <t>Reinforcement online active learning ensemble for drifting imbalanced data streams</t>
  </si>
  <si>
    <t>Afful, B., &amp; Akrong, R.</t>
  </si>
  <si>
    <t>Whatsapp and academic performance among undergraduate students in Ghana: Evidence from the university of cape coast</t>
  </si>
  <si>
    <t>The Journal of Education for Business</t>
  </si>
  <si>
    <t>288–296</t>
  </si>
  <si>
    <t>10.1080/08832323.2019.1644276</t>
  </si>
  <si>
    <t>A new look at the statistical model identification</t>
  </si>
  <si>
    <t>10.1109/TAC.1974.1100705</t>
  </si>
  <si>
    <t>Alkhalaf, A. M., Tekian, A., &amp; Park, Y. S.</t>
  </si>
  <si>
    <t>The impact of WhatsApp use on academic achievement among saudi medical students</t>
  </si>
  <si>
    <t>Medical Teacher</t>
  </si>
  <si>
    <t>S10–S14</t>
  </si>
  <si>
    <t>10.1080/0142159x.2018.1464652</t>
  </si>
  <si>
    <t>Andersen, E. S.</t>
  </si>
  <si>
    <t>Satiation in an evolutionary model of structural economic dynamics</t>
  </si>
  <si>
    <t>Escaping satiation</t>
  </si>
  <si>
    <t>165–186</t>
  </si>
  <si>
    <t>10.1007/978-3-662-04528-2_10</t>
  </si>
  <si>
    <t>Arguello, J., Butler, B. S., Joyce, E., Kraut, R., Ling, K. S., Rosé, C., et al.</t>
  </si>
  <si>
    <t>Talk to me: Foundations for successful individual-group interactions in online communities</t>
  </si>
  <si>
    <t>Proceedings of the SIGCHI conference on Human Factors in computing systems</t>
  </si>
  <si>
    <t>959–968</t>
  </si>
  <si>
    <t>10.1145/1124772.1124916</t>
  </si>
  <si>
    <t>Barlett, C. P.</t>
  </si>
  <si>
    <t>Anonymously hurting others online: The effect of anonymity on cyberbullying frequency</t>
  </si>
  <si>
    <t>Psychology of Popular Media Culture</t>
  </si>
  <si>
    <t>10.1037/a0034335</t>
  </si>
  <si>
    <t>Barlett, C. P., Gentile, D. A., &amp; Chew, C.</t>
  </si>
  <si>
    <t>Predicting cyberbullying from anonymity</t>
  </si>
  <si>
    <t>10.1037/ppm0000055</t>
  </si>
  <si>
    <t>Barlińska, J., Plichta, P., Pyżalski, J., &amp; Szuster, A.</t>
  </si>
  <si>
    <t>Ich słowami—obraz pomocy w sytuacjach cyberprzemocy rówieśniczej z perspektywy uczniów</t>
  </si>
  <si>
    <t>Dziecko krzywdzone. Teoria, badania, praktyka</t>
  </si>
  <si>
    <t>Hate speech epidemic. the dynamic effects of derogatory language on intergroup relations and political radicalization</t>
  </si>
  <si>
    <t>Bilewicz, M., Tempska, P., Leliwa, G., Dowgiałł, M., Tańska, M., Urbaniak, R., et al.</t>
  </si>
  <si>
    <t>Artificial intelligence against hate: Intervention reducing verbal aggression in the social network environment</t>
  </si>
  <si>
    <t>260–266</t>
  </si>
  <si>
    <t>10.1002/ab.21948</t>
  </si>
  <si>
    <t>Emotional &amp; Behavioural Difficulties</t>
  </si>
  <si>
    <t>Cao, X., Khan, A. N., Ali, A., &amp; Khan, N. A.</t>
  </si>
  <si>
    <t>Consequences of cyberbullying and social overload while using SNSs: A study of users’ discontinuous usage behavior in SNSs</t>
  </si>
  <si>
    <t>10.1007/s10796-019-09936-8</t>
  </si>
  <si>
    <t>Carey, M. C., &amp; Meyer, H. K.</t>
  </si>
  <si>
    <t>The influences of participation and moderation on the development of a sense of virtual community</t>
  </si>
  <si>
    <t>International Journal of Web Based Communities</t>
  </si>
  <si>
    <t>326–341</t>
  </si>
  <si>
    <t>10.1504/ijwbc.2016.080812</t>
  </si>
  <si>
    <t>Chandrasekharan, E., Pavalanathan, U., Srinivasan, A., Glynn, A., Eisenstein, J., &amp; Gilbert, E.</t>
  </si>
  <si>
    <t>You can’t stay here: The efficacy of Reddit’s 2015 ban examined through hate speech</t>
  </si>
  <si>
    <t>Proceedings of the ACM on human-computer interaction</t>
  </si>
  <si>
    <t>Chua, Y. T.</t>
  </si>
  <si>
    <t>Understanding radicalization process in online far-right extremist forums using social influence model</t>
  </si>
  <si>
    <t>Michigan State University ([PhD Thesis])</t>
  </si>
  <si>
    <t>Cragg, J. G.</t>
  </si>
  <si>
    <t>Some statistical models for limited dependent variables with application to the demand for durable goods</t>
  </si>
  <si>
    <t>Econometrica</t>
  </si>
  <si>
    <t>829–844</t>
  </si>
  <si>
    <t>10.2307/1909582</t>
  </si>
  <si>
    <t>Cross, E., Piggin, R., Douglas, T., &amp; Vonkaenel-Flatt, J.</t>
  </si>
  <si>
    <t>Virtual violence II: Progress and challenges in the fight against cyberbullying</t>
  </si>
  <si>
    <t>Beatbullying</t>
  </si>
  <si>
    <t>Culpepper, M.</t>
  </si>
  <si>
    <t>Exploring the relationships of social media usage and symptoms of anxiety and depression in adolescents ([MSc Thesis])</t>
  </si>
  <si>
    <t>Cvijikj, I. P., &amp; Michahelles, F.</t>
  </si>
  <si>
    <t>Online engagement factors on Facebook brand pages</t>
  </si>
  <si>
    <t>Social network analysis and mining</t>
  </si>
  <si>
    <t>843–861</t>
  </si>
  <si>
    <t>10.1007/s13278-013-0098-8</t>
  </si>
  <si>
    <t>De Koster, W., &amp; Houtman, D.</t>
  </si>
  <si>
    <t>‘stormfront is like a second home to me’ on virtual community formation by right-wing extremists</t>
  </si>
  <si>
    <t>1155–1176</t>
  </si>
  <si>
    <t>10.1080/13691180802266665</t>
  </si>
  <si>
    <t>Ellis, D. A., Davidson, B. I., Shaw, H., &amp; Geyer, K.</t>
  </si>
  <si>
    <t>Do smartphone usage scales predict behavior?</t>
  </si>
  <si>
    <t>86–92</t>
  </si>
  <si>
    <t>10.1016/j.ijhcs.2019.05.004</t>
  </si>
  <si>
    <t>Hamilton, W. L., Zhang, J., Danescu-Niculescu-Mizil, C., Jurafsky, D., &amp; Leskovec, J.</t>
  </si>
  <si>
    <t>Loyalty in online communities</t>
  </si>
  <si>
    <t>Proceedings of the International AAAI conference on weblogs and social media</t>
  </si>
  <si>
    <t>Hill, A. B.</t>
  </si>
  <si>
    <t>The environment and disease: Association or causation?</t>
  </si>
  <si>
    <t>10.1177/003591576505800503</t>
  </si>
  <si>
    <t>Deviant Behavior</t>
  </si>
  <si>
    <t>Howick, J., Glasziou, P., &amp; Aronson, J. K.</t>
  </si>
  <si>
    <t>The evolution of evidence hierarchies: What can Bradford hill’s ‘guidelines for causation’contribute?</t>
  </si>
  <si>
    <t>Journal of the Royal Society of Medicine</t>
  </si>
  <si>
    <t>186–194</t>
  </si>
  <si>
    <t>John, A., Glendenning, A. C., Marchant, A., Montgomery, P., Stewart, A., Wood, S., et al.</t>
  </si>
  <si>
    <t>Self-harm, suicidal behaviours, and cyberbullying in children and young people: Systematic review</t>
  </si>
  <si>
    <t>e129</t>
  </si>
  <si>
    <t>10.2196/jmir.9044</t>
  </si>
  <si>
    <t>Johnson, N., Leahy, R., Restrepo, N., Johnson, Velasquez N., Zheng, M., Manrique, P., et al.</t>
  </si>
  <si>
    <t>Hidden resilience and adaptive dynamics of the global online hate ecology</t>
  </si>
  <si>
    <t>261–265</t>
  </si>
  <si>
    <t>10.1038/s41586-019-1494-7</t>
  </si>
  <si>
    <t>Kelly, Y., Zilanawala, A., Booker, C., &amp; Sacker, A.</t>
  </si>
  <si>
    <t>Social media use and adolescent mental health: Findings from the UK millennium cohort study</t>
  </si>
  <si>
    <t>EClinicalMedicine</t>
  </si>
  <si>
    <t>10.1016/j.eclinm.2018.12.005</t>
  </si>
  <si>
    <t>Kircaburun, K.</t>
  </si>
  <si>
    <t>Self-esteem, daily Internet use and social media addiction as predictors of depression among Turkish adolescents</t>
  </si>
  <si>
    <t>Journal of Education and Practice</t>
  </si>
  <si>
    <t>64–72</t>
  </si>
  <si>
    <t>Kitazawa, M., Yoshimura, M., Murata, M., Sato-Fujimoto, Y., Hitokoto, H., Mimura, M., et al.</t>
  </si>
  <si>
    <t>Associations between problematic internet use and psychiatric symptoms among university students in Japan</t>
  </si>
  <si>
    <t>Psychiatry and Clinical Neurosciences</t>
  </si>
  <si>
    <t>531–539</t>
  </si>
  <si>
    <t>10.1111/pcn.12662</t>
  </si>
  <si>
    <t>Kruschke, J.</t>
  </si>
  <si>
    <t>Doing bayesian data analysis; A tutorial with R, JAGS, and stan</t>
  </si>
  <si>
    <t>Lambert, D.</t>
  </si>
  <si>
    <t>Zero-inflated Poisson regression, with an application to defects in manufacturing</t>
  </si>
  <si>
    <t>Technometrics</t>
  </si>
  <si>
    <t>10.1080/00401706.1992.10485228</t>
  </si>
  <si>
    <t>Lampe, C., Zube, P., Lee, J., Park, C. H., &amp; Johnston, E.</t>
  </si>
  <si>
    <t>Crowdsourcing civility: A natural experiment examining the effects of distributed moderation in online forums</t>
  </si>
  <si>
    <t>317–326</t>
  </si>
  <si>
    <t>10.1016/j.giq.2013.11.005</t>
  </si>
  <si>
    <t>Lemmens, A., &amp; Gupta, S.</t>
  </si>
  <si>
    <t>Managing churn to maximize profits</t>
  </si>
  <si>
    <t>Marketing Science</t>
  </si>
  <si>
    <t>10.2139/ssrn.2964906</t>
  </si>
  <si>
    <t>Lucas, R. M., &amp; McMichael, A. J.</t>
  </si>
  <si>
    <t>Association or causation: Evaluating links between ”environment and disease”</t>
  </si>
  <si>
    <t>792–795</t>
  </si>
  <si>
    <t>Malik, A., Dhir, A., Kaur, P., &amp; Johri, A.</t>
  </si>
  <si>
    <t>Correlates of social media fatigue and academic performance decrement</t>
  </si>
  <si>
    <t>10.1108/itp-06-2019-0289</t>
  </si>
  <si>
    <t>Mathew, B., Illendula, A., Saha, P., Sarkar, S., Goyal, P., &amp; Mukherjee, A.</t>
  </si>
  <si>
    <t>Temporal effects of unmoderated hate speech in gab</t>
  </si>
  <si>
    <t>arXiv preprint arXiv:1909.10966</t>
  </si>
  <si>
    <t>Matias, J. N.</t>
  </si>
  <si>
    <t>Preventing harassment and increasing group participation through social norms in 2,190 online science discussions</t>
  </si>
  <si>
    <t>9785–9789</t>
  </si>
  <si>
    <t>10.1073/pnas.1813486116</t>
  </si>
  <si>
    <t>Meyer, H. K., &amp; Carey, M. C.</t>
  </si>
  <si>
    <t>In moderation: Examining how journalists’ attitudes toward online comments affect the creation of community</t>
  </si>
  <si>
    <t>Journalism Practice</t>
  </si>
  <si>
    <t>213–228</t>
  </si>
  <si>
    <t>10.1080/17512786.2013.859838</t>
  </si>
  <si>
    <t>Countering hate speech on Facebook: The case of the Roma minority in Slovakia</t>
  </si>
  <si>
    <t>10.1177/0894439318791786</t>
  </si>
  <si>
    <t>Mohan, S., Guha, A., Harris, M., Popowich, F., Schuster, A., &amp; Priebe, C.</t>
  </si>
  <si>
    <t>The impact of toxic language on the health of Reddit communities</t>
  </si>
  <si>
    <t>10.1007/978-3-319-57351-9_6</t>
  </si>
  <si>
    <t>Mullahy, J.</t>
  </si>
  <si>
    <t>Specification and testing of some modified count data models</t>
  </si>
  <si>
    <t>Journal of Econometrics</t>
  </si>
  <si>
    <t>341–365</t>
  </si>
  <si>
    <t>10.1016/0304-4076(86)90002-3</t>
  </si>
  <si>
    <t>Munger, K.</t>
  </si>
  <si>
    <t>Tweetment effects on the tweeted: Experimentally reducing racist harassment</t>
  </si>
  <si>
    <t>Political Behavior</t>
  </si>
  <si>
    <t>629–649</t>
  </si>
  <si>
    <t>10.1007/s11109-016-9373-5</t>
  </si>
  <si>
    <t>Näsi, M., Räsänen, P., Oksanen, A., Hawdon, J., Keipi, T., &amp; Holkeri, E.</t>
  </si>
  <si>
    <t>Association between online harassment and exposure to harmful online content: A cross-national comparison between the United States and Finland</t>
  </si>
  <si>
    <t>137–145</t>
  </si>
  <si>
    <t>10.1016/j.chb.2014.09.019</t>
  </si>
  <si>
    <t>Navarro, J. N., Clevenger, S., Beasley, M. E., &amp; Jackson, L. K.</t>
  </si>
  <si>
    <t>One step forward, two steps back: Cyberbullying within social networking sites</t>
  </si>
  <si>
    <t>Security Journal</t>
  </si>
  <si>
    <t>844–858</t>
  </si>
  <si>
    <t>10.1057/sj.2015.19</t>
  </si>
  <si>
    <t>Going cyber: Using routine activities theory to predict cyberbullying experiences</t>
  </si>
  <si>
    <t>81–94</t>
  </si>
  <si>
    <t>10.1080/02732173.2012.628560</t>
  </si>
  <si>
    <t>Why girls? Using routine activities theory to predict cyberbullying experiences between girls and boys</t>
  </si>
  <si>
    <t>Women &amp; Criminal Justice</t>
  </si>
  <si>
    <t>10.1080/08974454.2013.784225</t>
  </si>
  <si>
    <t>Ortiz-Ospina, E.</t>
  </si>
  <si>
    <t>The rise of social media</t>
  </si>
  <si>
    <t>Our World in Data</t>
  </si>
  <si>
    <t>Parry, D. A., Davidson, B. I., Sewall, C. J. R., Fisher, J. T., Mieczkowski, H., &amp; Quintana, D. S.</t>
  </si>
  <si>
    <t>A systematic review and meta-analysis of discrepancies between logged and self-reported digital media use</t>
  </si>
  <si>
    <t>Nature Human Behaviour</t>
  </si>
  <si>
    <t>10.31234/osf.io/f6xvz</t>
  </si>
  <si>
    <t>Pearl, J., &amp; Mackenzie, D.</t>
  </si>
  <si>
    <t>The book of why: The new science of cause and effect (1st ed.)</t>
  </si>
  <si>
    <t>Basic Books, Inc.</t>
  </si>
  <si>
    <t>10.1080/01621459.2020.1721245</t>
  </si>
  <si>
    <t>Penney, J. W.</t>
  </si>
  <si>
    <t>Internet surveillance, regulation, and chilling effects online: A comparative case study</t>
  </si>
  <si>
    <t>Internet Policy Review</t>
  </si>
  <si>
    <t>10.14763/2017.2.692</t>
  </si>
  <si>
    <t>Preece, J., Nonnecke, B., &amp; Andrews, D.</t>
  </si>
  <si>
    <t>The top five reasons for lurking: Improving community experiences for everyone</t>
  </si>
  <si>
    <t>201–223</t>
  </si>
  <si>
    <t>10.1016/j.chb.2003.10.015</t>
  </si>
  <si>
    <t>Cyberbullying detection–technical report 2/2018</t>
  </si>
  <si>
    <t>Department of Computer Science AGH, University of Science and Technology. arXiv preprint arXiv:1808.00926</t>
  </si>
  <si>
    <t>Pudipeddi, J. S., Akoglu, L., &amp; Tong, H.</t>
  </si>
  <si>
    <t>User churn in focused question answering sites: Characterizations and prediction</t>
  </si>
  <si>
    <t>Proceedings of the 23rd International conference on world wide web</t>
  </si>
  <si>
    <t>469–474</t>
  </si>
  <si>
    <t>10.1145/2567948.2576965</t>
  </si>
  <si>
    <t>Pyżalski, J., Zdrodowska, A., Tomczyk, Ł., &amp; Abramczuk, K.</t>
  </si>
  <si>
    <t>Polish research EU KIDS ONLINE. the most important results and conclusions</t>
  </si>
  <si>
    <t>Wydaw. Uniwersytet Adama Mickiewicza</t>
  </si>
  <si>
    <t>Raskauskas, J., &amp; Stoltz, A. D.</t>
  </si>
  <si>
    <t>Involvement in traditional and electronic bullying among adolescents</t>
  </si>
  <si>
    <t>Developmental Psychology</t>
  </si>
  <si>
    <t>10.1037/0012-1649.43.3.564</t>
  </si>
  <si>
    <t>Raub, K.</t>
  </si>
  <si>
    <t>A phenomenological inquiry into Facebook newcomer motivations for participatory activities</t>
  </si>
  <si>
    <t>Ph.D. thesis. Nova Southeastern University</t>
  </si>
  <si>
    <t>Rösner, L., Winter, S., &amp; Krämer, N. C.</t>
  </si>
  <si>
    <t>Dangerous minds? Effects of uncivil online comments on aggressive cognitions, emotions, and behavior</t>
  </si>
  <si>
    <t>461–470</t>
  </si>
  <si>
    <t>10.1016/j.chb.2016.01.022</t>
  </si>
  <si>
    <t>Sadeque, F., &amp; Bethard, S.</t>
  </si>
  <si>
    <t>Predicting engagement in online social networks: Challenges and opportunities</t>
  </si>
  <si>
    <t>arXiv preprint arXiv:1907.05442</t>
  </si>
  <si>
    <t>Saiphoo, A. N., Halevi, L. D., &amp; Vahedi, Z.</t>
  </si>
  <si>
    <t>Social networking site use and self-esteem: A meta-analytic review</t>
  </si>
  <si>
    <t>10.1016/j.paid.2019.109639</t>
  </si>
  <si>
    <t>Savimäki, T., Kaakinen, M., Räsänen, P., &amp; Oksanen, A.</t>
  </si>
  <si>
    <t>Disquieted by online hate: Negative experiences of Finnish adolescents and young adults</t>
  </si>
  <si>
    <t>European Journal on Criminal Policy and Research</t>
  </si>
  <si>
    <t>23–37</t>
  </si>
  <si>
    <t>10.1007/s10610-018-9393-2</t>
  </si>
  <si>
    <t>Seering, J., Wang, T., Yoon, J., &amp; Kaufman, G.</t>
  </si>
  <si>
    <t>Moderator engagement and community development in the age of algorithms</t>
  </si>
  <si>
    <t>1417–1443</t>
  </si>
  <si>
    <t>10.1177/1461444818821316</t>
  </si>
  <si>
    <t>Sheth, J. N.</t>
  </si>
  <si>
    <t>Borderless media: Rethinking international marketing</t>
  </si>
  <si>
    <t>Journal of International Marketing</t>
  </si>
  <si>
    <t>3–12</t>
  </si>
  <si>
    <t>10.1177/1069031x19897044</t>
  </si>
  <si>
    <t>Sourander, A., Klomek, A., Ikonen, M., Lindroos, J., Luntamo, T., Koskelainen, M., et al.</t>
  </si>
  <si>
    <t>720–728</t>
  </si>
  <si>
    <t>10.1001/archgenpsychiatry.2010.79</t>
  </si>
  <si>
    <t>Tukey, J. W.</t>
  </si>
  <si>
    <t>Comparing individual means in the analysis of variance</t>
  </si>
  <si>
    <t>10.2307/3001913</t>
  </si>
  <si>
    <t>Valkenburg, P. M., Peter, J., &amp; Schouten, A. P.</t>
  </si>
  <si>
    <t>Friend networking sites and their relationship to adolescents’ well-being and social self-esteem</t>
  </si>
  <si>
    <t>584–590</t>
  </si>
  <si>
    <t>10.1089/cpb.2006.9.584</t>
  </si>
  <si>
    <t>Weber, M., Viehmann, C., Ziegele, M., &amp; Schemer, C.</t>
  </si>
  <si>
    <t>Online hate does not stay online–how implicit and explicit attitudes mediate the effect of civil negativity and hate in user comments on prosocial behavior</t>
  </si>
  <si>
    <t>10.1016/j.chb.2019.106192</t>
  </si>
  <si>
    <t>Hate in the machine: Anti-black and anti-muslim social media posts as predictors of offline racially and religiously aggravated crime</t>
  </si>
  <si>
    <t>British Journal of Criminology</t>
  </si>
  <si>
    <t>10.1093/bjc/azz049</t>
  </si>
  <si>
    <t>Wise, K., Hamman, B., &amp; Thorson, K.</t>
  </si>
  <si>
    <t>Moderation, response rate, and message interactivity: Features of online communities and their effects on intent to participate</t>
  </si>
  <si>
    <t>10.1111/j.1083-6101.2006.00313.x</t>
  </si>
  <si>
    <t>Woods, H. C., &amp; Scott, H.</t>
  </si>
  <si>
    <t># sleepyteens: Social media use in adolescence is associated with poor sleep quality, anxiety, depression and low self-esteem</t>
  </si>
  <si>
    <t>41–49</t>
  </si>
  <si>
    <t>10.1016/j.adolescence.2016.05.008</t>
  </si>
  <si>
    <t>Wroczynski, M., &amp; Leliwa, G.</t>
  </si>
  <si>
    <t>System and method for detecting undesirable and potentially harmful online behavior</t>
  </si>
  <si>
    <t>US Patent App</t>
  </si>
  <si>
    <t>16/289</t>
  </si>
  <si>
    <t>Ybarra, M. L.</t>
  </si>
  <si>
    <t>Linkages between depressive symptomatology and internet harassment among young regular internet users</t>
  </si>
  <si>
    <t>10.1089/109493104323024500</t>
  </si>
  <si>
    <t>Yeboah, J., &amp; Ewur, G. D.</t>
  </si>
  <si>
    <t>The impact of whatsapp messenger usage on students performance in tertiary institutions in Ghana</t>
  </si>
  <si>
    <t>157–164</t>
  </si>
  <si>
    <t>Zong, W., Yang, J., &amp; Bao, Z.</t>
  </si>
  <si>
    <t>Social network fatigue affecting continuance intention of social networking services</t>
  </si>
  <si>
    <t>10.1108/dta-06-2018-0054</t>
  </si>
  <si>
    <t>Achimescu, V., &amp; Sultanescu, D.</t>
  </si>
  <si>
    <t>Feeding the troll detection algorithm</t>
  </si>
  <si>
    <t>Addawood, A., Badawy, A., Lerman, K., &amp; Ferrara, E.</t>
  </si>
  <si>
    <t>Linguistic cues to deception: Identifying political trolls on social media</t>
  </si>
  <si>
    <t>Al Marouf, A., Ajwad, R., &amp; Ashrafi, A. F.</t>
  </si>
  <si>
    <t>Looking behind the mask: A framework for detecting character assassination via troll comments on social media using psycholinguistic tools</t>
  </si>
  <si>
    <t>2019 international conference on electrical, computer and communication engineering</t>
  </si>
  <si>
    <t>Alizadeh, M., Shapiro, J. N., Buntain, C., &amp; Tucker, J. A.</t>
  </si>
  <si>
    <t>Content-based features predict social media influence operations</t>
  </si>
  <si>
    <t>Science Advances</t>
  </si>
  <si>
    <t>eabb5824</t>
  </si>
  <si>
    <t>Alsmadi, I., &amp; O’Brien, M. J.</t>
  </si>
  <si>
    <t>How many bots in Russian troll tweets?</t>
  </si>
  <si>
    <t>Badawy, A., Ferrara, E., &amp; Lerman, K.</t>
  </si>
  <si>
    <t>Analyzing the digital traces of political manipulation: The 2016 Russian interference Twitter campaign</t>
  </si>
  <si>
    <t>258–265</t>
  </si>
  <si>
    <t>Bastos, M., &amp; Mercea, D.</t>
  </si>
  <si>
    <t>The public accountability of social platforms: Lessons from a study on bots and trolls in the Brexit campaign</t>
  </si>
  <si>
    <t>Philosophical Transactions of the Royal Society of London A (Mathematical and Physical Sciences)</t>
  </si>
  <si>
    <t>Bellutta, D., King, C., &amp; Carley, K. M.</t>
  </si>
  <si>
    <t>Deceptive accusations and concealed identities as misinformation campaign strategies</t>
  </si>
  <si>
    <t>Beskow, D.</t>
  </si>
  <si>
    <t>Finding and characterizing information warfare campaigns</t>
  </si>
  <si>
    <t>Ph.D. thesis, Carnegie Mellon University</t>
  </si>
  <si>
    <t>Beskow, D. M., &amp; Carley, K. M.</t>
  </si>
  <si>
    <t>Bot conversations are different: Leveraging network metrics for bot detection in Twitter</t>
  </si>
  <si>
    <t>825–832</t>
  </si>
  <si>
    <t>Bessi, A., &amp; Ferrara, E.</t>
  </si>
  <si>
    <t>Social bots distort the 2016 US presidential election online discussion</t>
  </si>
  <si>
    <t>11–7</t>
  </si>
  <si>
    <t>Boichak, O., Hemsley, J., Jackson, S., Tromble, R., &amp; Tanupabrungsun, S.</t>
  </si>
  <si>
    <t>Not the bots you are looking for: Patterns and effects of orchestrated interventions in the US and german elections</t>
  </si>
  <si>
    <t>814–839</t>
  </si>
  <si>
    <t>Carley, K. M.</t>
  </si>
  <si>
    <t>Social cybersecurity: An emerging science</t>
  </si>
  <si>
    <t>365–381</t>
  </si>
  <si>
    <t>Chun, S. A., Holowczak, R., Dharan, K. N., Wang, R., Basu, S., &amp; Geller, J.</t>
  </si>
  <si>
    <t>Detecting political bias trolls in Twitter data</t>
  </si>
  <si>
    <t>15th international conference on web information systems and technologies</t>
  </si>
  <si>
    <t>334–342</t>
  </si>
  <si>
    <t>Cohn, D. A., Ghahramani, Z., &amp; Jordan, M. I.</t>
  </si>
  <si>
    <t>Active learning with statistical models</t>
  </si>
  <si>
    <t>Cresci, S.</t>
  </si>
  <si>
    <t>A decade of social bot detection</t>
  </si>
  <si>
    <t>72–83</t>
  </si>
  <si>
    <t>Proceedings of the 2019 conference of the north american chapter of the association for computational linguistics: human language technologies, Volume 1 (Long and Short Papers)</t>
  </si>
  <si>
    <t>Ferrara, E.</t>
  </si>
  <si>
    <t>What types of COVID-19 conspiracies are populated by Twitter bots?</t>
  </si>
  <si>
    <t>Ferrara, E., Cresci, S., &amp; Luceri, L.</t>
  </si>
  <si>
    <t>Misinformation, manipulation, and abuse on social media in the era of COVID-19</t>
  </si>
  <si>
    <t>Journal of Computational Social Science</t>
  </si>
  <si>
    <t>271–277</t>
  </si>
  <si>
    <t>Gorwa, R., &amp; Guilbeault, D.</t>
  </si>
  <si>
    <t>Unpacking the social media bot: A typology to guide research and policy</t>
  </si>
  <si>
    <t>225–248</t>
  </si>
  <si>
    <t>Hutto, C., &amp; Gilbert, E.</t>
  </si>
  <si>
    <t>Im, J., Chandrasekharan, E., Sargent, J., Lighthammer, P., Denby, T., Bhargava, A., Hemphill, L., Jurgens, D., &amp; Gilbert, E.</t>
  </si>
  <si>
    <t>Still out there: Modeling and identifying Russian troll accounts on Twitter</t>
  </si>
  <si>
    <t>Karlsen, R., Steen-Johnsen, K., Wollebæk, D., &amp; Enjolras, B.</t>
  </si>
  <si>
    <t>Echo chamber and trench warfare dynamics in online debates</t>
  </si>
  <si>
    <t>European Journal of Communication</t>
  </si>
  <si>
    <t>257–273</t>
  </si>
  <si>
    <t>Keller, F., Schoch, D., Stier, S., &amp; Yang, J.</t>
  </si>
  <si>
    <t>How to manipulate social media: Analyzing political astroturfing using ground truth data from South Korea</t>
  </si>
  <si>
    <t>564–567</t>
  </si>
  <si>
    <t>Kumar, S., &amp; Carley, K. M.</t>
  </si>
  <si>
    <t>Tree LSTMs with convolution units to predict stance and rumor veracity in social media conversations</t>
  </si>
  <si>
    <t>5047–5058</t>
  </si>
  <si>
    <t>Luceri, L., Deb, A., Badawy, A., &amp; Ferrara, E.</t>
  </si>
  <si>
    <t>Red bots do it better: Comparative analysis of social bot partisan behavior</t>
  </si>
  <si>
    <t>1007–1012</t>
  </si>
  <si>
    <t>Lundberg, J., &amp; Laitinen, M.</t>
  </si>
  <si>
    <t>Twitter trolls: A linguistic profile of anti-democratic discourse</t>
  </si>
  <si>
    <t>Moffitt, J., King, C., &amp; Carley, K. M.</t>
  </si>
  <si>
    <t>Hunting conspiracy theories during the COVID-19 pandemic</t>
  </si>
  <si>
    <t>20563051211043212</t>
  </si>
  <si>
    <t>Monakhov, S.</t>
  </si>
  <si>
    <t>Early detection of internet trolls: Introducing an algorithm based on word pairs/single words multiple repetition ratio</t>
  </si>
  <si>
    <t>e0236832</t>
  </si>
  <si>
    <t>Müller, M., Salathé, M., &amp; Kummervold, P. E.</t>
  </si>
  <si>
    <t>Covid-Twitter-bert: A natural language processing model to analyse Covid-19 content on Twitter</t>
  </si>
  <si>
    <t>arXiv preprint arXiv:2005.07503</t>
  </si>
  <si>
    <t>Ng, L. H. X., Robertson, D. C., &amp; Carley, K. M.</t>
  </si>
  <si>
    <t>Stabilizing a supervised bot detection algorithm: How much data is needed for consistent predictions?</t>
  </si>
  <si>
    <t>Ong, J. C.</t>
  </si>
  <si>
    <t>Limits and luxuries of slow research in radical war: How should we represent perpetrators?</t>
  </si>
  <si>
    <t>Digital War</t>
  </si>
  <si>
    <t>Ong, J. C., &amp; Cabañes, J. V. A.</t>
  </si>
  <si>
    <t>When disinformation studies meets production studies: Social identities and moral justifications in the political trolling industry</t>
  </si>
  <si>
    <t>Orabi, M., Mouheb, D., Al Aghbari, Z., &amp; Kamel, I.</t>
  </si>
  <si>
    <t>Detection of bots in social media: A systematic review</t>
  </si>
  <si>
    <t>Paavola, J., Helo, T., Jalonen, H., Sartonen, M., &amp; Huhtinen, A.-M.</t>
  </si>
  <si>
    <t>Understanding the trolling phenomenon: The automated detection of bots and cyborgs in the social media</t>
  </si>
  <si>
    <t>Journal of Information Warfare</t>
  </si>
  <si>
    <t>100–111</t>
  </si>
  <si>
    <t>Pacheco, M. L., &amp; Goldwasser, D.</t>
  </si>
  <si>
    <t>Modeling content and context with deep relational learning</t>
  </si>
  <si>
    <t>100–119</t>
  </si>
  <si>
    <t>Pennebaker, J. W., Mehl, M. R., &amp; Niederhoffer, K. G.</t>
  </si>
  <si>
    <t>Psychological aspects of natural language use: Our words, our selves</t>
  </si>
  <si>
    <t>547–577</t>
  </si>
  <si>
    <t>Starbird, K.</t>
  </si>
  <si>
    <t>Disinformation’s spread: Bots, trolls and all of us</t>
  </si>
  <si>
    <t>449–450</t>
  </si>
  <si>
    <t>12435–12440</t>
  </si>
  <si>
    <t>Su, L. Y.-F., Xenos, M. A., Rose, K. M., Wirz, C., Scheufele, D. A., &amp; Brossard, D.</t>
  </si>
  <si>
    <t>Uncivil and personal? Comparing patterns of incivility in comments on the facebook pages of news outlets</t>
  </si>
  <si>
    <t>3678–3699</t>
  </si>
  <si>
    <t>Tan, N.</t>
  </si>
  <si>
    <t>Electoral management of digital campaigns and disinformation in east and southeast Asia</t>
  </si>
  <si>
    <t>Election Law Journal: Rules, Politics, and Policy</t>
  </si>
  <si>
    <t>214–239</t>
  </si>
  <si>
    <t>Tapsell, R.</t>
  </si>
  <si>
    <t>Social media and elections in southeast Asia: The emergence of subversive, underground campaigning</t>
  </si>
  <si>
    <t>Asian Studies Review</t>
  </si>
  <si>
    <t>117–134</t>
  </si>
  <si>
    <t>Udupa, S.</t>
  </si>
  <si>
    <t>Gaali cultures: The politics of abusive exchange on social media</t>
  </si>
  <si>
    <t>1506–1522</t>
  </si>
  <si>
    <t>Uyheng, J., &amp; Carley, K. M.</t>
  </si>
  <si>
    <t>Bots and online hate during the COVID-19 pandemic: Case studies in the United States and the Philippines</t>
  </si>
  <si>
    <t>445–468</t>
  </si>
  <si>
    <t>2021a</t>
  </si>
  <si>
    <t>Computational analysis of bot activity in the Asia-Pacific: A comparative study of four national elections</t>
  </si>
  <si>
    <t>Proceedings of the international aaai conference on web and social media</t>
  </si>
  <si>
    <t>727–738</t>
  </si>
  <si>
    <t>An identity-based framework for generalizable hate speech detection</t>
  </si>
  <si>
    <t>International conference on social computing, behavioral-cultural modeling and prediction and behavior representation in modeling and simulation</t>
  </si>
  <si>
    <t>121–130</t>
  </si>
  <si>
    <t>Uyheng, J., Magelinski, T., Villa-Cox, R., Sowa, C., &amp; Carley, K. M.</t>
  </si>
  <si>
    <t>Interoperable pipelines for social cyber-security: Assessing Twitter information operations during NATO trident juncture 2018</t>
  </si>
  <si>
    <t>465–483</t>
  </si>
  <si>
    <t>Uyheng, J., Moffitt, J. D., &amp; Carley, K. M.</t>
  </si>
  <si>
    <t>CASOS/IDeaS labelled trolling dataset</t>
  </si>
  <si>
    <t>PhD thesis, Carnegie Mellon University</t>
  </si>
  <si>
    <t>10.1184/R1/20052302</t>
  </si>
  <si>
    <t>Varol, O., Ferrara, E., Davis, C., Menczer, F., &amp; Flammini, A.</t>
  </si>
  <si>
    <t>Online human-bot interactions: Detection, estimation, and characterization</t>
  </si>
  <si>
    <t>280–289</t>
  </si>
  <si>
    <t>Yang, K.-C., Varol, O., Hui, P.-M., &amp; Menczer, F.</t>
  </si>
  <si>
    <t>Scalable and generalizable social bot detection through data selection</t>
  </si>
  <si>
    <t>1096–1103</t>
  </si>
  <si>
    <t>Zannettou, S., Caulfield, T., De Cristofaro, E., Sirivianos, M., Stringhini, G., &amp; Blackburn, J.</t>
  </si>
  <si>
    <t>Disinformation warfare: Understanding state-sponsored trolls on Twitter and their influence on the web</t>
  </si>
  <si>
    <t>218–226</t>
  </si>
  <si>
    <t>Zannettou, S., Caulfield, T., Setzer, W., Sirivianos, M., Stringhini, G., &amp; Blackburn, J.</t>
  </si>
  <si>
    <t>Who let the trolls out? Towards understanding state-sponsored trolls</t>
  </si>
  <si>
    <t>353–362</t>
  </si>
  <si>
    <t>Zubiaga, A., Kochkina, E., Liakata, M., Procter, R., Lukasik, M., Bontcheva, K., Cohn, T., &amp; Augenstein, I.</t>
  </si>
  <si>
    <t>Discourse-aware rumour stance classification in social media using sequential classifiers</t>
  </si>
  <si>
    <t>273–290</t>
  </si>
  <si>
    <t>M. Lymperaiou, G. Stamou</t>
  </si>
  <si>
    <t>A survey on knowledge-enhanced multimodal learning</t>
  </si>
  <si>
    <t>10.1007/S10462-024-10825-Z</t>
  </si>
  <si>
    <t>L.-P. Morency, P.P. Liang, A. Zadeh</t>
  </si>
  <si>
    <t>Tutorial on multimodal machine learning</t>
  </si>
  <si>
    <t>Proc. of the 2022 Conf. of the North American Chapter of the Association for Computational Linguistics: Human Language Technologies: Tutorial Abstracts</t>
  </si>
  <si>
    <t>33–38</t>
  </si>
  <si>
    <t>10.18653/v1/2022.naacl-tutorials.5</t>
  </si>
  <si>
    <t>C. Guo, Y. Zhang, Y. Chen, C. Xu, Z. Wang</t>
  </si>
  <si>
    <t>Modality consistency-guided contrastive learning for wearable-based human activity recognition</t>
  </si>
  <si>
    <t>IEEE Internet Things J.</t>
  </si>
  <si>
    <t>21750–21762</t>
  </si>
  <si>
    <t>10.1109/JIOT.2024.3379019</t>
  </si>
  <si>
    <t>X. Zhang, S. Li, N. Shi, B. Hauer, Z. Wu, G. Kondrak, M. Abdul-Mageed, L.V.S. Lakshmanan</t>
  </si>
  <si>
    <t>Cross-modal consistency in multimodal large language models</t>
  </si>
  <si>
    <t>arXiv:2411.09273</t>
  </si>
  <si>
    <t>https://arxiv.org/abs/2411.09273</t>
  </si>
  <si>
    <t>G. Emerson, N. Schluter, G. Stanovsky, R. Kumar, A. Palmer, N. Schneider, S. Singh, S. Ratan</t>
  </si>
  <si>
    <t>Proceedings of the 16th international workshop on semantic evaluation (semeval-2022)</t>
  </si>
  <si>
    <t>Proc. of the 16th International Workshop on Semantic Evaluation, SemEval-2022</t>
  </si>
  <si>
    <t>M. Hazman, S. McKeever, J. Griffith</t>
  </si>
  <si>
    <t>What makes a meme a meme? Identifying memes for memetics-aware dataset creation</t>
  </si>
  <si>
    <t>https://api.semanticscholar.org/CorpusID:271218514</t>
  </si>
  <si>
    <t>X. Liang, Y. Huang, W. Liu, H. Zhu, Z. Liang, L. Chen</t>
  </si>
  <si>
    <t>TRICAN: multi-modal hateful memes detection with triplet-relation information cross-attention network</t>
  </si>
  <si>
    <t>International Joint Conf. on Neural Networks, IJCNN 2022</t>
  </si>
  <si>
    <t>10.1109/IJCNN55064.2022.9892164</t>
  </si>
  <si>
    <t>H. Zhao, M. Yang, X. Bai, H. Liu</t>
  </si>
  <si>
    <t>A survey on multimodal aspect-based sentiment analysis</t>
  </si>
  <si>
    <t>12039–12052</t>
  </si>
  <si>
    <t>10.1109/ACCESS.2024.3354844</t>
  </si>
  <si>
    <t>T. Niu, S. Zhu, L. Pang, A. El-Saddik</t>
  </si>
  <si>
    <t>Sentiment analysis on multi-view social data</t>
  </si>
  <si>
    <t>MultiMedia Modeling - 22nd International Conference, MMM 2016, Part II</t>
  </si>
  <si>
    <t>15–27</t>
  </si>
  <si>
    <t>10.1007/978-3-319-27674-8_2</t>
  </si>
  <si>
    <t>A. Radford, J.W. Kim, C. Hallacy, A. Ramesh, G. Goh, S. Agarwal, G. Sastry, A. Askell, P. Mishkin, J. Clark, et al.</t>
  </si>
  <si>
    <t>International Conf. on Machine Learning, PMLR</t>
  </si>
  <si>
    <t>E. Fersini, F. Gasparini, A.S. Giulia Rizzi, B. Chulvi, P. Rosso, A. Lees, J. Sorensen</t>
  </si>
  <si>
    <t>SemEval-2022 Task 5: Multimedia automatic misogyny identification</t>
  </si>
  <si>
    <t>Proc. of the 16th International Workshop on Semantic Evaluation, SemEval-2022, ACL</t>
  </si>
  <si>
    <t>H. Liu, C. Li, Y. Li, B. Li, Y. Zhang, S. Shen, Y.J. Lee</t>
  </si>
  <si>
    <t>Llava-next: Improved reasoning, ocr, and world knowledge</t>
  </si>
  <si>
    <t>https://llava-vl.github.io/blog/2024-01-30-llava-next/</t>
  </si>
  <si>
    <t>Z. Chen, J. Wu, W. Wang, W. Su, G. Chen, S. Xing, M. Zhong, Q. Zhang, X. Zhu, L. Lu, B. Li, P. Luo, T. Lu, Y. Qiao, J. Dai</t>
  </si>
  <si>
    <t>Internvl: Scaling up vision foundation models and aligning for generic visual-linguistic tasks</t>
  </si>
  <si>
    <t>arXiv preprint arXiv:2312.14238</t>
  </si>
  <si>
    <t>Z. Chen, W. Wang, H. Tian, S. Ye, Z. Gao, E. Cui, W. Tong, K. Hu, J. Luo, Z. Ma, et al.</t>
  </si>
  <si>
    <t>How far are we to gpt-4v? Closing the gap to commercial multimodal models with open-source suites</t>
  </si>
  <si>
    <t>arXiv preprint arXiv:2404.16821</t>
  </si>
  <si>
    <t>Y. Yuan, Z. Li, B. Zhao</t>
  </si>
  <si>
    <t>A survey of multimodal learning: Methods, applications, and future</t>
  </si>
  <si>
    <t>10.1145/3713070</t>
  </si>
  <si>
    <t>A. Jha, R. Mamidi</t>
  </si>
  <si>
    <t>When does a compliment become sexist? Analysis and classification of ambivalent sexism using twitter data</t>
  </si>
  <si>
    <t>Proc. of the Second Workshop on NLP and CSS, NLP+CSS@ACL 2017</t>
  </si>
  <si>
    <t>10.18653/v1/w17-2902</t>
  </si>
  <si>
    <t>S. Sharifirad, S. Matwin</t>
  </si>
  <si>
    <t>When a tweet is actually sexist. A more comprehensive classification of different online harassment categories and the challenges in NLP</t>
  </si>
  <si>
    <t>abs/1902.10584</t>
  </si>
  <si>
    <t>S. Frenda, B. Ghanem, M. Montes-y-Gómez, P. Rosso</t>
  </si>
  <si>
    <t>J. Intell. Fuzzy Syst.</t>
  </si>
  <si>
    <t>Proc. of the Second Workshop on Trolling, Aggression and Cyberbullying, (TRAC@LREC)</t>
  </si>
  <si>
    <t>E. Guest, B. Vidgen, A. Mittos, N. Sastry, G. Tyson, H. Margetts</t>
  </si>
  <si>
    <t>An expert annotated dataset for the detection of online misogyny</t>
  </si>
  <si>
    <t>Proc. of the 16th Conference of the European Chapter of the Association for Computational Linguistics: Main Volume</t>
  </si>
  <si>
    <t>10.18653/v1/2021.eacl-main.114</t>
  </si>
  <si>
    <t>A. Singh, D. Sharma, V.K. Singh</t>
  </si>
  <si>
    <t>Mimic: Misogyny identification in multimodal internet content in hindi-english code-mixed language</t>
  </si>
  <si>
    <t>A. Rahali, M.A. Akhloufi, A. Therien-Daniel, É. Brassard-Gourdeau</t>
  </si>
  <si>
    <t>Automatic misogyny detection in social media platforms using attention-based bidirectional-lstm</t>
  </si>
  <si>
    <t>2021 IEEE International Conf. on Systems, Man, and Cybernetics, SMC 2021</t>
  </si>
  <si>
    <t>A. Basile, C. Rubagotti</t>
  </si>
  <si>
    <t>Crotonemilano for AMI at evalita2018. a performant, cross-lingual misogyny detection system</t>
  </si>
  <si>
    <t>Proc. of the Sixth Evaluation Campaign of Natural Language Processing and Speech Tools for Italian (EVALITA)</t>
  </si>
  <si>
    <t>J. Zhang, Y. Wang</t>
  </si>
  <si>
    <t>SRCB at SemEval-2022 task 5: Pretraining based image to text late sequential fusion system for multimodal misogynous meme identification</t>
  </si>
  <si>
    <t>Z. Zhou, H. Zhao, J. Dong, N. Ding, X. Liu, K. Zhang</t>
  </si>
  <si>
    <t>DD-TIG at SemEval-2022 task 5: Investigating the relationships between multimodal and unimodal information in misogynous memes detection and classification</t>
  </si>
  <si>
    <t>L. Chen, H.W. Chou</t>
  </si>
  <si>
    <t>RIT Boston at SemEval-2022 task 5: Multimedia misogyny detection by using coherent visual and language features from CLIP model and data-centric AI principle</t>
  </si>
  <si>
    <t>Proc. of the 2019 Conf. of the North American Chapter of the Association for Computational Linguistics: Human Language Technologies, Volume 1 (Long and Short Papers)</t>
  </si>
  <si>
    <t>L.H. Li, M. Yatskar, D. Yin, C.-J. Hsieh, K.-W. Chang</t>
  </si>
  <si>
    <t>arXiv:1908.03557</t>
  </si>
  <si>
    <t>X. Li, X. Yin, C. Li, P. Zhang, X. Hu, L. Zhang, L. Wang, H. Hu, L. Dong, F. Wei, Y. Choi, J. Gao</t>
  </si>
  <si>
    <t>Oscar: Object-semantics aligned pre-training for vision-language tasks</t>
  </si>
  <si>
    <t>arXiv:2004.06165</t>
  </si>
  <si>
    <t>Y. Chen, L. Li, L. Yu, A.E. Kholy, F. Ahmed, Z. Gan, Y. Cheng, J. Liu</t>
  </si>
  <si>
    <t>UNITER: learning universal image-text representations</t>
  </si>
  <si>
    <t>arXiv:1909.11740</t>
  </si>
  <si>
    <t>J. Ma, R. Li</t>
  </si>
  <si>
    <t>Rojing-cl at exist 2024: Leveraging large language models for multimodal sexism detection in memes</t>
  </si>
  <si>
    <t>Conference and Labs of the Evaluation Forum</t>
  </si>
  <si>
    <t>D.S.M. Pandiani, E.T.K. Sang, D. Ceolin</t>
  </si>
  <si>
    <t>Toxic memes: A survey of computational perspectives on the detection and explanation of meme toxicities</t>
  </si>
  <si>
    <t>abs/2406.07353</t>
  </si>
  <si>
    <t>S. Chen, U. Naseem, I. Razzak, F.D. Salim</t>
  </si>
  <si>
    <t>Unveiling misogyny memes: A multi-modal analysis of modality effects on identification</t>
  </si>
  <si>
    <t>Companion Proceedings of the ACM on Web Conference 2024</t>
  </si>
  <si>
    <t>Y. Jiang, B. Xu, X. Xue</t>
  </si>
  <si>
    <t>Predicting emotions in user-generated videos</t>
  </si>
  <si>
    <t>Proceedings of the Twenty-Eighth AAAI Conference on Artificial Intelligence</t>
  </si>
  <si>
    <t>73–79</t>
  </si>
  <si>
    <t>10.1609/AAAI.V28I1.8724</t>
  </si>
  <si>
    <t>D. Borth, R. Ji, T. Chen, T.M. Breuel, S. Chang</t>
  </si>
  <si>
    <t>Large-scale visual sentiment ontology and detectors using adjective noun pairs</t>
  </si>
  <si>
    <t>ACM Multimedia Conference, MM ’13</t>
  </si>
  <si>
    <t>223–232</t>
  </si>
  <si>
    <t>10.1145/2502081.2502282</t>
  </si>
  <si>
    <t>O. Sener, V. Koltun</t>
  </si>
  <si>
    <t>Multi-task learning as multi-objective optimization</t>
  </si>
  <si>
    <t>P.K. Atrey, M.A. Hossain, A. El Saddik, M.S. Kankanhalli</t>
  </si>
  <si>
    <t>Multimodal fusion for multimedia analysis: a survey</t>
  </si>
  <si>
    <t>345–379</t>
  </si>
  <si>
    <t>G. Joshi, R. Walambe, K. Kotecha</t>
  </si>
  <si>
    <t>A review on explainability in multimodal deep neural nets</t>
  </si>
  <si>
    <t>59800–59821</t>
  </si>
  <si>
    <t>K. Simonyan, A. Zisserman</t>
  </si>
  <si>
    <t>Very deep convolutional networks for large-scale image recognition</t>
  </si>
  <si>
    <t>J. Deng, W. Dong, R. Socher, L.-J. Li, K. Li, L. Fei-Fei</t>
  </si>
  <si>
    <t>Imagenet: A large-scale hierarchical image database</t>
  </si>
  <si>
    <t>2009 IEEE Conf. on Computer Vision and Pattern Recognition</t>
  </si>
  <si>
    <t>248–255</t>
  </si>
  <si>
    <t>10.1109/CVPR.2009.5206848</t>
  </si>
  <si>
    <t>A. Dosovitskiy, L. Beyer, A. Kolesnikov, D. Weissenborn, X. Zhai, T. Unterthiner, M. Dehghani, M. Minderer, G. Heigold, S. Gelly, J. Uszkoreit, N. Houlsby</t>
  </si>
  <si>
    <t>abs/2010.11929</t>
  </si>
  <si>
    <t>J. Ravagli, L. Vaiani</t>
  </si>
  <si>
    <t>JRLV at SemEval-2022 task 5: The importance of visual elements for misogyny identification in memes</t>
  </si>
  <si>
    <t>610–617</t>
  </si>
  <si>
    <t>10.18653/v1/2022.semeval-1.84</t>
  </si>
  <si>
    <t>K. He, G. Gkioxari, P. Dollár, R. Girshick</t>
  </si>
  <si>
    <t>Mask r-cnn</t>
  </si>
  <si>
    <t>Proceedings of the IEEE International Conference on Computer Vision</t>
  </si>
  <si>
    <t>2961–2969</t>
  </si>
  <si>
    <t>T.-Y. Lin, M. Maire, S. Belongie, J. Hays, P. Perona, D. Ramanan, P. Dollár, C.L. Zitnick</t>
  </si>
  <si>
    <t>Microsoft coco: Common objects in context</t>
  </si>
  <si>
    <t>Computer Vision–ECCV 2014: 13th European Conference, Part V 13</t>
  </si>
  <si>
    <t>740–755</t>
  </si>
  <si>
    <t>I. Loshchilov, F. Hutter</t>
  </si>
  <si>
    <t>7th International Conference on Learning Representations, ICLR 2019</t>
  </si>
  <si>
    <t>H. Liu, C. Li, Q. Wu, Y.J. Lee</t>
  </si>
  <si>
    <t>Visual instruction tuning</t>
  </si>
  <si>
    <t>S. Mangrulkar, S. Gugger, L. Debut, Y. Belkada, S. Paul, B. Bossan</t>
  </si>
  <si>
    <t>Peft: State-of-the-art parameter-efficient fine-tuning methods</t>
  </si>
  <si>
    <t>13th international workshop on semantic evaluation</t>
  </si>
  <si>
    <t>Battistelli, D., Bruneau, C., &amp; Dragos, V.</t>
  </si>
  <si>
    <t>Building a formal model for hate detection in french corpora</t>
  </si>
  <si>
    <t>2358–2365</t>
  </si>
  <si>
    <t>Bustos Martínez, L., De Santiago Ortega, P. P., Martínez Miró, M., &amp; Rengifo Hidalgo, M. S.</t>
  </si>
  <si>
    <t>Hate speeches: an epidemic that spreads in the network. State of the art on racism and xenophobia in social networks (discursos de odio: una epidemia que se propaga en la red. Estado de la cuestión sobre el racismo y la xenofobia en las redes sociales)</t>
  </si>
  <si>
    <t>Revista Mediaciones Sociales</t>
  </si>
  <si>
    <t>25–42</t>
  </si>
  <si>
    <t>Cañete, J., Chaperon, G., Fuentes, R., Ho, J.-H., Kang, H., &amp; Pérez, J.</t>
  </si>
  <si>
    <t>Spanish pre-trained BERT model and evaluation data</t>
  </si>
  <si>
    <t>PML4DC at ICLR 2020</t>
  </si>
  <si>
    <t>Celli, F., Lai, M., Duzha, A., Bosco, C., &amp; Patti, V.</t>
  </si>
  <si>
    <t>Policycorpus XL: An Italian corpus for the detection of hate speech against politics</t>
  </si>
  <si>
    <t>da Silva, F. L. V., &amp; de Freitas, L. A.</t>
  </si>
  <si>
    <t>Brazilian portuguese hate speech classification using bertimbau</t>
  </si>
  <si>
    <t>Proceedings of the international florida artificial intelligence research society conference, FLAIRS</t>
  </si>
  <si>
    <t>10.32473/flairs.v35i.130594</t>
  </si>
  <si>
    <t>de Oliveira, G. A., de Oliveira Albuquerque, R., de Andrade, C. A. B., de Sousa, R. T., Orozco, A. L. S., &amp; Villalba, L. J. G.</t>
  </si>
  <si>
    <t>Anonymous real-time analytics monitoring solution for decision making supported by sentiment analysis</t>
  </si>
  <si>
    <t>10.3390/s20164557</t>
  </si>
  <si>
    <t>Defersha, N. B., Kekeba, K., &amp; Kaliyaperumal, K.</t>
  </si>
  <si>
    <t>Tuning hyperparameters of machine learning methods for afan oromo hate speech text detection for social media</t>
  </si>
  <si>
    <t>596–604</t>
  </si>
  <si>
    <t>10.1109/ICCCT53315.2021.9711850</t>
  </si>
  <si>
    <t>Proceedings of the first Italian conference on cybersecurity</t>
  </si>
  <si>
    <t>Djuric, N., Zhou, J., Morris, R., Grbovic, M., Radosavljevic, V., &amp; Bhamidipati, N. L.</t>
  </si>
  <si>
    <t>ElSherief, M., Kulkarni, V., Nguyen, D., Wang, W. Y., &amp; Belding, E.</t>
  </si>
  <si>
    <t>arXiv:1804.04257</t>
  </si>
  <si>
    <t>Overview of the task on automatic misogyny identification at IberEval 2018.</t>
  </si>
  <si>
    <t>IberEval@ SEPLN</t>
  </si>
  <si>
    <t>Twelfth international AAAI conference on web and social media</t>
  </si>
  <si>
    <t>Garland, J., Ghazi-Zahedi, K., Young, J.-G., Hébert-Dufresne, L., &amp; Galesic, M.</t>
  </si>
  <si>
    <t>Countering hate on social media: Large scale classification of hate and counter speech</t>
  </si>
  <si>
    <t>10.18653/v1/2020.alw-1.13</t>
  </si>
  <si>
    <t>Impact and dynamics of hate and counter speech online</t>
  </si>
  <si>
    <t>arXiv preprint arXiv:2009.08392</t>
  </si>
  <si>
    <t>Gover, A. R., Harper, S. B., &amp; Langton, L.</t>
  </si>
  <si>
    <t>Anti-Asian hate crime during the COVID-19 pandemic: Exploring the reproduction of inequality</t>
  </si>
  <si>
    <t>American Journal of Criminal Justice</t>
  </si>
  <si>
    <t>647–667</t>
  </si>
  <si>
    <t>Grando, F., Noble, D., &amp; Lamb, L. C.</t>
  </si>
  <si>
    <t>An analysis of centrality measures for complex and social networks</t>
  </si>
  <si>
    <t>2016 IEEE global communications conference</t>
  </si>
  <si>
    <t>Kovács, G., Alonso, P., &amp; Saini, R.</t>
  </si>
  <si>
    <t>Challenges of hate speech detection in social media</t>
  </si>
  <si>
    <t>Kumar, S., &amp; Pranesh, R. R.</t>
  </si>
  <si>
    <t>TweetBLM: A hate speech dataset and analysis of black lives matter-related microblogs on Twitter</t>
  </si>
  <si>
    <t>arXiv:2108.12521</t>
  </si>
  <si>
    <t>Lipton, Z. C., Elkan, C., &amp; Narayanaswamy, B.</t>
  </si>
  <si>
    <t>Thresholding classifiers to maximize f1 score</t>
  </si>
  <si>
    <t>1402–1892</t>
  </si>
  <si>
    <t>ArXiv preprint arXiv:1711.05101</t>
  </si>
  <si>
    <t>Mathew, B., Kumar, N., Goyal, P., Mukherjee, A., et al.</t>
  </si>
  <si>
    <t>Analyzing the hate and counter speech accounts on twitter</t>
  </si>
  <si>
    <t>ArXiv preprint arXiv:1812.02712</t>
  </si>
  <si>
    <t>Mathur, P., Shah, R., Sawhney, R., &amp; Mahata, D.</t>
  </si>
  <si>
    <t>Detecting offensive tweets in hindi-english code-switched language</t>
  </si>
  <si>
    <t>Proceedings of the sixth international workshop on natural language processing for social media</t>
  </si>
  <si>
    <t>18–26</t>
  </si>
  <si>
    <t>Mayda, I., Demir, Y. E., Dalyan, T., &amp; Diri, B.</t>
  </si>
  <si>
    <t>Hate speech dataset from Turkish tweets; [türkce tweetlerden nefret söylemi veri seti]</t>
  </si>
  <si>
    <t>Proceedings - 2021 innovations in intelligent systems and applications conference</t>
  </si>
  <si>
    <t>10.1109/ASYU52992.2021.9599042</t>
  </si>
  <si>
    <t>Modha, S., Mandl, T., Shahi, G. K., Madhu, H., Satapara, S., Ranasinghe, T., et al.</t>
  </si>
  <si>
    <t>Overview of the HASOC subtrack at FIRE 2021: Hate speech and offensive content identification in English and indo-aryan languages and conversational hate speech</t>
  </si>
  <si>
    <t>ACM international conference proceeding series</t>
  </si>
  <si>
    <t>10.1145/3503162.3503176</t>
  </si>
  <si>
    <t>Morgante, V.</t>
  </si>
  <si>
    <t>Make America hate again: a quantitative analysis on the effects of presidential rhetoric during the Obama and Trump administration (Ph.D. thesis)</t>
  </si>
  <si>
    <t>Rutgers University-Camden Graduate School</t>
  </si>
  <si>
    <t>Mulki, H., Haddad, H., Bechikh Ali, C., &amp; Alshabani, H.</t>
  </si>
  <si>
    <t>L-HSAB: A levantine Twitter dataset for hate speech and abusive language</t>
  </si>
  <si>
    <t>10.18653/v1/W19-3512</t>
  </si>
  <si>
    <t>From hashtag to hate crime: Twitter and anti-minority sentiment</t>
  </si>
  <si>
    <t>SSRN 3149103</t>
  </si>
  <si>
    <t>Journal of the European Economic Association</t>
  </si>
  <si>
    <t>2131–2167</t>
  </si>
  <si>
    <t>Olteanu, A., Castillo, C., Boy, J., &amp; Varshney, K.</t>
  </si>
  <si>
    <t>The effect of extremist violence on hateful speech online</t>
  </si>
  <si>
    <t>Paasch-Colberg, S., Strippel, C., Trebbe, J., &amp; Emmer, M.</t>
  </si>
  <si>
    <t>From insult to hate speech: Mapping offensive language in german user comments on immigration</t>
  </si>
  <si>
    <t>Media and Communication</t>
  </si>
  <si>
    <t>10.17645/mac.v9i1.3399</t>
  </si>
  <si>
    <t>Park, J., &amp; Fung, P.</t>
  </si>
  <si>
    <t>ALW@ACL</t>
  </si>
  <si>
    <t>Paulson, L. F.</t>
  </si>
  <si>
    <t>Free to hate: Hate crimes’ intertwinement with the evolution of free speech in the United States</t>
  </si>
  <si>
    <t>Paz, M. A., Montero-Díaz, J., &amp; Moreno-Delgado, A.</t>
  </si>
  <si>
    <t>Hate speech: A systematized review</t>
  </si>
  <si>
    <t>Sage Open</t>
  </si>
  <si>
    <t>2158244020973022</t>
  </si>
  <si>
    <t>Pérez, J. M., Giudici, J. C., &amp; Luque, F.</t>
  </si>
  <si>
    <t>Pysentimiento: A python toolkit for sentiment analysis and socialNLP tasks</t>
  </si>
  <si>
    <t>arXiv:2106.09462</t>
  </si>
  <si>
    <t>Perifanos, K., &amp; Goutsos, D.</t>
  </si>
  <si>
    <t>Multimodal hate speech detection in greek social media</t>
  </si>
  <si>
    <t>Preprints</t>
  </si>
  <si>
    <t>Rajeh, S., Savonnet, M., Leclercq, E., &amp; Cherifi, H.</t>
  </si>
  <si>
    <t>Investigating centrality measures in social networks with community structure</t>
  </si>
  <si>
    <t>211–222</t>
  </si>
  <si>
    <t>Ribeiro, M. H., Calais, P. H., Santos, Y. A., Almeida, V. A., &amp; Meira Jr, W.</t>
  </si>
  <si>
    <t>Salminen, J., Almerekhi, H., Milenković, M., Jung, S.-g., An, J., Kwak, H., et al.</t>
  </si>
  <si>
    <t>Anatomy of online hate: developing a taxonomy and machine learning models for identifying and classifying hate in online news media</t>
  </si>
  <si>
    <t>Shobha, G., &amp; Rangaswamy, S.</t>
  </si>
  <si>
    <t>Machine learning</t>
  </si>
  <si>
    <t>Handbook of statistics</t>
  </si>
  <si>
    <t>197–228</t>
  </si>
  <si>
    <t>Silva, L., Mondal, M., Correa, D., Benevenuto, F., &amp; Weber, I.</t>
  </si>
  <si>
    <t>Analyzing the targets of hate in online social media</t>
  </si>
  <si>
    <t>Tenth international AAAI conference on web and social media</t>
  </si>
  <si>
    <t>Spanish Ministry of Interior</t>
  </si>
  <si>
    <t>Report on the evolution of hate crimes in Spain 2019 (informe sobre la evolución de los delitos de odio en España 2019)</t>
  </si>
  <si>
    <t>Estadísticas/servicios al ciudadano</t>
  </si>
  <si>
    <t>http://www.interior.gob.es/documents/642012/3479677/informe+evolucion+2019/631ce020-f9d0-4feb-901c-c3ee0a777896</t>
  </si>
  <si>
    <t>Sroka, E. C.</t>
  </si>
  <si>
    <t>Don’t be afraid of nonparametric topic models (Part 2: Python)</t>
  </si>
  <si>
    <t>Medium, Towards Data Science</t>
  </si>
  <si>
    <t>Vijayaraghavan, P., Larochelle, H., &amp; Roy, D.</t>
  </si>
  <si>
    <t>Interpretable multi-modal hate speech detection</t>
  </si>
  <si>
    <t>arXiv:2103.01616</t>
  </si>
  <si>
    <t>Are you a racist or am I seeing things? Annotator influence on hate speech detection on twitter</t>
  </si>
  <si>
    <t>Hate speech detection: A solved problem? The challenging case of long tail on twitter</t>
  </si>
  <si>
    <t>Zia, T., Akram, M. S., Nawaz, M. S., Shahzad, B., Abdullatif, A., Mustafa, R., et al.</t>
  </si>
  <si>
    <t>Identification of hatred speeches on Twitter</t>
  </si>
  <si>
    <t>Proceedings of 52nd the IRES international conference</t>
  </si>
  <si>
    <t>27–32</t>
  </si>
  <si>
    <t>Andrade, F.R., Mizoguchi, R., Isotani, S.</t>
  </si>
  <si>
    <t>The bright and dark sides of gamification</t>
  </si>
  <si>
    <t>International Conference on Intelligent Tutoring Systems</t>
  </si>
  <si>
    <t>176–186</t>
  </si>
  <si>
    <t>Are, C.</t>
  </si>
  <si>
    <t>The shadowban cycle: an autoethnography of pole dancing, nudity and censorship on instagram</t>
  </si>
  <si>
    <t>Fem. Media Stud.</t>
  </si>
  <si>
    <t>An autoethnography of automated powerlessness: lacking platform affordances in instagram and TikTok account deletions</t>
  </si>
  <si>
    <t>Media, Cult. Soc.</t>
  </si>
  <si>
    <t>01634437221140531</t>
  </si>
  <si>
    <t>Ashktorab, Z., Vitak, J.</t>
  </si>
  <si>
    <t>Designing cyberbullying mitigation and prevention solutions through participatory design with teenagers</t>
  </si>
  <si>
    <t>Proceedings of the 2016 CHI Conference on Human Factors in Computing Systems</t>
  </si>
  <si>
    <t>3895–3905</t>
  </si>
  <si>
    <t>Baumer, E.P.</t>
  </si>
  <si>
    <t>Reflective informatics: conceptual dimensions for designing technologies of reflection</t>
  </si>
  <si>
    <t>Proceedings of the 33rd Annual ACM Conference on Human Factors in Computing Systems</t>
  </si>
  <si>
    <t>585–594</t>
  </si>
  <si>
    <t>Baumer, E.P., Khovanskaya, V., Matthews, M., Reynolds, L., Schwanda Sosik, V., Gay, G.</t>
  </si>
  <si>
    <t>Reviewing reflection: on the use of reflection in interactive system design</t>
  </si>
  <si>
    <t>Proceedings of the 2014 Conference on Designing Interactive Systems</t>
  </si>
  <si>
    <t>93–102</t>
  </si>
  <si>
    <t>Bender, E.M., Gebru, T., McMillan-Major, A., Shmitchell, S.</t>
  </si>
  <si>
    <t>Proceedings of the 2021 ACM Conference on Fairness, Accountability, and Transparency</t>
  </si>
  <si>
    <t>Binns, R., Van Kleek, M., Veale, M., Lyngs, U., Zhao, J., Shadbolt, N.</t>
  </si>
  <si>
    <t>‘It’s reducing a human being to a percentage’ perceptions of justice in algorithmic decisions</t>
  </si>
  <si>
    <t>Proceedings of the 2018 Chi Conference on Human Factors in Computing Systems</t>
  </si>
  <si>
    <t>Blackwell, L., Chen, T., Schoenebeck, S., Lampe, C.</t>
  </si>
  <si>
    <t>When online harassment is perceived as justified</t>
  </si>
  <si>
    <t>Blackwell, L., Handel, M., Roberts, S.T., Bruckman, A., Voll, K.</t>
  </si>
  <si>
    <t>Understanding ‘‘bad actors’’ online</t>
  </si>
  <si>
    <t>Extended Abstracts of the 2018 CHI Conference on Human Factors in Computing Systems</t>
  </si>
  <si>
    <t>10.1145/3170427.3170610</t>
  </si>
  <si>
    <t>Bødker, S., Dindler, C., Iversen, O.S., Smith, R.C.</t>
  </si>
  <si>
    <t>What are the activities and methods of participatory design?</t>
  </si>
  <si>
    <t>Participatory Design</t>
  </si>
  <si>
    <t>49–64</t>
  </si>
  <si>
    <t>Braun, V., Clarke, V.</t>
  </si>
  <si>
    <t>Qual. Res. Psychol.</t>
  </si>
  <si>
    <t>Buckels, E.E., Trapnell, P.D., Paulhus, D.L.</t>
  </si>
  <si>
    <t>Trolls just want to have fun</t>
  </si>
  <si>
    <t>Pers. Individ. Differ.</t>
  </si>
  <si>
    <t>97–102</t>
  </si>
  <si>
    <t>Caine, K.</t>
  </si>
  <si>
    <t>Local standards for sample size at CHI</t>
  </si>
  <si>
    <t>981–992</t>
  </si>
  <si>
    <t>Caplan, R.</t>
  </si>
  <si>
    <t>Content or Context Moderation?</t>
  </si>
  <si>
    <t>Data &amp; Society Research Institute</t>
  </si>
  <si>
    <t>Chancellor, S., Pater, J.A., Clear, T., Gilbert, E., De Choudhury, M.</t>
  </si>
  <si>
    <t>#thyghgapp: Instagram content moderation and lexical variation in pro-eating disorder communities</t>
  </si>
  <si>
    <t>Proceedings of the 19th ACM Conference on Computer-Supported Cooperative Work &amp; Social Computing</t>
  </si>
  <si>
    <t>1201–1213</t>
  </si>
  <si>
    <t>Chang, J.P., Schluger, C., Danescu-Niculescu-Mizil, C.</t>
  </si>
  <si>
    <t>Thread with caution: Proactively helping users assess and deescalate tension in their online discussions</t>
  </si>
  <si>
    <t>Proc. the ACM Hum.- Comput. Interact.</t>
  </si>
  <si>
    <t>Chatzakou, D., Kourtellis, N., Blackburn, J., De Cristofaro, E., Stringhini, G., Vakali, A.</t>
  </si>
  <si>
    <t>Hate is not binary: Studying abusive behavior of# gamergate on twitter</t>
  </si>
  <si>
    <t>Proceedings of the 28th ACM Conference on Hypertext and Social Media</t>
  </si>
  <si>
    <t>Proceedings of the 2017 ACM on Web Science Conference</t>
  </si>
  <si>
    <t>Cheng, J., Bernstein, M., Danescu-Niculescu-Mizil, C., Leskovec, J.</t>
  </si>
  <si>
    <t>Anyone can become a troll: Causes of trolling behavior in online discussions</t>
  </si>
  <si>
    <t>Proceedings of the 2017 ACM Conference on Computer Supported Cooperative Work and Social Computing</t>
  </si>
  <si>
    <t>1217–1230</t>
  </si>
  <si>
    <t>Clark-Flory, T.</t>
  </si>
  <si>
    <t>A troll’s alleged attempt to purge porn performers from Instagram</t>
  </si>
  <si>
    <t>Jezebel</t>
  </si>
  <si>
    <t>https://jezebel.com/a-trolls-alleged-attempt-to-purge-porn-performersfrom-1833940198</t>
  </si>
  <si>
    <t>Cook, C., Schaafsma, J., Antheunis, M.</t>
  </si>
  <si>
    <t>Under the bridge: An in-depth examination of online trolling in the gaming context</t>
  </si>
  <si>
    <t>New Media Soc.</t>
  </si>
  <si>
    <t>3323–3340</t>
  </si>
  <si>
    <t>Davidov, D., Tsur, O., Rappoport, A.</t>
  </si>
  <si>
    <t>15–16</t>
  </si>
  <si>
    <t>Davidson, J., Livingstone, S., Jenkins, S., Gekoski, A., Choak, C., Ike, T., Phillips, K.</t>
  </si>
  <si>
    <t>Adult Online Hate, Harassment and Abuse: a Rapid Evidence Assessment</t>
  </si>
  <si>
    <t>UK Council for Child Internet Safety</t>
  </si>
  <si>
    <t>DeVito, M.A., Birnholtz, J., Hancock, J.T., French, M., Liu, S.</t>
  </si>
  <si>
    <t>How people form folk theories of social media feeds and what it means for how we study self-presentation</t>
  </si>
  <si>
    <t>DeVito, M.A., Gergle, D., Birnholtz, J.</t>
  </si>
  <si>
    <t>‘‘Algorithms ruin everything’’ # RIPTwitter, Folk Theories, and Resistance to Algorithmic Change in Social Media</t>
  </si>
  <si>
    <t>Proceedings of the 2017 CHI Conference on Human Factors in Computing Systems</t>
  </si>
  <si>
    <t>3163–3174</t>
  </si>
  <si>
    <t>Dias Oliva, T., Antonialli, D.M., Gomes, A.</t>
  </si>
  <si>
    <t>Fighting hate speech, silencing drag queens? Artificial intelligence in content moderation and risks to LGBTQ voices online</t>
  </si>
  <si>
    <t>Sex. Cult.</t>
  </si>
  <si>
    <t>700–732</t>
  </si>
  <si>
    <t>Dinakar, K., Jones, B., Havasi, C., Lieberman, H., Picard, R.</t>
  </si>
  <si>
    <t>ACM Trans. Interact. Intell. Syst. (TiiS)</t>
  </si>
  <si>
    <t>Donath, J.</t>
  </si>
  <si>
    <t>Signals, cues and meaning</t>
  </si>
  <si>
    <t>Signals, Truth and Design</t>
  </si>
  <si>
    <t>Duggan, M.</t>
  </si>
  <si>
    <t>Online Harassment</t>
  </si>
  <si>
    <t>Erickson, T., Kellogg, W.A.</t>
  </si>
  <si>
    <t>Social translucence: an approach to designing systems that support social processes</t>
  </si>
  <si>
    <t>ACM Trans. Comput. Hum. Interact. (TOCHI)</t>
  </si>
  <si>
    <t>59–83</t>
  </si>
  <si>
    <t>Erjavec, K., Kovačič, M.P.</t>
  </si>
  <si>
    <t>Mass Commun. Soc.</t>
  </si>
  <si>
    <t>Feuston, J.L., Taylor, A.S., Piper, A.M.</t>
  </si>
  <si>
    <t>Conformity of eating disorders through content moderation</t>
  </si>
  <si>
    <t>CSCW1</t>
  </si>
  <si>
    <t>Fiore-Silfvast, B.</t>
  </si>
  <si>
    <t>User-generated warfare: A case of converging wartime information networks and coproductive regulation on YouTube</t>
  </si>
  <si>
    <t>Int. J. Commun.</t>
  </si>
  <si>
    <t>Gaver, W.W., Beaver, J., Benford, S.</t>
  </si>
  <si>
    <t>Ambiguity as a resource for design</t>
  </si>
  <si>
    <t>Proceedings of the SIGCHI Conference on Human Factors in Computing Systems</t>
  </si>
  <si>
    <t>Georgakopoulos, S.V., Tasoulis, S.K., Vrahatis, A.G., Plagianakos, V.P.</t>
  </si>
  <si>
    <t>Gerrard, Y.</t>
  </si>
  <si>
    <t>Beyond the hashtag: Circumventing content moderation on social media</t>
  </si>
  <si>
    <t>New Media &amp; Soc.</t>
  </si>
  <si>
    <t>4492–4511</t>
  </si>
  <si>
    <t>Gillespie, T.</t>
  </si>
  <si>
    <t>Custodians of the Internet: Platforms, Content Moderation, and the Hidden Decisions That Shape Social Media</t>
  </si>
  <si>
    <t>Yale University Press</t>
  </si>
  <si>
    <t>Golf-Papez, M., Veer, E.</t>
  </si>
  <si>
    <t>Feeding the trolling: Understanding and mitigating online trolling behavior as an unintended consequence</t>
  </si>
  <si>
    <t>J. Interact. Mark.</t>
  </si>
  <si>
    <t>90–114</t>
  </si>
  <si>
    <t>Gröndahl, T., Pajola, L., Juuti, M., Conti, M., Asokan, N.</t>
  </si>
  <si>
    <t>All you need is ‘‘love" evading hate speech detection</t>
  </si>
  <si>
    <t>Haimson, O.L., Delmonaco, D., Nie, P., Wegner, A.</t>
  </si>
  <si>
    <t>Disproportionate removals and differing content moderation experiences for conservative, transgender, and black social media users: Marginalization and moderation gray areas</t>
  </si>
  <si>
    <t>Hancock, J.T., Naaman, M., Levy, K.</t>
  </si>
  <si>
    <t>AI-mediated communication: Definition, research agenda, and ethical considerations</t>
  </si>
  <si>
    <t>J. Comput.- Mediat. Commun.</t>
  </si>
  <si>
    <t>89–100</t>
  </si>
  <si>
    <t>Hastings, E.M., Alamri, A., Kuznetsov, A., Pisarczyk, C., Karahalios, K., Marinov, D., Bailey, B.P.</t>
  </si>
  <si>
    <t>LIFT: integrating stakeholder voices into algorithmic team formation</t>
  </si>
  <si>
    <t>Proceedings of the 2020 CHI Conference on Human Factors in Computing Systems</t>
  </si>
  <si>
    <t>hooks, b.</t>
  </si>
  <si>
    <t>Teaching Community: A Pedagogy of Hope</t>
  </si>
  <si>
    <t>Psychology Press</t>
  </si>
  <si>
    <t>Hosseini, H., Kannan, S., Zhang, B., Poovendran, R.</t>
  </si>
  <si>
    <t>Deceiving Google’s perspective API built for detecting toxic comments</t>
  </si>
  <si>
    <t>arXiv preprint arXiv:1702.08138</t>
  </si>
  <si>
    <t>Hovy, D., Spruit, S.L.</t>
  </si>
  <si>
    <t>The social impact of natural language processing</t>
  </si>
  <si>
    <t>Proceedings of the 54th Annual Meeting of the Association for Computational Linguistics (Volume 2: Short Papers)</t>
  </si>
  <si>
    <t>591–598</t>
  </si>
  <si>
    <t>Jahanbakhsh, F., Zhang, A.X., Berinsky, A.J., Pennycook, G., Rand, D.G., Karger, D.R.</t>
  </si>
  <si>
    <t>Exploring lightweight interventions at posting time to reduce the sharing of misinformation on social media</t>
  </si>
  <si>
    <t>Jhaver, S., Birman, I., Gilbert, E., Bruckman, A.</t>
  </si>
  <si>
    <t>Human-machine collaboration for content regulation: The case of reddit automoderator</t>
  </si>
  <si>
    <t>ACM Trans. Computer-Hum. Interact. ( TOCHI)</t>
  </si>
  <si>
    <t>Jhaver, S., Chan, L., Bruckman, A.</t>
  </si>
  <si>
    <t>The view from the other side: The border between controversial speech and harassment on Kotaku in action</t>
  </si>
  <si>
    <t>Jia, R., Liang, P.</t>
  </si>
  <si>
    <t>Adversarial examples for evaluating reading comprehension systems</t>
  </si>
  <si>
    <t>arXiv preprint arXiv:1707.07328</t>
  </si>
  <si>
    <t>Johnen, M., Jungblut, M., Ziegele, M.</t>
  </si>
  <si>
    <t>The digital outcry: What incites participation behavior in an online firestorm?</t>
  </si>
  <si>
    <t>3140–3160</t>
  </si>
  <si>
    <t>Jones, B.</t>
  </si>
  <si>
    <t>Reflective Interfaces: Assisting Teens with Stressful Situations Online (Ph.D. thesis)</t>
  </si>
  <si>
    <t>Massachusetts Institute of Technology</t>
  </si>
  <si>
    <t>Karizat, N., Delmonaco, D., Eslami, M., Andalibi, N.</t>
  </si>
  <si>
    <t>Algorithmic folk theories and identity: How TikTok users co-produce Knowledge of identity and engage in algorithmic resistance</t>
  </si>
  <si>
    <t>1–44</t>
  </si>
  <si>
    <t>Katsaros, M., Yang, K., Fratamico, L.</t>
  </si>
  <si>
    <t>Reconsidering tweets: Intervening during tweet creation decreases offensive content</t>
  </si>
  <si>
    <t>477–487</t>
  </si>
  <si>
    <t>Ketsbaia, L., Issac, B., Chen, X.</t>
  </si>
  <si>
    <t>Detection of hate tweets using machine learning and deep learning</t>
  </si>
  <si>
    <t>2020 IEEE 19th International Conference on Trust, Security and Privacy in Computing and Communications. TrustCom</t>
  </si>
  <si>
    <t>751–758</t>
  </si>
  <si>
    <t>Kiritchenko, S., Nejadgholi, I., Fraser, K.C.</t>
  </si>
  <si>
    <t>Confronting abusive language online: A survey from the ethical and human rights perspective</t>
  </si>
  <si>
    <t>J. Artificial Intelligence Res.</t>
  </si>
  <si>
    <t>431–478</t>
  </si>
  <si>
    <t>Lee, K.J., Roldan, W., Zhu, T.Q., Kaur Saluja, H., Na, S., Chin, B., Zeng, Y., Lee, J.H., Yip, J.</t>
  </si>
  <si>
    <t>The show must go on: A conceptual model of conducting synchronous participatory design with children online</t>
  </si>
  <si>
    <t>Proceedings of the 2021 CHI Conference on Human Factors in Computing Systems</t>
  </si>
  <si>
    <t>Liang, B., Li, H., Su, M., Bian, P., Li, X., Shi, W.</t>
  </si>
  <si>
    <t>Deep text classification can be fooled</t>
  </si>
  <si>
    <t>arXiv preprint arXiv:1704.08006</t>
  </si>
  <si>
    <t>Liel, Y., Zalmanson, L.</t>
  </si>
  <si>
    <t>What if an AI told you that 2+ 2 is 5? Conformity to algorithmic recommendations</t>
  </si>
  <si>
    <t>Madden, M., Smith, A.</t>
  </si>
  <si>
    <t>Reputation management and social media</t>
  </si>
  <si>
    <t>Pew Internet &amp; American Life Project</t>
  </si>
  <si>
    <t>Mariconti, E., Suarez-Tangil, G., Blackburn, J., De Cristofaro, E., Kourtellis, N., Leontiadis, I., Serrano, J.L., Stringhini, G.</t>
  </si>
  <si>
    <t>‘‘You know what to do’’ proactive detection of youtube videos targeted by coordinated hate attacks</t>
  </si>
  <si>
    <t>Marshall, B.</t>
  </si>
  <si>
    <t>Algorithmic misogynoir in content moderation practice</t>
  </si>
  <si>
    <t>Heinrich-Böll- Stiftung European Union</t>
  </si>
  <si>
    <t>Marwick, A.E.</t>
  </si>
  <si>
    <t>Morally motivated networked harassment as normative reinforcement</t>
  </si>
  <si>
    <t>Soc. Media+ Soc.</t>
  </si>
  <si>
    <t>20563051211021378</t>
  </si>
  <si>
    <t>Matias, J., Johnson, A., Boesel, W.E., Keegan, B., Friedman, J., DeTar, C.</t>
  </si>
  <si>
    <t>Reporting, reviewing, and responding to harassment on Twitter</t>
  </si>
  <si>
    <t>SSRN 2602018</t>
  </si>
  <si>
    <t>McVeigh-Schultz, J., Kolesnichenko, A., Isbister, K.</t>
  </si>
  <si>
    <t>Shaping pro-social interaction in VR: an emerging design framework</t>
  </si>
  <si>
    <t>Menini, S., Aprosio, A.P., Tonelli, S.</t>
  </si>
  <si>
    <t>Abuse is contextual, what about NLP? the role of context in abusive language annotation and detection</t>
  </si>
  <si>
    <t>arXiv preprint arXiv:2103.14916</t>
  </si>
  <si>
    <t>Mittos, A., Zannettou, S., Blackburn, J., Cristofaro, E.D.</t>
  </si>
  <si>
    <t>Analyzing genetic testing discourse on the web through the lens of Twitter, Reddit, and 4chan</t>
  </si>
  <si>
    <t>Mittos, A., Zannettou, S., Blackburn, J., De Cristofaro, E.</t>
  </si>
  <si>
    <t>‘‘And we will fight for our race!’’ a measurement study of genetic testing conversations on reddit and 4chan</t>
  </si>
  <si>
    <t>452–463</t>
  </si>
  <si>
    <t>Molina, M.D., Sundar, S.S.</t>
  </si>
  <si>
    <t>When AI moderates online content: effects of human collaboration and interactive transparency on user trust</t>
  </si>
  <si>
    <t>zmac010</t>
  </si>
  <si>
    <t>Muller, M.J., Druin, A.</t>
  </si>
  <si>
    <t>Participatory design: The third space in human–computer interaction</t>
  </si>
  <si>
    <t>The Human–Computer Interaction Handbook</t>
  </si>
  <si>
    <t>1125–1153</t>
  </si>
  <si>
    <t>Navarro-Carrillo, G., Torres-Marín, J., Carretero-Dios, H.</t>
  </si>
  <si>
    <t>Do trolls just want to have fun? Assessing the role of humor-related traits in online trolling behavior</t>
  </si>
  <si>
    <t>Noble, S.U.</t>
  </si>
  <si>
    <t>Algorithms of oppression</t>
  </si>
  <si>
    <t>Algorithms of Oppression. New York University Press</t>
  </si>
  <si>
    <t>Obajemu, O., Agha, Z., Chowdhury, F.A., Wisniewski, P.J.</t>
  </si>
  <si>
    <t>Towards enforcing good digital citizenship: Identifying opportunities for adolescent online safety nudges</t>
  </si>
  <si>
    <t>Proc. ACM Hum.- Comput. Interact.</t>
  </si>
  <si>
    <t>Ofcom</t>
  </si>
  <si>
    <t>Online Nation</t>
  </si>
  <si>
    <t>Pavlopoulos, J., Sorensen, J., Dixon, L., Thain, N., Androutsopoulos, I.</t>
  </si>
  <si>
    <t>Toxicity detection: Does context really matter?</t>
  </si>
  <si>
    <t>arXiv preprint arXiv:2006.00998</t>
  </si>
  <si>
    <t>Pfeffer, J., Zorbach, T., Carley, K.M.</t>
  </si>
  <si>
    <t>Understanding online firestorms: Negative word-of-mouth dynamics in social media networks</t>
  </si>
  <si>
    <t>J. Mark. Commun.</t>
  </si>
  <si>
    <t>117–128</t>
  </si>
  <si>
    <t>Phillips, W.</t>
  </si>
  <si>
    <t>This Is Why We Can’t Have Nice Things: Mapping the Relationship Between Online Trolling and Mainstream Culture</t>
  </si>
  <si>
    <t>Mit Press</t>
  </si>
  <si>
    <t>Reddy, S., Knight, K.</t>
  </si>
  <si>
    <t>Obfuscating gender in social media writing</t>
  </si>
  <si>
    <t>Proceedings of the First Workshop on NLP and Computational Social Science</t>
  </si>
  <si>
    <t>17–26</t>
  </si>
  <si>
    <t>Ren, Y., Zhang, Y., Zhang, M., Ji, D.</t>
  </si>
  <si>
    <t>Context-sensitive twitter sentiment classification</t>
  </si>
  <si>
    <t>Thirtieth AAAI Conference on Artificial Intelligence</t>
  </si>
  <si>
    <t>Scheuerman, M.K., Jiang, J.A., Fiesler, C., Brubaker, J.R.</t>
  </si>
  <si>
    <t>A framework of severity for harmful content online</t>
  </si>
  <si>
    <t>Schoenebeck, S., Haimson, O.L., Nakamura, L.</t>
  </si>
  <si>
    <t>Drawing from justice theories to support targets of online harassment</t>
  </si>
  <si>
    <t>1278–1300</t>
  </si>
  <si>
    <t>Seering, J., Kraut, R., Dabbish, L.</t>
  </si>
  <si>
    <t>Shaping pro and anti-social behavior on twitch through moderation and example-setting</t>
  </si>
  <si>
    <t>Sleeper, M., Cranshaw, J., Kelley, P.G., Ur, B., Acquisti, A., Cranor, L.F., Sadeh, N.</t>
  </si>
  <si>
    <t>‘‘I read my Twitter the next morning and was astonished’’ a conversational perspective on Twitter regrets</t>
  </si>
  <si>
    <t>3277–3286</t>
  </si>
  <si>
    <t>Soni, J.</t>
  </si>
  <si>
    <t>Tinder tweak urges people to think before sending abuse</t>
  </si>
  <si>
    <t>TechRadar</t>
  </si>
  <si>
    <t>Steiger, M., Bharucha, T.J., Venkatagiri, S., Riedl, M.J., Lease, M.</t>
  </si>
  <si>
    <t>The psychological well-being of content moderators: The emotional labor of commercial moderation and avenues for improving support</t>
  </si>
  <si>
    <t>10.1145/3411764.3445092</t>
  </si>
  <si>
    <t>Stevens, F., Nurse, J.R., Arief, B.</t>
  </si>
  <si>
    <t>Cyber stalking, cyber harassment, and adult mental health: A systematic review</t>
  </si>
  <si>
    <t>Cyberpsychol. Behav. Soc. Netw.</t>
  </si>
  <si>
    <t>367–376</t>
  </si>
  <si>
    <t>Sturdee, M., Lindley, J.</t>
  </si>
  <si>
    <t>Sketching &amp; drawing as future inquiry in HCI</t>
  </si>
  <si>
    <t>Proceedings of the Halfway to the Future Symposium 2019</t>
  </si>
  <si>
    <t>Suzor, N.P., West, S.M., Quodling, A., York, J.</t>
  </si>
  <si>
    <t>What do we mean when we talk about transparency? Toward meaningful transparency in commercial content moderation</t>
  </si>
  <si>
    <t>Szegedy, C., Zaremba, W., Sutskever, I., Bruna, J., Erhan, D., Goodfellow, I., Fergus, R.</t>
  </si>
  <si>
    <t>Intriguing properties of neural networks</t>
  </si>
  <si>
    <t>arXiv preprint arXiv:1312.6199</t>
  </si>
  <si>
    <t>Thomas, K., Akhawe, D., Bailey, M., Boneh, D., Bursztein, E., Consolvo, S., Dell, N., Durumeric, Z., Kelley, P.G., Kumar, D., et al.</t>
  </si>
  <si>
    <t>Sok: Hate, harassment, and the changing landscape of online abuse</t>
  </si>
  <si>
    <t>2021 IEEE Symposium on Security and Privacy. SP</t>
  </si>
  <si>
    <t>247–267</t>
  </si>
  <si>
    <t>Vaccaro, K., Sandvig, C., Karahalios, K.</t>
  </si>
  <si>
    <t>‘‘At the end of the day Facebook does what it wants’’ how users experience contesting algorithmic content moderation</t>
  </si>
  <si>
    <t>Vaccaro, K., Xiao, Z., Hamilton, K., Karahalios, K.</t>
  </si>
  <si>
    <t>Contestability for content moderation</t>
  </si>
  <si>
    <t>Van Royen, K., Poels, K., Vandebosch, H., Adam, P.</t>
  </si>
  <si>
    <t>’’Thinking before posting?’’ Reducing cyber harassment on social networking sites through a reflective message</t>
  </si>
  <si>
    <t>Walny, J., Haber, J., Dörk, M., Sillito, J., Carpendale, S.</t>
  </si>
  <si>
    <t>Follow that sketch: Lifecycles of diagrams and sketches in software development</t>
  </si>
  <si>
    <t>2011 6th International Workshop on Visualizing Software for Understanding and Analysis. VISSOFT</t>
  </si>
  <si>
    <t>Wang, Y., Leon, P.G., Acquisti, A., Cranor, L.F., Forget, A., Sadeh, N.</t>
  </si>
  <si>
    <t>A field trial of privacy nudges for Facebook</t>
  </si>
  <si>
    <t>2367–2376</t>
  </si>
  <si>
    <t>Wang, Y., Leon, P.G., Scott, K., Chen, X., Acquisti, A., Cranor, L.F.</t>
  </si>
  <si>
    <t>Privacy nudges for social media: an exploratory Facebook study</t>
  </si>
  <si>
    <t>763–770</t>
  </si>
  <si>
    <t>Wang, Y., Norcie, G., Komanduri, S., Acquisti, A., Leon, P.G., Cranor, L.F.</t>
  </si>
  <si>
    <t>‘‘I regretted the minute I pressed share’’ a qualitative study of regrets on Facebook</t>
  </si>
  <si>
    <t>Proceedings of the Seventh Symposium on Usable Privacy and Security</t>
  </si>
  <si>
    <t>Warner, M., Lascau, L., Cox, A.L., Brumby, D.P., Blandford, A.</t>
  </si>
  <si>
    <t>‘‘Oops...’’: Mobile message deletion in conversation error and regret remediation</t>
  </si>
  <si>
    <t>Waseem, Z., Davidson, T., Warmsley, D., Weber, I.</t>
  </si>
  <si>
    <t>Yaron, O.</t>
  </si>
  <si>
    <t>Another chapter in the Facebook wars: a right-wing group against a creator from the left (translated)</t>
  </si>
  <si>
    <t>Haaretz newspaper publishing Ltd</t>
  </si>
  <si>
    <t>Zannettou, S., Bradlyn, B., De Cristofaro, E., Kwak, H., Sirivianos, M., Stringini, G., Blackburn, J.</t>
  </si>
  <si>
    <t>What is gab: A bastion of free speech or an alt-right echo chamber</t>
  </si>
  <si>
    <t>Companion Proceedings of the the Web Conference 2018</t>
  </si>
  <si>
    <t>1007–1014</t>
  </si>
  <si>
    <t>Zhang, Y., Ruan, X., Wang, H., Wang, H., He, S.</t>
  </si>
  <si>
    <t>Twitter trends manipulation: a first look inside the security of twitter trending</t>
  </si>
  <si>
    <t>144–156</t>
  </si>
  <si>
    <t>Abadi, M., Agarwal, A., Barham, P., Brevdo, E., Chen, Z., Citro, C., Corrado, G. S., Davis, A., Dean, J., Devin, M., Ghemawat, S., Goodfellow, I., Harp, A., Irving, G., Isard, M., Jia, Y., Jozefowicz, R., Kaiser, L., Kudlur, M., .... Zheng, X.</t>
  </si>
  <si>
    <t>TensorFlow: Large-scale machine learning on heterogeneous systems</t>
  </si>
  <si>
    <t>https://www.tensorflow.org/</t>
  </si>
  <si>
    <t>Caselli, T., Basile, V., Mitrovic, J., &amp; Granitzer, M.</t>
  </si>
  <si>
    <t>HateBERT: Retraining BERT for abusive language detection in english</t>
  </si>
  <si>
    <t>arXiv:2010.12472</t>
  </si>
  <si>
    <t>Eleventh international AAAI conference on web and social media</t>
  </si>
  <si>
    <t>de Vries, W., &amp; Nissim, M.</t>
  </si>
  <si>
    <t>As good as new. How to successfully recycle english GPT-2 to make models for other languages</t>
  </si>
  <si>
    <t>Ding, S., Keal, C. A., Zhao, L., &amp; Yu, D.</t>
  </si>
  <si>
    <t>Dimensionality reduction and classification for hyperspectral image based on robust supervised ISOMAP</t>
  </si>
  <si>
    <t>Journal of Industrial and Production Engineering</t>
  </si>
  <si>
    <t>Feng, S. Y., Gangal, V., Wei, J., Chandar, S., Vosoughi, S., Mitamura, T., &amp; Hovy, E. H.</t>
  </si>
  <si>
    <t>A survey of data augmentation approaches for NLP</t>
  </si>
  <si>
    <t>Findings of the association for computational linguistics: ACL/IJCNLP</t>
  </si>
  <si>
    <t>968–988</t>
  </si>
  <si>
    <t>Founta, A. M., Djouvas, C., Chatzakou, D., Leontiadis, I., Blackburn, J., Stringhini, G., Vakali, A., Sirivianos, M., &amp; Kourtellis, N.</t>
  </si>
  <si>
    <t>International AAAI conference on web and social media</t>
  </si>
  <si>
    <t>Glorot, X., &amp; Bengio, Y.</t>
  </si>
  <si>
    <t>Understanding the difficulty of training deep feed-forward neural networks</t>
  </si>
  <si>
    <t>Proceedings of the thirteenth international conference on artificial intelligence and statistics</t>
  </si>
  <si>
    <t>Goodfellow, I., Bengio, Y., &amp; Courville, A.</t>
  </si>
  <si>
    <t>Deep learning</t>
  </si>
  <si>
    <t>Gururangan, S., Marasovic, A., Swayamdipta, S., Lo, K., Beltagy, I., Downey, D., &amp; Smith, N. A.</t>
  </si>
  <si>
    <t>Don’t stop pretraining: Adapt language models to domains and tasks</t>
  </si>
  <si>
    <t>Proceedings of the annual meeting of the association for computational linguistics</t>
  </si>
  <si>
    <t>Ha, D., Dai, A., &amp; Le, Q. V.</t>
  </si>
  <si>
    <t>HyperNetworks</t>
  </si>
  <si>
    <t>Proceedings of the 5th international conference on learning representations</t>
  </si>
  <si>
    <t>Isaksen, V., &amp; Gambäck, B.</t>
  </si>
  <si>
    <t>Using transfer-based language models to detect hateful and offensive language online</t>
  </si>
  <si>
    <t>Proceedings of the fourth workshop on online abuse and harms, collocated with the annual meeting of the association of computational linguistics</t>
  </si>
  <si>
    <t>TinyBERT: Distilling BERT for natural language understanding</t>
  </si>
  <si>
    <t>Findings of the association for computational linguistics: EMNLP 2020</t>
  </si>
  <si>
    <t>Kim, Y., Jernite, Y., Sontag, D., &amp; Rush, A. M.</t>
  </si>
  <si>
    <t>Character-aware neural language models</t>
  </si>
  <si>
    <t>Proceedings of the thirtieth AAAI conference on artificial intelligence</t>
  </si>
  <si>
    <t>Kudo, T.</t>
  </si>
  <si>
    <t>Kumar, A., Makhija, P., &amp; Gupta, A.</t>
  </si>
  <si>
    <t>Noisy text data: Achilles’ heel of BERT</t>
  </si>
  <si>
    <t>Proceedings of the sixth workshop on noisy user-generated text</t>
  </si>
  <si>
    <t>Ma, W., Cui, Y., Si, C., Liu, T., Wang, S., &amp; Hu, G.</t>
  </si>
  <si>
    <t>CharBERT: Character-aware pre-trained language model</t>
  </si>
  <si>
    <t>Mach, P., &amp; Becvar, Z.</t>
  </si>
  <si>
    <t>Mobile edge computing: A survey on architecture and computation offloading</t>
  </si>
  <si>
    <t>IEEE Communications Surveys &amp; Tutorials</t>
  </si>
  <si>
    <t>1628–1656</t>
  </si>
  <si>
    <t>10.1109/COMST.2017.2682318</t>
  </si>
  <si>
    <t>Mandl, T., Modha, S., Shahi, G. K., Jaiswal, A. K., Nandini, D., Patel, D., Majumder, P., &amp; Schäfer, J.</t>
  </si>
  <si>
    <t>Overview of the HASOC track at FIRE 2020: Hate speech and offensive content identification in indo-European languages</t>
  </si>
  <si>
    <t>arXiv:2108.05927</t>
  </si>
  <si>
    <t>HateXplain: A benchmark dataset for explainable hate speech detection</t>
  </si>
  <si>
    <t>Thirty-fifth AAAI conference on artificial intelligence</t>
  </si>
  <si>
    <t>Proceedings of the 28th ACM international conference on information and knowledge management</t>
  </si>
  <si>
    <t>Sarkar, D., Zampieri, M., Ranasinghe, T., &amp; Ororbia, A. G.</t>
  </si>
  <si>
    <t>Findings of the association for computational linguistics: EMNLP</t>
  </si>
  <si>
    <t>Sun, Z., Yu, H., Song, X., Liu, R., Yang, Y., &amp; Zhou, D.</t>
  </si>
  <si>
    <t>MobileBERT: a compact task-agnostic BERT for resource-limited devices</t>
  </si>
  <si>
    <t>Tran, T., Hu, Y., Hu, C., Yen, K., Tan, F., Lee, K., &amp; Park, S. R.</t>
  </si>
  <si>
    <t>HABERTOR: an efficient and effective deep hatespeech detector</t>
  </si>
  <si>
    <t>7486–7502</t>
  </si>
  <si>
    <t>Vijayaraghavan, P., Sysoev, I., Vosoughi, S., &amp; Roy, D.</t>
  </si>
  <si>
    <t>DeepStance at SemEval-2016 task 6: Detecting stance in tweets using character and word-level CNNs</t>
  </si>
  <si>
    <t>Proceedings of the 10th international workshop on semantic evaluation, SemEval@NAACL-HLT</t>
  </si>
  <si>
    <t>Proceedings of the 2019 conference of the North American chapter of the association for computational linguistics: human language technologies</t>
  </si>
  <si>
    <t>Fight fire with fire: Fine-tuning hate detectors using large samples of generated hate speech</t>
  </si>
  <si>
    <t>IEEE Internet Computing</t>
  </si>
  <si>
    <t>Abooraig, R., &amp; Shanujas, V.</t>
  </si>
  <si>
    <t>Towards a sustainable workplace: investigating workplace cyberbullying and its relationship with employee wellbeing and intention to stay in remote and hybrid work settings</t>
  </si>
  <si>
    <t>International Journal of Productivity and Performance Management</t>
  </si>
  <si>
    <t>Adikaram, A. S., &amp; Ratnayake, R. D. K.</t>
  </si>
  <si>
    <t>Making sense of cyberbullying: Stories of men and women at work</t>
  </si>
  <si>
    <t>Management and Labour Studies</t>
  </si>
  <si>
    <t>0258042X241237040</t>
  </si>
  <si>
    <t>Akram, Z., Khan, A. G., Akram, U., Ahmad, S., &amp; Song, L. J.</t>
  </si>
  <si>
    <t>A contemporary view of interpersonal aggression and cyberbullying through ICT: multilevel insights from LMX differentiation</t>
  </si>
  <si>
    <t>1700–1724</t>
  </si>
  <si>
    <t>Al Doghan, M. A., &amp; Arshad, S.</t>
  </si>
  <si>
    <t>Cyberbullying and psychological stress among female employees</t>
  </si>
  <si>
    <t>International Journal of Cyber Criminology</t>
  </si>
  <si>
    <t>166–184</t>
  </si>
  <si>
    <t>Alrawashdeh, M. N., Alsawalqa, R. O., Alnajdawi, A., Aljboor, R., AlTwahya, F., &amp; Ibrahim, A. M.</t>
  </si>
  <si>
    <t>Workplace cyberbullying and social capital among Jordanian university academic staff: a cross-sectional study</t>
  </si>
  <si>
    <t>Humanities and Social Sciences Communications</t>
  </si>
  <si>
    <t>Al-Saadawi, H. F. T., Das, B., &amp; Das, R.</t>
  </si>
  <si>
    <t>A systematic review of trimodal affective computing approaches: text, audio, and visual integration in emotion recognition and sentiment analysis</t>
  </si>
  <si>
    <t>Anwar, A., Kee, D. M. H., &amp; Ahmed, A.</t>
  </si>
  <si>
    <t>Workplace cyberbullying and interpersonal deviance: understanding the mediating effect of silence and emotional exhaustion</t>
  </si>
  <si>
    <t>290–296</t>
  </si>
  <si>
    <t>Anwar, A., Kee, D. M. H., &amp; Ijaz, M. F.</t>
  </si>
  <si>
    <t>Social media bullying in the workplace and its impact on work engagement: A case of psychological well-being</t>
  </si>
  <si>
    <t>Ashok, M., Madan, R., Joha, A., &amp; Sivarajah, U.</t>
  </si>
  <si>
    <t>Ethical framework for artificial intelligence and digital technologies</t>
  </si>
  <si>
    <t>Baheer, R., Khan, K. I., Rafiq, Z., &amp; Rashid, T.</t>
  </si>
  <si>
    <t>Impact of dark triad personality traits on turnover intention and mental health of employees through cyberbullying</t>
  </si>
  <si>
    <t>Cogent Business Management</t>
  </si>
  <si>
    <t>Branch, S., Ramsay, S., &amp; Barker, M.</t>
  </si>
  <si>
    <t>Workplace bullying, mobbing and general harassment: A review</t>
  </si>
  <si>
    <t>International Journal of Management Reviews</t>
  </si>
  <si>
    <t>280–299</t>
  </si>
  <si>
    <t>Brief, C.P.</t>
  </si>
  <si>
    <t>AI and the Future of Disinformation Campaigns</t>
  </si>
  <si>
    <t>Center for Security and Emerging Technology, Georgetown University</t>
  </si>
  <si>
    <t>Cardon, P. W., Ma, H., &amp; Fleischmann, C.</t>
  </si>
  <si>
    <t>Recorded business meetings and AI algorithmic tools: negotiating privacy concerns, psychological safety, and control</t>
  </si>
  <si>
    <t>International Journal of Business Communication</t>
  </si>
  <si>
    <t>1095–1122</t>
  </si>
  <si>
    <t>Celuch, M., Oksa, R., Savela, N., &amp; Oksanen, A.</t>
  </si>
  <si>
    <t>Longitudinal effects of cyberbullying at work on well-being and strain: a five-wave survey study</t>
  </si>
  <si>
    <t>New Media Society</t>
  </si>
  <si>
    <t>3410–3432</t>
  </si>
  <si>
    <t>Charoensukmongkol, P.</t>
  </si>
  <si>
    <t>The interaction of organizational politics and political skill on employees’ exposure to workplace cyberbullying: the conservation of resources theory perspective</t>
  </si>
  <si>
    <t>Asia-Pacific Journal of Business Administration</t>
  </si>
  <si>
    <t>ahead-of-print</t>
  </si>
  <si>
    <t>Cheng, Y., Lee, J., &amp; Qiao, J.</t>
  </si>
  <si>
    <t>CrisIs communication in the age of ai: navigating opportunities, challenges, and future horizons</t>
  </si>
  <si>
    <t>Media and Crisis Communication</t>
  </si>
  <si>
    <t>172–194</t>
  </si>
  <si>
    <t>Choi, Y.</t>
  </si>
  <si>
    <t>A study on the prevention of cyberbullying in workplaces</t>
  </si>
  <si>
    <t>International Journal of Technoethics</t>
  </si>
  <si>
    <t>Choi, J., &amp; Park, M.</t>
  </si>
  <si>
    <t>Effects of nursing organisational culture on face-to-face bullying and cyberbullying in the workplace</t>
  </si>
  <si>
    <t>Journal of Clinical Nursing</t>
  </si>
  <si>
    <t>13-14</t>
  </si>
  <si>
    <t>2577–2588</t>
  </si>
  <si>
    <t>Ciby, M. A., &amp; Sahai, S.</t>
  </si>
  <si>
    <t>When and why workplace cyberbullying influences intention to stay: role of workplace social capital and affective commitment</t>
  </si>
  <si>
    <t>International Journal of Manpower</t>
  </si>
  <si>
    <t>109–132</t>
  </si>
  <si>
    <t>Corvite, S., Roemmich, K., Rosenberg, T. I., &amp; Andalibi, N.</t>
  </si>
  <si>
    <t>Data Subjects’ Perspectives on Emotion Artificial Intelligence Use in the Workplace: A Relational Ethics Lens</t>
  </si>
  <si>
    <t>1–38</t>
  </si>
  <si>
    <t>Coyne, I., Farley, S., Axtell, C., Sprigg, C., Best, L., &amp; Kwok, O.</t>
  </si>
  <si>
    <t>Understanding the relationship between experiencing workplace cyberbullying, employee mental strain and job satisfaction: A dysempowerment approach</t>
  </si>
  <si>
    <t>The International Journal of Human Resource Management</t>
  </si>
  <si>
    <t>945–972</t>
  </si>
  <si>
    <t>Coyne, I., Gopaul, A. M., Campbell, M., Pankász, A., Garland, R., &amp; Cousans, F.</t>
  </si>
  <si>
    <t>Bystander responses to bullying at work: The role of mode, type and relationship to target</t>
  </si>
  <si>
    <t>Journal of Business Ethics</t>
  </si>
  <si>
    <t>813–827</t>
  </si>
  <si>
    <t>Czakert, J. P., &amp; Berger, R.</t>
  </si>
  <si>
    <t>The indirect role of passive-avoidant and transformational leadership through job and team level stressors on workplace cyberbullying</t>
  </si>
  <si>
    <t>Czakert, J. P., Reif, J., Glazer, S., &amp; Berger, R.</t>
  </si>
  <si>
    <t>Adaptation and psychometric cross-cultural validation of a workplace cyberbullying questionnaire in Spain and Germany</t>
  </si>
  <si>
    <t>831–838</t>
  </si>
  <si>
    <t>D’cruz, P., &amp; Noronha, E.</t>
  </si>
  <si>
    <t>Navigating the extended reach: Target experiences of cyberbullying at work</t>
  </si>
  <si>
    <t>Information and Organization</t>
  </si>
  <si>
    <t>324–343</t>
  </si>
  <si>
    <t>The interface between technology and customer cyberbullying: Evidence from India</t>
  </si>
  <si>
    <t>176–193</t>
  </si>
  <si>
    <t>Abuse on online labour markets: Targets’ coping, power and control</t>
  </si>
  <si>
    <t>Qualitative Research in Organizations and Management: An International Journal</t>
  </si>
  <si>
    <t>53–78</t>
  </si>
  <si>
    <t>Desrumaux, P., Hellemans, C., Malola, P., &amp; Jeoffrion, C.</t>
  </si>
  <si>
    <t>How do cyber-and traditional workplace bullying, organizational justice and social support, affect psychological distress among civil servants?</t>
  </si>
  <si>
    <t>Lengyel Travail Humain</t>
  </si>
  <si>
    <t>233–256</t>
  </si>
  <si>
    <t>D’mello, S. K., &amp; Graesser, A.</t>
  </si>
  <si>
    <t>Multimodal semi-automated affect detection from conversational cues, gross body language, and facial features</t>
  </si>
  <si>
    <t>User Modeling and User-Adapted Interaction</t>
  </si>
  <si>
    <t>147–187</t>
  </si>
  <si>
    <t>D’Souza, N., Catley, B., Tappin, D., &amp; Forsyth, D.</t>
  </si>
  <si>
    <t>‘You live and breathe it...’: Exploring experiences of workplace cyberbullying among New Zealand nurses</t>
  </si>
  <si>
    <t>Journal of Management Organization</t>
  </si>
  <si>
    <t>329–347</t>
  </si>
  <si>
    <t>D’Souza, N., Forsyth, D., Tappin, D., &amp; Catley, B.</t>
  </si>
  <si>
    <t>Conceptualizing workplace cyberbullying: Toward a definition for research and practice in nursing</t>
  </si>
  <si>
    <t>Journal of Nursing Management</t>
  </si>
  <si>
    <t>842–850</t>
  </si>
  <si>
    <t>Du, J.</t>
  </si>
  <si>
    <t>Leveraging Artificial Intelligence to Address Cross-Cultural Workplace Bullying Among International Students in Australia</t>
  </si>
  <si>
    <t>International Journal of Global Economics and Management</t>
  </si>
  <si>
    <t>332–341</t>
  </si>
  <si>
    <t>Farley, S., Coyne, I., Sprigg, C., Axtell, C., &amp; Subramanian, G.</t>
  </si>
  <si>
    <t>Exploring the impact of workplace cyberbullying on trainee doctors</t>
  </si>
  <si>
    <t>Medical Education</t>
  </si>
  <si>
    <t>436–443</t>
  </si>
  <si>
    <t>Farley, S., Coyne, I., Axtell, C., &amp; Sprigg, C.</t>
  </si>
  <si>
    <t>Design, development and validation of a workplace cyberbullying measure, the WCM</t>
  </si>
  <si>
    <t>Work Stress</t>
  </si>
  <si>
    <t>293–317</t>
  </si>
  <si>
    <t>Forssell, R.</t>
  </si>
  <si>
    <t>Exploring cyberbullying and face-to-face bullying in working life–Prevalence, targets and expressions</t>
  </si>
  <si>
    <t>Forssell, R. C.</t>
  </si>
  <si>
    <t>Gender and organisational position: predicting victimisation of cyberbullying behaviour in working life</t>
  </si>
  <si>
    <t>2045–2064</t>
  </si>
  <si>
    <t>Cyberbullying in a boundary blurred working life: Distortion of the private and professional face on social media</t>
  </si>
  <si>
    <t>89–107</t>
  </si>
  <si>
    <t>Frizzo-Barker, J., Chow-White, P. A., Adams, P. R., Mentanko, J., Ha, D., &amp; Green, S.</t>
  </si>
  <si>
    <t>Blockchain as a disruptive technology for business: A systematic review</t>
  </si>
  <si>
    <t>Gardner, D., O’Driscoll, M., Cooper-Thomas, H. D., Roche, M., Bentley, T., Catley, B., &amp; Trenberth, L.</t>
  </si>
  <si>
    <t>Predictors of workplace bullying and cyber-bullying in New Zealand</t>
  </si>
  <si>
    <t>Genga, C. A., &amp; Babalola, S. S.</t>
  </si>
  <si>
    <t>Unveiling the shadow of workplace cyberbullying in the digital age: a call for research in Africa</t>
  </si>
  <si>
    <t>Businesses</t>
  </si>
  <si>
    <t>Godwin-Jones, R.</t>
  </si>
  <si>
    <t>Partnering with AI: Intelligent writing assistance and instructed language learning</t>
  </si>
  <si>
    <t>Language Learning Technology</t>
  </si>
  <si>
    <t>5–24</t>
  </si>
  <si>
    <t>Heatherington, W., &amp; Coyne, I.</t>
  </si>
  <si>
    <t>Understanding individual experiences of cyberbullying encountered through work</t>
  </si>
  <si>
    <t>International Journal of Organization Theory Behavior</t>
  </si>
  <si>
    <t>163–192</t>
  </si>
  <si>
    <t>Hong, J. C., Chien-Hou, L., Hwang, M. Y., Hu, R. P., &amp; Chen, Y. L.</t>
  </si>
  <si>
    <t>Positive affect predicting worker psychological response to cyber-bullying in the high-tech industry in Northern Taiwan</t>
  </si>
  <si>
    <t>307–314</t>
  </si>
  <si>
    <t>Iftikhar, M., Qureshi, M. I., Qayyum, S., Fatima, I., Sriyanto, S., Indrianti, Y., &amp; Dana, L. P.</t>
  </si>
  <si>
    <t>Impact of multifaceted workplace bullying on the relationships between technology usage, organisational climate and employee physical and emotional health</t>
  </si>
  <si>
    <t>Ikeda, T., Hori, D., Sasaki, H., Komase, Y., Doki, S., Takahashi, T., ... Sasahara, S.</t>
  </si>
  <si>
    <t>Prevalence, characteristics, and psychological outcomes of workplace cyberbullying during the COVID-19 pandemic in Japan: a cross-sectional online survey</t>
  </si>
  <si>
    <t>Jackson, P. C.</t>
  </si>
  <si>
    <t>Introduction to Artificial Intelligence</t>
  </si>
  <si>
    <t>Courier Dover Publications</t>
  </si>
  <si>
    <t>Jönsson, S., Muhonen, T., Cowen Forssell, R., &amp; Bäckström, M.</t>
  </si>
  <si>
    <t>Assessing exposure to bullying through digital devices in working life: two versions of a cyberbullying questionnaire (CBQ)</t>
  </si>
  <si>
    <t>Psychology</t>
  </si>
  <si>
    <t>477–494</t>
  </si>
  <si>
    <t>Kallis, R. B., &amp; Meluch, A. L.</t>
  </si>
  <si>
    <t>“I would not want to be viewed as someone that complains”: a mixed methods analysis of the factors that contribute to concealment and disclosure of workplace cyberbullying</t>
  </si>
  <si>
    <t>640–653</t>
  </si>
  <si>
    <t>Kalyar, M. N., Saeed, M., Usta, A., &amp; Shafique, I.</t>
  </si>
  <si>
    <t>Workplace cyberbullying and creativity: examining the roles of psychological distress and psychological capital</t>
  </si>
  <si>
    <t>Management Research Review</t>
  </si>
  <si>
    <t>607–624</t>
  </si>
  <si>
    <t>Keating, D. J., Cullen-Lester, K. L., &amp; Meuser, J. D.</t>
  </si>
  <si>
    <t>Virtual work conditions impact negative work behaviors via ambiguity, anonymity, and (un) accountability: An integrative review</t>
  </si>
  <si>
    <t>Journal of Applied Psychology</t>
  </si>
  <si>
    <t>169–201</t>
  </si>
  <si>
    <t>Keskin, H., Akgün, A. E., Ayar, H., &amp; Kayman, Ş. S.</t>
  </si>
  <si>
    <t>Cyberbullying victimization, counterproductive work behaviours and emotional intelligence at workplace</t>
  </si>
  <si>
    <t>Procedia-Social and Behavioral Sciences</t>
  </si>
  <si>
    <t>281–287</t>
  </si>
  <si>
    <t>Kim, Y., &amp; Choi, J. S.</t>
  </si>
  <si>
    <t>Individual and organizational factors influencing workplace cyberbullying of nurses: A cross-sectional study</t>
  </si>
  <si>
    <t>Nursing Health Sciences</t>
  </si>
  <si>
    <t>715–722</t>
  </si>
  <si>
    <t>Kim, Y. J., Qian, L., &amp; Aslam, M. S.</t>
  </si>
  <si>
    <t>Development of a personalized mobile mental health intervention for workplace cyberbullying among health practitioners: Protocol for a mixed methods study</t>
  </si>
  <si>
    <t>JMIR Research Protocols</t>
  </si>
  <si>
    <t>e23112</t>
  </si>
  <si>
    <t>Cyberbullying among traditional and complementary medicine practitioners in the workplace: Protocol for a cross-sectional descriptive study</t>
  </si>
  <si>
    <t>e29582</t>
  </si>
  <si>
    <t>Langos, C., &amp; Giancaspro, M.</t>
  </si>
  <si>
    <t>Empowering Workers: Avenues of Legal Redress for Victims of Workplace Cyberbullying</t>
  </si>
  <si>
    <t>Australian Business Law Review</t>
  </si>
  <si>
    <t>Lee, C., Boyd, L. D., LaSpina, L., &amp; Vineyard, J.</t>
  </si>
  <si>
    <t>Prevalence of Workplace Cyberbullying among Dental Hygienists</t>
  </si>
  <si>
    <t>Journal of Dental Hygiene</t>
  </si>
  <si>
    <t>Leung, A. N. M., Ho, H. C., Hou, W. K., Poon, K. T., Kwan, J. L., &amp; Chan, Y. C.</t>
  </si>
  <si>
    <t>A 1-year longitudinal study on experiencing workplace cyberbullying, affective well-being and work engagement of teachers: The mediating effect of cognitive reappraisal</t>
  </si>
  <si>
    <t>Applied Psychology: Health and Well-Being</t>
  </si>
  <si>
    <t>Loh, J., &amp; Snyman, R.</t>
  </si>
  <si>
    <t>The tangled web: consequences of workplace cyberbullying in adult male and female employees</t>
  </si>
  <si>
    <t>Gender in Management: An International Journal</t>
  </si>
  <si>
    <t>567–584</t>
  </si>
  <si>
    <t>Lyu, M., Sun, B., &amp; Zhang, Z.</t>
  </si>
  <si>
    <t>Linking online voice to workplace cyberbullying: roles of job strain and moral efficacy</t>
  </si>
  <si>
    <t>1778–1794</t>
  </si>
  <si>
    <t>Ma, S. C., Wang, H. H., &amp; Chien, T. W.</t>
  </si>
  <si>
    <t>A new technique to measure online bullying: online computerized adaptive testing</t>
  </si>
  <si>
    <t>Annals of General Psychiatry</t>
  </si>
  <si>
    <t>Madden, C., &amp; Loh, J.</t>
  </si>
  <si>
    <t>Workplace cyberbullying and bystander helping behaviour</t>
  </si>
  <si>
    <t>2434–2458</t>
  </si>
  <si>
    <t>Malik, O. F., &amp; Pichler, S.</t>
  </si>
  <si>
    <t>Linking perceived organizational politics to workplace cyberbullying perpetration: The role of anger and fear</t>
  </si>
  <si>
    <t>445–463</t>
  </si>
  <si>
    <t>Maor, R., &amp; Rozmann, N.</t>
  </si>
  <si>
    <t>Workplace cyberbullying toward the Arab minority in Israel: Gender differences in attitudes and attribution of blame</t>
  </si>
  <si>
    <t>Psychology, Crimean Law</t>
  </si>
  <si>
    <t>Mbah, G. O.</t>
  </si>
  <si>
    <t>Data privacy in the era of AI: Navigating regulatory landscapes for global businesses</t>
  </si>
  <si>
    <t>International Journal of Science and Research Archive</t>
  </si>
  <si>
    <t>2040–2058</t>
  </si>
  <si>
    <t>Milosevic, T., Van Royen, K., &amp; Davis, B.</t>
  </si>
  <si>
    <t>Artificial intelligence to address cyberbullying, harassment and abuse: New directions in the midst of complexity</t>
  </si>
  <si>
    <t>Moher, D., Liberati, A., Tetzlaff, J., Altman, D. G., &amp; PRISMA Group*, T.</t>
  </si>
  <si>
    <t>Preferred reporting items for systematic reviews and meta-analyses: the PRISMA statement</t>
  </si>
  <si>
    <t>Annals of Internal Medicine</t>
  </si>
  <si>
    <t>264–269</t>
  </si>
  <si>
    <t>Muhonen, T., Jönsson, S., &amp; Bäckström, M.</t>
  </si>
  <si>
    <t>Consequences of cyberbullying behaviour in working life: The mediating roles of social support and social organisational climate</t>
  </si>
  <si>
    <t>International Journal of Workplace Health Management</t>
  </si>
  <si>
    <t>376–390</t>
  </si>
  <si>
    <t>Mushtaq, W., Qammar, A., Shafique, I., &amp; Anjum, Z. U. Z.</t>
  </si>
  <si>
    <t>Effect of cyberbullying on employee creativity: Examining the roles of family social support and job burnout</t>
  </si>
  <si>
    <t>Foresight</t>
  </si>
  <si>
    <t>596–609</t>
  </si>
  <si>
    <t>Oguz, A., Mehta, N., &amp; Palvia, P.</t>
  </si>
  <si>
    <t>Cyberbullying in the workplace: a novel framework of routine activities and organizational control</t>
  </si>
  <si>
    <t>2276–2307</t>
  </si>
  <si>
    <t>Oksanen, A., Oksa, R., Savela, N., Kaakinen, M., &amp; Ellonen, N.</t>
  </si>
  <si>
    <t>Cyberbullying victimization at work: Social media identity bubble approach</t>
  </si>
  <si>
    <t>Oksanen, A., Oksa, R., Savela, N., Mantere, E., Savolainen, I., &amp; Kaakinen, M.</t>
  </si>
  <si>
    <t>COVID-19 crisis and digital stressors at work: A longitudinal study on the Finnish working population</t>
  </si>
  <si>
    <t>Park, M., &amp; Choi, J. S.</t>
  </si>
  <si>
    <t>Effects of workplace cyberbullying on nurses’ symptom experience and turnover intention</t>
  </si>
  <si>
    <t>1108–1115</t>
  </si>
  <si>
    <t>Park, M., Cho, O. Y., &amp; Choi, J. S.</t>
  </si>
  <si>
    <t>A Pilot Study to Examine the Effects of a Workplace Cyberbullying Cognitive Rehearsal Mobile Learning Program for Head Nurses: A Quasi-Experimental Study</t>
  </si>
  <si>
    <t>Healthcare</t>
  </si>
  <si>
    <t>Piotrowski, C.</t>
  </si>
  <si>
    <t>From workplace bullying to cyberbullying: The enigma of e-harassment in modern organizations</t>
  </si>
  <si>
    <t>Organization Development Journal</t>
  </si>
  <si>
    <t>Platts, J., Coyne, I., &amp; Farley, S.</t>
  </si>
  <si>
    <t>Cyberbullying at work: An extension of traditional bullying or a new threat?</t>
  </si>
  <si>
    <t>173–187</t>
  </si>
  <si>
    <t>Pothuganti, S. K.</t>
  </si>
  <si>
    <t>Workplace cyberbullying: a systematic literature review on its definition, theories, and the role of HRD</t>
  </si>
  <si>
    <t>Privitera, C., &amp; Campbell, M. A.</t>
  </si>
  <si>
    <t>Cyberbullying: The new face of workplace bullying?</t>
  </si>
  <si>
    <t>Cyberpsychology Behavior</t>
  </si>
  <si>
    <t>395–400</t>
  </si>
  <si>
    <t>Salazar, L. R., Weiss, A., Yarbrough, J. W., &amp; Sell, K. M.</t>
  </si>
  <si>
    <t>The effects of COVID-19 risk, gender, and self-compassion on the workplace cyberbullying and job satisfaction of university faculty</t>
  </si>
  <si>
    <t>Cyberbullying of university faculty: An examination of prevalence, coping, gender, and personality factors</t>
  </si>
  <si>
    <t>Sheikh, M. K., Chaudahry, N., &amp; Ghogare, A.</t>
  </si>
  <si>
    <t>Depression in teachers due to cyberbullying who are working in covid-19 pandemic: A cross-sectional study</t>
  </si>
  <si>
    <t>International Journal of Current Research and Review</t>
  </si>
  <si>
    <t>98–102</t>
  </si>
  <si>
    <t>Shi, Y., Haller, A., Reeson, A., Li, X., &amp; Li, C.</t>
  </si>
  <si>
    <t>Investigating the effects of nudges to promote knowledge-sharing behaviours on MOOC forums: A mixed method design</t>
  </si>
  <si>
    <t>Behaviour Information Technology</t>
  </si>
  <si>
    <t>Shneiderman, B.</t>
  </si>
  <si>
    <t>Bridging the gap between ethics and practice: guidelines for reliable, safe, and trustworthy human-centered AI systems</t>
  </si>
  <si>
    <t>SHRM</t>
  </si>
  <si>
    <t>AI in the Workplace: A SHRM Guide to Human-Centered AI Adoption in the Workplace</t>
  </si>
  <si>
    <t>https://www.shrm.org/topics-tools/topics/artificial-intelligence-in-the-workplace</t>
  </si>
  <si>
    <t>Singh, N., &amp; Varshney, U.</t>
  </si>
  <si>
    <t>IT-based reminders for medication adherence: Systematic review, taxonomy, framework and research directions</t>
  </si>
  <si>
    <t>84–108</t>
  </si>
  <si>
    <t>Snyman, R., &amp; Loh, J. M.</t>
  </si>
  <si>
    <t>Cyberbullying at work: The mediating role of optimism between cyberbullying and job outcomes</t>
  </si>
  <si>
    <t>Stahl, B. C., &amp; Eke, D.</t>
  </si>
  <si>
    <t>The ethics of ChatGPT–Exploring the ethical issues of an emerging technology</t>
  </si>
  <si>
    <t>Syed, N., Hamid, A. B. A., Su, X., &amp; Bhatti, M. H.</t>
  </si>
  <si>
    <t>Suffering doubly: Effect of cyberbullying on interpersonal deviance and dual mediating effects of emotional exhaustion and anger</t>
  </si>
  <si>
    <t>Tiamboonprasert, W., &amp; Charoensukmongkol, P.</t>
  </si>
  <si>
    <t>Effect of ethical leadership on workplace cyberbullying exposure and organizational commitment</t>
  </si>
  <si>
    <t>The Journal of Behavioral Science</t>
  </si>
  <si>
    <t>85–100</t>
  </si>
  <si>
    <t>Trudgett-Klose, L. H., &amp; McLinton, S. S.</t>
  </si>
  <si>
    <t>“Pro Gamers” &amp; Cyberbullying: Workplace bullying &amp; sexual harassment in professional video gaming</t>
  </si>
  <si>
    <t>Entertainment Computing</t>
  </si>
  <si>
    <t>Ullah, S., Kukreti, M., Sami, A., Shaukat, M. R., &amp; Dangwal, A.</t>
  </si>
  <si>
    <t>The role of bystander behavior and employee resilience in mitigating workplace cyberbullying impacts on employee innovative performance</t>
  </si>
  <si>
    <t>Human Systems Management</t>
  </si>
  <si>
    <t>Ullah, S., Shaukat, M. R., Kukreti, M., Sami, A., &amp; Dangwal, A.</t>
  </si>
  <si>
    <t>From bystander to protector: reducing impact of cyberbullying on employee innovation behavior through bystander intervention</t>
  </si>
  <si>
    <t>Vranjes, I., Baillien, E., Vandebosch, H., Erreygers, S., &amp; De Witte, H.</t>
  </si>
  <si>
    <t>The dark side of working online: Towards a definition and an Emotion Reaction model of workplace cyberbullying</t>
  </si>
  <si>
    <t>324–334</t>
  </si>
  <si>
    <t>Kicking someone in cyberspace when they are down: Testing the role of stressor evoked emotions on exposure to workplace cyberbullying</t>
  </si>
  <si>
    <t>379–399</t>
  </si>
  <si>
    <t>When workplace bullying goes online: Construction and validation of the Inventory of Cyberbullying Acts at Work (ICA-W)</t>
  </si>
  <si>
    <t>European Journal of Work and Organizational Psychology</t>
  </si>
  <si>
    <t>28–39</t>
  </si>
  <si>
    <t>Wang, Y.</t>
  </si>
  <si>
    <t>Understanding the role of social factors in cyberbullying at work</t>
  </si>
  <si>
    <t>Wang, D., &amp; Davis, R.</t>
  </si>
  <si>
    <t>The Impact of Behavioral Nudges on Consumer Choice and Decision-Making Processes</t>
  </si>
  <si>
    <t>Research Studies of Business</t>
  </si>
  <si>
    <t>104–111</t>
  </si>
  <si>
    <t>Weber, M., Koehler, C., &amp; Schnauber-Stockmann, A.</t>
  </si>
  <si>
    <t>Why should I help you? Man up! Bystanders’ gender stereotypic perceptions of a cyberbullying incident</t>
  </si>
  <si>
    <t>585–601</t>
  </si>
  <si>
    <t>West, B., Foster, M., Levin, A., Edmison, J., &amp; Robibero, D.</t>
  </si>
  <si>
    <t>Cyberbullying at Work: In Search of Effective Guidance</t>
  </si>
  <si>
    <t>Laws</t>
  </si>
  <si>
    <t>598–617</t>
  </si>
  <si>
    <t>Wood, A.</t>
  </si>
  <si>
    <t>Dark Echoes: The exploitative potential of generative AI in online harassment</t>
  </si>
  <si>
    <t>Psybersecurity</t>
  </si>
  <si>
    <t>90–129</t>
  </si>
  <si>
    <t>Yarbrough, J. R. W., Sell, K., Weiss, A., &amp; Salazar, L. R.</t>
  </si>
  <si>
    <t>Cyberbullying and the faculty victim experience: Perceptions and outcomes</t>
  </si>
  <si>
    <t>Zhang, S., &amp; Leidner, D.</t>
  </si>
  <si>
    <t>From improper to acceptable: How perpetrators neutralize workplace bullying behaviors in the cyber world</t>
  </si>
  <si>
    <t>Information Management</t>
  </si>
  <si>
    <t>850–865</t>
  </si>
  <si>
    <t>Zhang, S., Leidner, D., Cao, X., &amp; Liu, N.</t>
  </si>
  <si>
    <t>Workplace cyberbullying: A criminological and routine activity perspective</t>
  </si>
  <si>
    <t>51–79</t>
  </si>
  <si>
    <t>Zhang, Z., Wang, H., Zhang, L., &amp; Zheng, J.</t>
  </si>
  <si>
    <t>Workplace cyberbullying and interpersonal deviance: Roles of depletion and perceived supervisor support</t>
  </si>
  <si>
    <t>Asia Pacific Journal of Human Resources</t>
  </si>
  <si>
    <t>832–854</t>
  </si>
  <si>
    <t>Zhang, Z., Xiao, H., Zhang, L., &amp; Zheng, J.</t>
  </si>
  <si>
    <t>Linking cyberbullying to job strain: roles of ego depletion and self-efficacy</t>
  </si>
  <si>
    <t>Journal of Aggression, Maltreatment Trauma</t>
  </si>
  <si>
    <t>798–815</t>
  </si>
  <si>
    <t>Acosta, J. R., Librenza-Garcia, D., Watts, D., Francisco, A. P., Zórtea, F., Raffa, B., Kohmann, A., Mugnol, F. E., Motta, G. L., Tramontina, S., &amp; Passos, I. C.</t>
  </si>
  <si>
    <t>Bullying and psychotic symptoms in youth with bipolar disorder</t>
  </si>
  <si>
    <t>Journal of Affective Disorders</t>
  </si>
  <si>
    <t>603–610</t>
  </si>
  <si>
    <t>10.1016/j.jad.2019.11.101</t>
  </si>
  <si>
    <t>Antoniadou, N., &amp; Kokkinos, C. M.</t>
  </si>
  <si>
    <t>Cyber and school bullying: Same or different phenomena?</t>
  </si>
  <si>
    <t>363–372</t>
  </si>
  <si>
    <t>10.1016/j.avb.2015.09.013</t>
  </si>
  <si>
    <t>Arseneault, L., Bowes, L., &amp; Shakoor, S.</t>
  </si>
  <si>
    <t>Bullying victimization in youths and mental health problems: ‘Much ado about nothing’</t>
  </si>
  <si>
    <t>Psychological Medicine</t>
  </si>
  <si>
    <t>717–729</t>
  </si>
  <si>
    <t>10.1017/S0033291709991383</t>
  </si>
  <si>
    <t>Azzopardi, P. S., Hearps, S. J. C., Francis, K. L., Kennedy, E. C., Mokdad, A. H., Kassebaum, N. J., Lim, S., Irvine, C. M. S., Vos, T., Brown, A. D., Dogra, S., Kinner, S. A., Kaoma, N. S., Naguib, M., Reavley, N. J., Requejo, J., Santelli, J. S., Sawyer, S. M., Skirbekk, V., . . . Patton, G. C.</t>
  </si>
  <si>
    <t>Progress in adolescent health and wellbeing: Tracking 12 headline indicators for 195 countries and territories, 1990–2016</t>
  </si>
  <si>
    <t>The Lancet</t>
  </si>
  <si>
    <t>1101–1118</t>
  </si>
  <si>
    <t>10.1016/S0140-6736(18)32427-9</t>
  </si>
  <si>
    <t>Ba, Z., Han, Z., Gong, Z., Li, F., Zhang, H., &amp; Zhang, G.</t>
  </si>
  <si>
    <t>Ethnic differences in experiences of school bullying in China</t>
  </si>
  <si>
    <t>10.1016/j.childyouth.2019.104402</t>
  </si>
  <si>
    <t>Baldry, A. C., &amp; Farrington, D. P.</t>
  </si>
  <si>
    <t>Bullies and delinquents: Personal characteristics and parental styles</t>
  </si>
  <si>
    <t>17–31</t>
  </si>
  <si>
    <t>10.1002/(SICI)1099-1298(200001/02)10:1&lt;17::AID-CASP526&gt;3.0.CO;2-M</t>
  </si>
  <si>
    <t>Protective factors as moderators of risk factors in adolescence bullying</t>
  </si>
  <si>
    <t>Social Psychology of Education</t>
  </si>
  <si>
    <t>263–284</t>
  </si>
  <si>
    <t>10.1007/s11218-005-5866-5</t>
  </si>
  <si>
    <t>Baldry, A. C., Farrington, D. P., &amp; Sorrentino, A.</t>
  </si>
  <si>
    <t>School bullying and cyberbullying among boys and girls: Roles and overlap</t>
  </si>
  <si>
    <t>Journal of Aggression, Maltreatment &amp; Trauma</t>
  </si>
  <si>
    <t>937–951</t>
  </si>
  <si>
    <t>10.1080/10926771.2017.1330793</t>
  </si>
  <si>
    <t>Barlett, C., &amp; Coyne, S. M.</t>
  </si>
  <si>
    <t>A meta-analysis of sex differences in cyber-bullying behavior: The moderating role of age</t>
  </si>
  <si>
    <t>474–488</t>
  </si>
  <si>
    <t>10.1002/ab.21555</t>
  </si>
  <si>
    <t>Cyberbullying in a rural intermediate school: An exploratory study</t>
  </si>
  <si>
    <t>The Journal of Early Adolescence</t>
  </si>
  <si>
    <t>803–833</t>
  </si>
  <si>
    <t>10.1177/0272431609350927</t>
  </si>
  <si>
    <t>Journal Student Wellbeing</t>
  </si>
  <si>
    <t>15–33</t>
  </si>
  <si>
    <t>10.21913/JSW.v1i2.172</t>
  </si>
  <si>
    <t>Bilsky, S. A., Cole, D. A., Dukewich, T. L., Martin, N. C., Sinclair, K. R., Tran, C. V., Roeder, K. M., Felton, J. W., Tilghman-Osborne, C., Weitlauf, A. S., &amp; Maxwell, M. A.</t>
  </si>
  <si>
    <t>Does supportive parenting mitigate the longitudinal effects of peer victimization on depressive thoughts and symptoms in children?</t>
  </si>
  <si>
    <t>Journal of Abnormal Psychology</t>
  </si>
  <si>
    <t>406–410</t>
  </si>
  <si>
    <t>10.1037/a0032501</t>
  </si>
  <si>
    <t>Biswas, T., Scott, J. G., Munir, K., Thomas, H. J., Huda, M. M., Hasan, Md. M., David de Vries, T., Baxter, J., &amp; Mamun, A. A.</t>
  </si>
  <si>
    <t>Global variation in the prevalence of bullying victimisation amongst adolescents: Role of peer and parental supports</t>
  </si>
  <si>
    <t>10.1016/j.eclinm.2020.100276</t>
  </si>
  <si>
    <t>Bouman, T., van der Meulen, M., Goossens, F. A., Olthof, T., Vermande, M. M., &amp; Aleva, E. A.</t>
  </si>
  <si>
    <t>Peer and self-reports of victimization and bullying: Their differential association with internalizing problems and social adjustment</t>
  </si>
  <si>
    <t>Journal of School Psychology</t>
  </si>
  <si>
    <t>759–774</t>
  </si>
  <si>
    <t>10.1016/j.jsp.2012.08.004</t>
  </si>
  <si>
    <t>Bradshaw, C. P., Sawyer, A. L., &amp; O’Brennan, L. M.</t>
  </si>
  <si>
    <t>A social disorganization perspective on bullying-related attitudes and behaviors: The influence of school context</t>
  </si>
  <si>
    <t>American Journal of Community Psychology</t>
  </si>
  <si>
    <t>204–220</t>
  </si>
  <si>
    <t>10.1007/s10464-009-9240-1</t>
  </si>
  <si>
    <t>Bradshaw, C. P., Waasdorp, T. E., &amp; Johnson, S. L.</t>
  </si>
  <si>
    <t>Overlapping verbal, relational, physical, and electronic forms of bullying in adolescence: Influence of school context</t>
  </si>
  <si>
    <t>Journal of Clinical Child and Adolescent Psychology</t>
  </si>
  <si>
    <t>494–508</t>
  </si>
  <si>
    <t>10.1080/15374416.2014.893516</t>
  </si>
  <si>
    <t>Bronfenbrenner, U.</t>
  </si>
  <si>
    <t>The ecology of human development: Experiments by nature and design</t>
  </si>
  <si>
    <t>Harvard university press</t>
  </si>
  <si>
    <t>Byeon, H.</t>
  </si>
  <si>
    <t>Exploring factors for predicting anxiety disorders of the elderly living alone in South Korea using interpretable machine learning: A population-based study</t>
  </si>
  <si>
    <t>10.3390/ijerph18147625</t>
  </si>
  <si>
    <t>Catone, G., Marwaha, S., Kuipers, E., Lennox, B., Freeman, D., Bebbington, P., &amp; Broome, M.</t>
  </si>
  <si>
    <t>Bullying victimization and risk of psychotic phenomena: Analyses of British national survey data</t>
  </si>
  <si>
    <t>The Lancet Psychiatry</t>
  </si>
  <si>
    <t>618–624</t>
  </si>
  <si>
    <t>10.1016/S2215-0366(15)00055-3</t>
  </si>
  <si>
    <t>Chatterjee, A., Gerdes, M. W., &amp; Martinez, S. G.</t>
  </si>
  <si>
    <t>Identification of risk factors associated with obesity and overweight—a machine learning overview</t>
  </si>
  <si>
    <t>10.3390/s20092734</t>
  </si>
  <si>
    <t>Cheng, Y. L., Newman, I. M., Qu, M., Mbulo, L., Chai, Y., Chen, Y., &amp; Shell, D. F.</t>
  </si>
  <si>
    <t>Being bullied and psychosocial adjustment among middle school students in China</t>
  </si>
  <si>
    <t>Journal of School Health</t>
  </si>
  <si>
    <t>10.1111/j.1746-1561.2009.00486.x</t>
  </si>
  <si>
    <t>Chen, J., &amp; Chen, L.</t>
  </si>
  <si>
    <t>A cross-national examination of school violence and nonattendance due to school violence in taiwan, Hong Kong, and mainland China: A rasch model approach</t>
  </si>
  <si>
    <t>177–191</t>
  </si>
  <si>
    <t>10.1080/15388220.2019.1568882</t>
  </si>
  <si>
    <t>Chen, L., Ho, S. S., &amp; Lwin, M. O.</t>
  </si>
  <si>
    <t>A meta-analysis of factors predicting cyberbullying perpetration and victimization: From the social cognitive and media effects approach</t>
  </si>
  <si>
    <t>1194–1213</t>
  </si>
  <si>
    <t>10.1177/1461444816634037</t>
  </si>
  <si>
    <t>Chu, X., Fan, C., Liu, Q., &amp; Zhou, Z.</t>
  </si>
  <si>
    <t>Stability and change of bullying roles in the traditional and virtual contexts: A three-wave longitudinal study in Chinese early adolescents</t>
  </si>
  <si>
    <t>2384–2400</t>
  </si>
  <si>
    <t>10.1007/s10964-018-0908-4</t>
  </si>
  <si>
    <t>Chudal, R., Tiiri, E., Brunstein Klomek, A., Ong, S. H., Fossum, S., Kaneko, H., Kolaitis, G., Lesinskiene, S., Li, L., Huong, M. N., Praharaj, S. K., Sillanmäki, L., Slobodskaya, H. R., Srabstein, J. C., Wiguna, T., Zamani, Z., Sourander, A., Akhondzadeh, S., Fung, D. S. S., . . . Zaravinos-Tsakos, P.</t>
  </si>
  <si>
    <t>Victimization by traditional bullying and cyberbullying and the combination of these among adolescents in 13 European and Asian countries</t>
  </si>
  <si>
    <t>1391–1404</t>
  </si>
  <si>
    <t>10.1007/s00787-021-01779-6</t>
  </si>
  <si>
    <t>Cook, C. R., Williams, K. R., Guerra, N. G., Kim, T. E., &amp; Sadek, S.</t>
  </si>
  <si>
    <t>Predictors of bullying and victimization in childhood and adolescence: A meta-analytic investigation</t>
  </si>
  <si>
    <t>School Psychology Quarterly</t>
  </si>
  <si>
    <t>65–83</t>
  </si>
  <si>
    <t>10.1037/a0020149</t>
  </si>
  <si>
    <t>Ding, Y., Li, D., Li, X., Xiao, J., Zhang, H., &amp; Wang, Y.</t>
  </si>
  <si>
    <t>Profiles of adolescent traditional and cyber bullying and victimization: The role of demographic, individual, family, school, and peer factors</t>
  </si>
  <si>
    <t>10.1016/j.chb.2020.106439</t>
  </si>
  <si>
    <t>Dwyer, D. B., Falkai, P., &amp; Koutsouleris, N.</t>
  </si>
  <si>
    <t>Machine learning approaches for clinical psychology and psychiatry</t>
  </si>
  <si>
    <t>Annual Review of Clinical Psychology</t>
  </si>
  <si>
    <t>91–118</t>
  </si>
  <si>
    <t>10.1146/annurev-clinpsy-032816-045037</t>
  </si>
  <si>
    <t>Erginoz, E., Alikasifoglu, M., Ercan, O., Uysal, O., Alp, Z., Ocak, S., Oktay Tanyildiz, G., Ekici, B., Yucel, I. K., &amp; Albayrak Kaymak, D.</t>
  </si>
  <si>
    <t>The role of parental, school, and peer factors in adolescent bullying involvement: Results from the Turkish HBSC 2005/2006 Study</t>
  </si>
  <si>
    <t>Asia-Pacific Journal of Public Health</t>
  </si>
  <si>
    <t>1591–1603</t>
  </si>
  <si>
    <t>10.1177/1010539512473144</t>
  </si>
  <si>
    <t>Espelage, D. L.</t>
  </si>
  <si>
    <t>Ecological theory: Preventing youth bullying, aggression, and victimization</t>
  </si>
  <si>
    <t>Theory Into Practice</t>
  </si>
  <si>
    <t>257–264</t>
  </si>
  <si>
    <t>10.1080/00405841.2014.947216</t>
  </si>
  <si>
    <t>Espelage, D. L., &amp; Swearer, S. M.</t>
  </si>
  <si>
    <t>A social-ecological model for bullying prevention and intervention: Understanding the impact of adults in the social ecology of youngsters</t>
  </si>
  <si>
    <t>Handbook of bullying in schools: An international perspective</t>
  </si>
  <si>
    <t>61–72</t>
  </si>
  <si>
    <t>Eyuboglu, M., Eyuboglu, D., Pala, S. C., Oktar, D., Demirtas, Z., Arslantas, D., &amp; Unsal, A.</t>
  </si>
  <si>
    <t>Traditional school bullying and cyberbullying: Prevalence, the effect on mental health problems and self-harm behavior</t>
  </si>
  <si>
    <t>Psychiatry Research</t>
  </si>
  <si>
    <t>10.1016/j.psychres.2021.113730</t>
  </si>
  <si>
    <t>Fanti, K. A., Demetriou, A. G., &amp; Hawa, V. V.</t>
  </si>
  <si>
    <t>A longitudinal study of cyberbullying: Examining risk and protective factors</t>
  </si>
  <si>
    <t>168–181</t>
  </si>
  <si>
    <t>10.1080/17405629.2011.643169</t>
  </si>
  <si>
    <t>Fekkes, M., Pijpers, F. I., Fredriks, A. M., Vogels, T., &amp; Verloove-Vanhorick, S. P.</t>
  </si>
  <si>
    <t>Do bullied children get ill, or do ill children get bullied? A prospective cohort study on the relationship between bullying and health-related symptoms</t>
  </si>
  <si>
    <t>1568–1574</t>
  </si>
  <si>
    <t>10.1542/peds.2005-0187</t>
  </si>
  <si>
    <t>Gallup</t>
  </si>
  <si>
    <t>Gallup global emotions report, 2021</t>
  </si>
  <si>
    <t>https://www.gallup.com/analytics/349280/gallup-global-emotions-report.aspx</t>
  </si>
  <si>
    <t>Gámez-Guadix, M., Orue, I., Smith, P. K., &amp; Calvete, E.</t>
  </si>
  <si>
    <t>Longitudinal and reciprocal relations of cyberbullying with depression, substance use, and problematic internet use among adolescents</t>
  </si>
  <si>
    <t>446–452</t>
  </si>
  <si>
    <t>10.1016/j.jadohealth.2013.03.030</t>
  </si>
  <si>
    <t>Gini, G., Card, N. A., &amp; Pozzoli, T.</t>
  </si>
  <si>
    <t>A meta-analysis of the differential relations of traditional and cyber-victimization with internalizing problems</t>
  </si>
  <si>
    <t>185–198</t>
  </si>
  <si>
    <t>10.1002/ab.21742</t>
  </si>
  <si>
    <t>Goldstein, B. A., Navar, A. M., &amp; Carter, R. E.</t>
  </si>
  <si>
    <t>Moving beyond regression techniques in cardiovascular risk prediction: Applying machine learning to address analytic challenges</t>
  </si>
  <si>
    <t>European Heart Journal</t>
  </si>
  <si>
    <t>1805–1814</t>
  </si>
  <si>
    <t>10.1093/eurheartj/ehw302</t>
  </si>
  <si>
    <t>Gómez-Ortiz, O., Del Rey, R., Casas, J. A., &amp; Ortega-Ruiz, R.</t>
  </si>
  <si>
    <t>Parenting styles and bullying involvement/Estilos parentales e implicación en bullying</t>
  </si>
  <si>
    <t>Cultura y Educación</t>
  </si>
  <si>
    <t>132–158</t>
  </si>
  <si>
    <t>10.1080/11356405.2014.908665</t>
  </si>
  <si>
    <t>Guo, S.</t>
  </si>
  <si>
    <t>A meta-analysis of the predictors of cyberbullying perpetration and victimization</t>
  </si>
  <si>
    <t>432–453</t>
  </si>
  <si>
    <t>10.1002/pits.21914</t>
  </si>
  <si>
    <t>Gutiérrez-Esparza, G. O., Vallejo-Allende, M., &amp; Hernández-Torruco, J.</t>
  </si>
  <si>
    <t>Classification of cyber-aggression cases applying machine learning</t>
  </si>
  <si>
    <t>10.3390/app9091828</t>
  </si>
  <si>
    <t>Hajibabaee, P., Malekzadeh, M., Ahmadi, M., Heidari, M., Esmaeilzadeh, A., Abdolazimi, R., &amp; Jones, J.</t>
  </si>
  <si>
    <t>Offensive language detection on social media based on text classification</t>
  </si>
  <si>
    <t>IEEE</t>
  </si>
  <si>
    <t>92–98</t>
  </si>
  <si>
    <t>10.1109/CCWC54503.2022.9720804</t>
  </si>
  <si>
    <t>Hazemba, A., Siziya, S., Muula, A. S., &amp; Rudatsikira, E.</t>
  </si>
  <si>
    <t>Prevalence and correlates of being bullied among in-school adolescents in beijing: Results from the 2003 beijing global school-based health survey</t>
  </si>
  <si>
    <t>10.1186/1744-859X-7-6</t>
  </si>
  <si>
    <t>Hodges, E. V. E., Boivin, M., Vitaro, F., &amp; Bukowski, W. M.</t>
  </si>
  <si>
    <t>The power of friendship: Protection against an escalating cycle of peer victimization</t>
  </si>
  <si>
    <t>94–101</t>
  </si>
  <si>
    <t>10.1037/0012-1649.35.1.94</t>
  </si>
  <si>
    <t>Hong, J. S., Kim, D. H., &amp; Piquero, A. R.</t>
  </si>
  <si>
    <t>Assessing the links between punitive parenting, peer deviance, social isolation and bullying perpetration and victimization in South Korean adolescents</t>
  </si>
  <si>
    <t>Child Abuse &amp; Neglect</t>
  </si>
  <si>
    <t>10.1016/j.chiabu.2017.09.017</t>
  </si>
  <si>
    <t>Hong, J. S., Lee, J., Espelage, D. L., Hunter, S. C., Patton, D. U., &amp; Rivers, T. J.</t>
  </si>
  <si>
    <t>Understanding the correlates of face-to-face and cyberbullying victimization among U.S. Adolescents: A social-ecological analysis</t>
  </si>
  <si>
    <t>Violence &amp; Victims</t>
  </si>
  <si>
    <t>638–663</t>
  </si>
  <si>
    <t>10.1891/0886-6708.VV-D-15-00014</t>
  </si>
  <si>
    <t>Hosozawa, M., Bann, D., Fink, E., Elsden, E., Baba, S., Iso, H., &amp; Patalay, P.</t>
  </si>
  <si>
    <t>Bullying victimization in adolescence: Prevalence and inequalities by gender, socioeconomic status and academic performance across 71 countries</t>
  </si>
  <si>
    <t>10.1016/j.eclinm.2021.101142</t>
  </si>
  <si>
    <t>Huang, C., Clayton, E. A., Matyunina, L. V., McDonald, L., Benigno, B. B., Vannberg, F., &amp; McDonald, J. F.</t>
  </si>
  <si>
    <t>Machine learning predicts individual cancer patient responses to therapeutic drugs with high accuracy</t>
  </si>
  <si>
    <t>10.1038/s41598-018-34753-5</t>
  </si>
  <si>
    <t>Hu, R., Xue, J., &amp; Han, Z.</t>
  </si>
  <si>
    <t>School bullying victimization and perpetration among Chinese adolescents: A latent class approach</t>
  </si>
  <si>
    <t>10.1016/j.childyouth.2020.105709</t>
  </si>
  <si>
    <t>Ju, Y., Sun, G., Chen, Q., Zhang, M., Zhu, H., &amp; Rehman, M. U.</t>
  </si>
  <si>
    <t>A model combining convolutional neural network and LightGBM algorithm for ultra-short-term wind power forecasting</t>
  </si>
  <si>
    <t>28309–28318</t>
  </si>
  <si>
    <t>10.1109/ACCESS.2019.2901920</t>
  </si>
  <si>
    <t>Juvonen, J., &amp; Gross, E. F.</t>
  </si>
  <si>
    <t>Extending the school grounds?—bullying experiences in cyberspace</t>
  </si>
  <si>
    <t>496–505</t>
  </si>
  <si>
    <t>10.1111/j.1746-1561.2008.00335.x</t>
  </si>
  <si>
    <t>Juvonen, J., Nishina, A., &amp; Graham, S.</t>
  </si>
  <si>
    <t>Peer harassment, psychological adjustment, and school functioning in early adolescence</t>
  </si>
  <si>
    <t>349–359</t>
  </si>
  <si>
    <t>10.1037/0022-0663.92.2.349</t>
  </si>
  <si>
    <t>Ke, G., Meng, Q., Finley, T., Wang, T., Chen, W., Ma, W., Ye, Q., &amp; Liu, T.Y.</t>
  </si>
  <si>
    <t>Kiriakidis, S. P., &amp; Kavoura, A.</t>
  </si>
  <si>
    <t>Cyberbullying: A review of the literature on harass- ment through the internet and other electronic means</t>
  </si>
  <si>
    <t>Family &amp; Community Health</t>
  </si>
  <si>
    <t>82–93</t>
  </si>
  <si>
    <t>10.1097/FCH.0b013e3181d593e4</t>
  </si>
  <si>
    <t>Klein, J., &amp; Cornell, D.</t>
  </si>
  <si>
    <t>Is the link between large high schools and student victimization an illusion?</t>
  </si>
  <si>
    <t>933–946</t>
  </si>
  <si>
    <t>10.1037/a0019896</t>
  </si>
  <si>
    <t>Kokkinos, C. M., &amp; Antoniadou, N.</t>
  </si>
  <si>
    <t>Cyber-bullying and cyber-victimization among undergraduate student teachers through the lens of the general aggression model</t>
  </si>
  <si>
    <t>10.1016/j.chb.2019.04.007</t>
  </si>
  <si>
    <t>Kokkinos, C. M., Antoniadou, N., Asdre, A., &amp; Voulgaridou, K.</t>
  </si>
  <si>
    <t>Parenting and Internet behavior predictors of cyber-bullying and cyber-victimization among preadolescents</t>
  </si>
  <si>
    <t>439–455</t>
  </si>
  <si>
    <t>10.1080/01639625.2015.1060087</t>
  </si>
  <si>
    <t>Korani, W., Clevenger, J. P., Chu, Y., &amp; Ozias-Akins, P.</t>
  </si>
  <si>
    <t>Machine learning as an effective method for identifying true single nucleotide polymorphisms in polyploid plants</t>
  </si>
  <si>
    <t>The Plant Genome</t>
  </si>
  <si>
    <t>10.3835/plantgenome2018.05.0023</t>
  </si>
  <si>
    <t>Kowalski, R. M., Limber, S. P., &amp; Agatston, P. W.</t>
  </si>
  <si>
    <t>Lu, N., Wu, G., Zhang, Z., Zheng, Y., Ren, Y., &amp; Choo, K. R.</t>
  </si>
  <si>
    <t>Concurrency and Computation: Practice and Experience</t>
  </si>
  <si>
    <t>10.1002/cpe.5627</t>
  </si>
  <si>
    <t>Lv, J., Ren, H., Guo, X., Meng, C., Fei, J., Mei, H., &amp; Mei, S.</t>
  </si>
  <si>
    <t>Nomogram predicting bullying victimization in adolescents</t>
  </si>
  <si>
    <t>264–272</t>
  </si>
  <si>
    <t>10.1016/j.jad.2022.02.037</t>
  </si>
  <si>
    <t>Machová, K., &amp; Kolesár, D.</t>
  </si>
  <si>
    <t>Recognition of antisocial behavior in online discussions</t>
  </si>
  <si>
    <t>International Conference on information systems architecture and technology</t>
  </si>
  <si>
    <t>253–262</t>
  </si>
  <si>
    <t>Merrill, R. M., &amp; Hanson, C. L.</t>
  </si>
  <si>
    <t>Risk and protective factors associated with being bullied on school property compared with cyberbullied</t>
  </si>
  <si>
    <t>10.1186/s12889-016-2833-3</t>
  </si>
  <si>
    <t>Mishna, F., Cook, C., Gadalla, T., Daciuk, J., &amp; Solomon, S.</t>
  </si>
  <si>
    <t>Cyber bullying behaviors among middle and high school students</t>
  </si>
  <si>
    <t>American Journal of Orthopsychiatry</t>
  </si>
  <si>
    <t>362–374</t>
  </si>
  <si>
    <t>10.1111/j.1939-0025.2010.01040.x</t>
  </si>
  <si>
    <t>Mishna, F., Khoury-Kassabri, M., Gadalla, T., &amp; Daciuk, J.</t>
  </si>
  <si>
    <t>Risk factors for involve- ment in cyber bullying: Victims, bullies and bully–victims</t>
  </si>
  <si>
    <t>10.1016/j.childyouth.2011.08.032</t>
  </si>
  <si>
    <t>Modecki, K. L., Minchin, J., Harbaugh, A. G., Guerra, N. G., &amp; Runions, K. C.</t>
  </si>
  <si>
    <t>Bullying prevalence across contexts: A meta- analysis measuring cyber and traditional bullying</t>
  </si>
  <si>
    <t>10.1016/j.jadohealth.2014.06.007</t>
  </si>
  <si>
    <t>Murphy, T. P., Laible, D., &amp; Augustine, M.</t>
  </si>
  <si>
    <t>The influences of parent and peer attachment on bullying</t>
  </si>
  <si>
    <t>Journal of Child and Family Studies</t>
  </si>
  <si>
    <t>1388–1397</t>
  </si>
  <si>
    <t>10.1007/s10826-017-0663-2</t>
  </si>
  <si>
    <t>Nansel, T. R., Overpeck, M., Pilla, R., Ruan, W. J., Simons-Morton, B., &amp; Scheidt, P.</t>
  </si>
  <si>
    <t>Bullying behaviors among U.S. youth: Prevalence and association with psychosocial adjustment</t>
  </si>
  <si>
    <t>Journal of the American Medical Association</t>
  </si>
  <si>
    <t>2094–2100</t>
  </si>
  <si>
    <t>10.1001/jama.285.16.2094</t>
  </si>
  <si>
    <t>National Bureau of Statistics of China</t>
  </si>
  <si>
    <t>China statistical yearbook 2021</t>
  </si>
  <si>
    <t>http://www.stats.gov.cn/sj/ndsj/2021/indexch.htm</t>
  </si>
  <si>
    <t>Nolin, M. J., Davies, E., &amp; Chandler, K.</t>
  </si>
  <si>
    <t>Student victimization at school</t>
  </si>
  <si>
    <t>216–221</t>
  </si>
  <si>
    <t>Bullying at school: Basic facts and effects of a school based intervention program</t>
  </si>
  <si>
    <t>1171–1190</t>
  </si>
  <si>
    <t>10.1111/j.1469-7610.1994.tb01229.x</t>
  </si>
  <si>
    <t>Pedregosa, F., Varoquaux, G., Gramfort, A., Michel, V., Thirion, B., Grisel, O., Blondel, M., Prettenhofer, P., Weiss, R., Dubourg, V., Vanderplas, J., Passos, A., Cournapeau, D., Brucher, M., Perrot, M., &amp; Duchesnay, É.</t>
  </si>
  <si>
    <t>Pittet, I., Berchtold, A., Akré, C., Michaud, P. A., &amp; Suris, J. C.</t>
  </si>
  <si>
    <t>Are adolescents with chronic conditions particularly at risk for bullying?</t>
  </si>
  <si>
    <t>Archives of Disease in Childhood</t>
  </si>
  <si>
    <t>711–716</t>
  </si>
  <si>
    <t>10.1136/adc.2008.146571</t>
  </si>
  <si>
    <t>Przybylski, A. K., &amp; Bowes, L.</t>
  </si>
  <si>
    <t>Cyberbullying and adolescent well-being in england: A population-based cross-sectional study</t>
  </si>
  <si>
    <t>The Lancet Child &amp; Adolescent Health</t>
  </si>
  <si>
    <t>10.1016/S2352-4642(17)30011-1</t>
  </si>
  <si>
    <t>564–575</t>
  </si>
  <si>
    <t>2011 10th International Conference on Machine learning and applications and workshops (ICMLA)</t>
  </si>
  <si>
    <t>Sajeev, S., Champion, S., Beleigoli, A., Chew, D., Reed, R. L., Magliano, D. J., Shaw, J. E., Milne, R. L., Appleton, S., Gill, T. K., &amp; Maeder, A.</t>
  </si>
  <si>
    <t>Predicting Australian adults at high risk of cardiovascular disease mortality using standard risk factors and machine learning</t>
  </si>
  <si>
    <t>10.3390/ijerph18063187</t>
  </si>
  <si>
    <t>Salmon, S., Turner, S., Taillieu, T., Fortier, J., &amp; Afifi, T. O.</t>
  </si>
  <si>
    <t>Bullying victimization experiences among middle and high school adolescents: Traditional bullying, discriminatory harassment, and cybervictimization</t>
  </si>
  <si>
    <t>29–40</t>
  </si>
  <si>
    <t>10.1016/j.adolescence.2017.12.005</t>
  </si>
  <si>
    <t>Schoeler, T., Duncan, L., Cecil, C. M., Ploubidis, G. B., &amp; Pingault, J. B.</t>
  </si>
  <si>
    <t>Quasi-experimental evidence on short- and long-term consequences of bullying victimization: A meta-analysis</t>
  </si>
  <si>
    <t>10.1037/bul0000171</t>
  </si>
  <si>
    <t>Selkie, E. M., Fales, J. L., &amp; Moreno, M. A.</t>
  </si>
  <si>
    <t>Cyberbullying prevalence among US middle and high school–aged adolescents: A systematic review and quality assessment</t>
  </si>
  <si>
    <t>10.1016/j.jadohealth.2015.09.026</t>
  </si>
  <si>
    <t>Sivaraman, B., Nye, E., &amp; Bowes, L.</t>
  </si>
  <si>
    <t>School-based anti-bullying interventions for adolescents in low- and middle-income countries: A systematic review</t>
  </si>
  <si>
    <t>154–162</t>
  </si>
  <si>
    <t>10.1016/j.avb.2018.07.007</t>
  </si>
  <si>
    <t>Solberg, M. E., &amp; Olweus, D.</t>
  </si>
  <si>
    <t>Prevalence estimation of school bullying with the Olweus bully/victim questionnaire</t>
  </si>
  <si>
    <t>10.1002/ab.10047</t>
  </si>
  <si>
    <t>Tarablus, T., Heiman, T., &amp; Olenik-Shemesh, D.</t>
  </si>
  <si>
    <t>Cyberbullying among teenagers in Israel: An examination of cyber bullying, traditional bullying, and socioemotional functioning</t>
  </si>
  <si>
    <t>707–720</t>
  </si>
  <si>
    <t>10.1080/10926771.2015.1049763</t>
  </si>
  <si>
    <t>Tippett, N., &amp; Wolke, D.</t>
  </si>
  <si>
    <t>Socioeconomic status and bullying: A meta-analysis</t>
  </si>
  <si>
    <t>e48–e59</t>
  </si>
  <si>
    <t>10.2105/AJPH.2014.301960</t>
  </si>
  <si>
    <t>Defining cyberbullying: A qualitative research into the perceptions of youngsters</t>
  </si>
  <si>
    <t>499–503</t>
  </si>
  <si>
    <t>10.1089/cpb.2007.0042</t>
  </si>
  <si>
    <t>Wang, Q.</t>
  </si>
  <si>
    <t>Association of childhood intrafamilial aggression and childhood peer bullying with adult depressive symptoms in China</t>
  </si>
  <si>
    <t>JAMA Network Open</t>
  </si>
  <si>
    <t>e2012557–e2012557</t>
  </si>
  <si>
    <t>10.1001/jamanetworkopen.2020.12557</t>
  </si>
  <si>
    <t>Wang, C., Musumari, P. M., Techasrivichien, T., Suguimoto, S. P., Tateyama, Y., Chan, C., Ono-Kihara, M., Kihara, M., &amp; Nakayama, T.</t>
  </si>
  <si>
    <t>Overlap of traditional bullying and cyberbullying and correlates of bullying among Taiwanese adolescents: A cross-sectional study</t>
  </si>
  <si>
    <t>10.1186/s12889-019-8116-z</t>
  </si>
  <si>
    <t>Weller, O., Sagers, L., Hanson, C., Barnes, M., Snell, Q., &amp; Tass, E. S.</t>
  </si>
  <si>
    <t>Predicting suicidal thoughts and behavior among adolescents using the risk and protective factor framework: A large-scale machine learning approach</t>
  </si>
  <si>
    <t>e0258535</t>
  </si>
  <si>
    <t>10.1371/journal.pone.0258535</t>
  </si>
  <si>
    <t>Whitney, I., &amp; Smith, P. K.</t>
  </si>
  <si>
    <t>A survey of the nature and extent of bullying in junior/middle and secondary schools</t>
  </si>
  <si>
    <t>3–25</t>
  </si>
  <si>
    <t>10.1080/0013188930350101</t>
  </si>
  <si>
    <t>14–21</t>
  </si>
  <si>
    <t>10.1016/j.jadohealth.2007.08.018</t>
  </si>
  <si>
    <t>Wong-Lo, M., &amp; Bullock, L. M.</t>
  </si>
  <si>
    <t>Digital aggression: Cyberworld meets school bullies</t>
  </si>
  <si>
    <t>Preventing School Failure</t>
  </si>
  <si>
    <t>64–70</t>
  </si>
  <si>
    <t>10.1080/1045988X.2011.539429</t>
  </si>
  <si>
    <t>Wright, M. F., Kamble, S. V., &amp; Soudi, S. P.</t>
  </si>
  <si>
    <t>Indian adolescents’ cyber aggression involvement and cultural values: The moderation of peer attachment</t>
  </si>
  <si>
    <t>410–427</t>
  </si>
  <si>
    <t>10.1177/0143034315584696</t>
  </si>
  <si>
    <t>Yang, S. J., Stewart, R., &amp; Kim, J. M.</t>
  </si>
  <si>
    <t>Differences in predictors of traditional and cyber-bullying: A 2-year longitudinal study in Korean school children</t>
  </si>
  <si>
    <t>309–318</t>
  </si>
  <si>
    <t>10.1007/s00787-012-0374-6</t>
  </si>
  <si>
    <t>Ybarra, M. L., Boyd, D., Korchmaros, J. D., &amp; Oppenheim, J.</t>
  </si>
  <si>
    <t>53–58</t>
  </si>
  <si>
    <t>10.1016/j.jadohealth.2011.12.031</t>
  </si>
  <si>
    <t>Yu, Z., Ji, H., Xiao, J., Wei, P., Song, L., Tang, T., Hao, X., Zhang, J., Qi, Q., Zhou, Y., Gao, F., &amp; Jia, Y.</t>
  </si>
  <si>
    <t>Predicting adverse drug events in Chinese pediatric inpatients with the associated risk factors: A machine learning study</t>
  </si>
  <si>
    <t>Frontiers in Pharmacology</t>
  </si>
  <si>
    <t>10.3389/fphar.2021.659099</t>
  </si>
  <si>
    <t>Zaib, M. H., Bashir, F., Qureshi, K. N., Kausar,S., Rizwan, M., &amp; Jeon, G.</t>
  </si>
  <si>
    <t>Deep learning based cyber bullying early detection using distributed denial of service flow</t>
  </si>
  <si>
    <t>1905–1924</t>
  </si>
  <si>
    <t>10.1007/s00530-021-00771-z</t>
  </si>
  <si>
    <t>Zhang, H., &amp; Jiang, Y.</t>
  </si>
  <si>
    <t>A systematic review of research on school bullying/violence in mainland China: Prevalence and correlates</t>
  </si>
  <si>
    <t>10.1080/15388220.2021.1985326</t>
  </si>
  <si>
    <t>Zhang, H., Zhou, H., &amp; Cao, R.</t>
  </si>
  <si>
    <t>Bullying victimization among left-behind children in rural China: Prevalence and associated risk factors</t>
  </si>
  <si>
    <t>Journal of Interpersonal Violence</t>
  </si>
  <si>
    <t>8414–8430</t>
  </si>
  <si>
    <t>10.1177/0886260519843287</t>
  </si>
  <si>
    <t>Zhao, Y., Niu, G., Hou, H., Zeng, G., Xu, L., Peng, K., &amp; Yu, F.</t>
  </si>
  <si>
    <t>From growth mindset to grit in Chinese schools: The mediating roles of learning motivations</t>
  </si>
  <si>
    <t>10.3389/fpsyg.2018.02007</t>
  </si>
  <si>
    <t>Zhu, Y., &amp; Chan, K. L.</t>
  </si>
  <si>
    <t>Prevalence and correlates of school bullying victimization in xi’an, China</t>
  </si>
  <si>
    <t>714–732</t>
  </si>
  <si>
    <t>10.1891/0886-6708.VV-D-14-00006</t>
  </si>
  <si>
    <t>Zhu, Y., Chan, K. L., &amp; Chen, J.</t>
  </si>
  <si>
    <t>Bullying victimization among Chinese middle school students: The role of family violence</t>
  </si>
  <si>
    <t>1958–1977</t>
  </si>
  <si>
    <t>10.1177/0886260515621082</t>
  </si>
  <si>
    <t>Zych, I., Farrington, D. P., &amp; Ttofi, M. M.</t>
  </si>
  <si>
    <t>Protective factors against bullying and cyberbullying: A systematic review of meta-analyses</t>
  </si>
  <si>
    <t>4–19</t>
  </si>
  <si>
    <t>10.1016/j.avb.2018.06.008</t>
  </si>
  <si>
    <t>Aguinis, H., Villamor, I., &amp; Ramani, R. S.</t>
  </si>
  <si>
    <t>Mturk research: Review and recommendations</t>
  </si>
  <si>
    <t>Journal of Management</t>
  </si>
  <si>
    <t>823–837</t>
  </si>
  <si>
    <t>Al Kuwatly, H., Wich, M., &amp; Groh, G.</t>
  </si>
  <si>
    <t>Identifying and measuring annotator bias based on annotators’ demographic characteristics</t>
  </si>
  <si>
    <t>184–190</t>
  </si>
  <si>
    <t>A survey of twitter research: Data model, graph structure, sentiment analysis and attacks</t>
  </si>
  <si>
    <t>Improving cyberbullying detection using twitter users’ psychological features and machine learning</t>
  </si>
  <si>
    <t>Balayn, A., Yang, J., Szlavik, Z., &amp; Bozzon, A.</t>
  </si>
  <si>
    <t>Automatic identification of harmful, aggressive, abusive, and offensive language on the web: A survey of technical biases informed by psychology literature</t>
  </si>
  <si>
    <t>Transactions of the Society for Computer</t>
  </si>
  <si>
    <t>Barends, A. J., &amp; de Vries, R. E.</t>
  </si>
  <si>
    <t>Noncompliant responding: Comparing exclusion criteria in mturk personality research to improve data quality</t>
  </si>
  <si>
    <t>84–89</t>
  </si>
  <si>
    <t>Barlett, C. P., Kowalewski, D. A., Kramer, S. S., &amp; Helmstetter, K. M.</t>
  </si>
  <si>
    <t>Testing the relationship between media violence exposure and cyberbullying perpetration</t>
  </si>
  <si>
    <t>280–286</t>
  </si>
  <si>
    <t>Beck, T., Schuff, H., Lauscher, A., &amp; Gurevych, I.</t>
  </si>
  <si>
    <t>Sensitivity, performance, robustness: Deconstructing the effect of sociodemographic prompting</t>
  </si>
  <si>
    <t>Proceedings of the 18th conference of the European chapter of the association for computational linguistics (volume 1: long papers)</t>
  </si>
  <si>
    <t>2589–2615</t>
  </si>
  <si>
    <t>Bernard, M. E.</t>
  </si>
  <si>
    <t>Validation of the general attitude and belief scale</t>
  </si>
  <si>
    <t>Journal of Rational-Emotive and Cognitive-Behavior Therapy</t>
  </si>
  <si>
    <t>Burnette, C. B., Luzier, J. L., Bennett, B. L., Weisenmuller, C. M., Kerr, P., Martin, S., Keener, J., &amp; Calderwood, L.</t>
  </si>
  <si>
    <t>Concerns and recommendations for using amazon mturk for eating disorder research</t>
  </si>
  <si>
    <t>The International Journal of Eating Disorders</t>
  </si>
  <si>
    <t>263–272</t>
  </si>
  <si>
    <t>Burnham, M. J., Le, Y. K., &amp; Piedmont, R. L.</t>
  </si>
  <si>
    <t>Who is mturk? Personal characteristics and sample consistency of these online workers</t>
  </si>
  <si>
    <t>Mental Health, Religion &amp; Culture</t>
  </si>
  <si>
    <t>9–10</t>
  </si>
  <si>
    <t>934–944</t>
  </si>
  <si>
    <t>Cabitza, F., Campagner, A., &amp; Basile, V.</t>
  </si>
  <si>
    <t>Toward a perspectivist turn in ground truthing for predictive computing</t>
  </si>
  <si>
    <t>6860–6868</t>
  </si>
  <si>
    <t>Chandler, J. J., &amp; Paolacci, G.</t>
  </si>
  <si>
    <t>Lie for a dime: When most prescreening responses are honest but most study participants are impostors</t>
  </si>
  <si>
    <t>Social Psychological and Personality Science</t>
  </si>
  <si>
    <t>500–508</t>
  </si>
  <si>
    <t>Cheng, M., Durmus, E., &amp; Jurafsky, D.</t>
  </si>
  <si>
    <t>Marked personas: Using natural language prompts to measure stereotypes in language models</t>
  </si>
  <si>
    <t>Proceedings of the 61st annual meeting of the association for computational linguistics (volume 1: long papers)</t>
  </si>
  <si>
    <t>1504–1532</t>
  </si>
  <si>
    <t>Cheung, J. H., Burns, D. K., Sinclair, R. R., &amp; Sliter, M.</t>
  </si>
  <si>
    <t>Amazon mechanical turk in organizational psychology: An evaluation and practical recommendations</t>
  </si>
  <si>
    <t>Journal of Business and Psychology</t>
  </si>
  <si>
    <t>347–361</t>
  </si>
  <si>
    <t>Ciarrochi, J., &amp; Bailey, A.</t>
  </si>
  <si>
    <t>A CBT-practitioner’s guide to ACT: How to bridge the gap between cognitive behavioral therapy and acceptance and commitment therapy</t>
  </si>
  <si>
    <t>Vol. 50</t>
  </si>
  <si>
    <t>Colman, D. E., Vineyard, J., &amp; Letzring, T. D.</t>
  </si>
  <si>
    <t>Exploring beyond simple demographic variables: Differences between traditional laboratory samples and crowdsourced online samples on the big five personality traits</t>
  </si>
  <si>
    <t>Davani, A. M., Atari, M., Kennedy, B., &amp; Dehghani, M.</t>
  </si>
  <si>
    <t>Hate speech classifiers learn normative social stereotypes</t>
  </si>
  <si>
    <t>300–319</t>
  </si>
  <si>
    <t>David, D. O., DiGiuseppe, R., Dobrean, A., Păsărelu, C. R., &amp; Balazsi, R.</t>
  </si>
  <si>
    <t>The measurement of irrationality and rationality</t>
  </si>
  <si>
    <t>Springer International Publishing</t>
  </si>
  <si>
    <t>79–100</t>
  </si>
  <si>
    <t>Deshpande, A., Murahari, V., Rajpurohit, T., Kalyan, A., &amp; Narasimhan, K.</t>
  </si>
  <si>
    <t>Toxicity in chatgpt: Analyzing persona-assigned language models</t>
  </si>
  <si>
    <t>Findings of the association for computational linguistics: EMNLP 2023</t>
  </si>
  <si>
    <t>1236–1270</t>
  </si>
  <si>
    <t>DiGiuseppe, R. A., Doyle, K. A., Dryden, W., &amp; Backx, W.</t>
  </si>
  <si>
    <t>A practitioner’s guide to rational-emotive behavior therapy</t>
  </si>
  <si>
    <t>DiGiuseppe, R., Leaf, R., Gorman, B., &amp; Robin, M. W.</t>
  </si>
  <si>
    <t>The development of a measure of irrational/rational beliefs</t>
  </si>
  <si>
    <t>Journal of Rational-Emotive &amp; Cognitive-Behavior Therapy</t>
  </si>
  <si>
    <t>47–79</t>
  </si>
  <si>
    <t>Ding, Y., You, J., Machulla, T.-K., Jacobs, J., Sen, P., &amp; Höllerer, T.</t>
  </si>
  <si>
    <t>Impact of annotator demographics on sentiment dataset labeling</t>
  </si>
  <si>
    <t>Proc. ACM hum.-comput. interact.</t>
  </si>
  <si>
    <t>Dorol-Beauroy-Eustache, O., &amp; Mishara, B. L.</t>
  </si>
  <si>
    <t>Systematic review of risk and protective factors for suicidal and self-harm behaviors among children and adolescents involved with cyberbullying</t>
  </si>
  <si>
    <t>Preventive Medicine</t>
  </si>
  <si>
    <t>Dryden, W.</t>
  </si>
  <si>
    <t>Rational emotive behavior therapy</t>
  </si>
  <si>
    <t>Springer US</t>
  </si>
  <si>
    <t>321–324</t>
  </si>
  <si>
    <t>Eagly, A. H., &amp; Chaiken, S.</t>
  </si>
  <si>
    <t>The psychology of attitudes</t>
  </si>
  <si>
    <t>Harcourt Brace Jovanovich College Publishers</t>
  </si>
  <si>
    <t>Ejaz, N., Razi, F., &amp; Choudhury, S.</t>
  </si>
  <si>
    <t>Ellis, A.</t>
  </si>
  <si>
    <t>The revised abc’s of rational-emotive therapy (ret)</t>
  </si>
  <si>
    <t>139–172</t>
  </si>
  <si>
    <t>Ellis, A., &amp; MacLaren, C.</t>
  </si>
  <si>
    <t>Rational emotive behavior therapy: A therapist’s guide</t>
  </si>
  <si>
    <t>Impact Publishers</t>
  </si>
  <si>
    <t>Extremera, N., Quintana-Orts, C., Mérida-López, S., &amp; Rey, L.</t>
  </si>
  <si>
    <t>Cyberbullying victimization, self-esteem and suicidal ideation in adolescence: Does emotional intelligence play a buffering role?</t>
  </si>
  <si>
    <t>Fortuna, P., Dominguez, M., Wanner, L., &amp; Talat, Z.</t>
  </si>
  <si>
    <t>Directions for NLP practices applied to online hate speech detection</t>
  </si>
  <si>
    <t>Proceedings of the 2022 conference on empirical methods in natural language processing</t>
  </si>
  <si>
    <t>11794–11805</t>
  </si>
  <si>
    <t>Founta, A., Djouvas, C., Chatzakou, D., Leontiadis, I., Blackburn, J., Stringhini, G., Vakali, A., Sirivianos, M., &amp; Kourtellis, N.</t>
  </si>
  <si>
    <t>Garg, T., Masud, S., Suresh, T., &amp; Chakraborty, T.</t>
  </si>
  <si>
    <t>Handling bias in toxic speech detection: A survey</t>
  </si>
  <si>
    <t>13s</t>
  </si>
  <si>
    <t>Gavit, O. A., David, D., DiGiuseppe, R., &amp; DelVecchio, T.</t>
  </si>
  <si>
    <t>The development and validation of the parent rational and irrational beliefs scale</t>
  </si>
  <si>
    <t>2305–2311</t>
  </si>
  <si>
    <t>Goldfried, M. R., &amp; Sobocinski, D.</t>
  </si>
  <si>
    <t>Effect of irrational beliefs on emotional arousal</t>
  </si>
  <si>
    <t>Journal of Consulting and Clinical Psychology</t>
  </si>
  <si>
    <t>504–510</t>
  </si>
  <si>
    <t>Deberta: Decoding-enhanced bert with disentangled attention</t>
  </si>
  <si>
    <t>Hung, C.-C., Lauscher, A., Hovy, D., Ponzetto, S. P., &amp; Glavaš, G.</t>
  </si>
  <si>
    <t>Can demographic factors improve text classification? revisiting demographic adaptation in the age of transformers</t>
  </si>
  <si>
    <t>Findings of the association for computational linguistics: EACL 2023</t>
  </si>
  <si>
    <t>1565–1580</t>
  </si>
  <si>
    <t>Hunt, N. C., &amp; Scheetz, A. M.</t>
  </si>
  <si>
    <t>Using mturk to distribute a survey or experiment: Methodological considerations</t>
  </si>
  <si>
    <t>Journal of Information Systems</t>
  </si>
  <si>
    <t>43–65</t>
  </si>
  <si>
    <t>Kennedy, R., Clifford, S., Burleigh, T., Waggoner, P. D., Jewell, R., &amp; Winter, N. J. G.</t>
  </si>
  <si>
    <t>The shape of and solutions to the mturk quality crisis</t>
  </si>
  <si>
    <t>Political Science Research and Methods</t>
  </si>
  <si>
    <t>614–629</t>
  </si>
  <si>
    <t>Larimore, S., Kennedy, I., Haskett, B., &amp; Arseniev-Koehler, A.</t>
  </si>
  <si>
    <t>Reconsidering annotator disagreement about racist language: Noise or signal?</t>
  </si>
  <si>
    <t>Proceedings of the Ninth International Workshop on Natural Language Processing for Social Media</t>
  </si>
  <si>
    <t>81–90</t>
  </si>
  <si>
    <t>Lewandowska-Tomaszczyk, B., Ba̧czkowska, A., Liebeskind, C., Oleskeviciene, G. V., &amp; Žitnik, S.</t>
  </si>
  <si>
    <t>An integrated explicit and implicit offensive language taxonomy</t>
  </si>
  <si>
    <t>Lodz Papers in Pragmatics</t>
  </si>
  <si>
    <t>7–48</t>
  </si>
  <si>
    <t>Lindner, H., Kirkby, R., Wertheim, E., &amp; Birch, P.</t>
  </si>
  <si>
    <t>A brief assessment of irrational thinking: The shortened general attitude and belief scale</t>
  </si>
  <si>
    <t>Cognitive Therapy and Research</t>
  </si>
  <si>
    <t>MacInnes, D.</t>
  </si>
  <si>
    <t>Evaluating an assessment scale of irrational beliefs for people with mental health problems</t>
  </si>
  <si>
    <t>Nurse Researcher</t>
  </si>
  <si>
    <t>53–67</t>
  </si>
  <si>
    <t>Madukwe, K., Gao, X., &amp; Xue, B.</t>
  </si>
  <si>
    <t>In data we trust: A critical analysis of hate speech detection datasets</t>
  </si>
  <si>
    <t>150–161</t>
  </si>
  <si>
    <t>Mehrabi, N., Morstatter, F., Saxena, N., Lerman, K., &amp; Galstyan, A.</t>
  </si>
  <si>
    <t>A survey on bias and fairness in machine learning</t>
  </si>
  <si>
    <t>Mishra, P., Yannakoudakis, H., &amp; Shutova, E.</t>
  </si>
  <si>
    <t>Tackling online abuse: A survey of automated abuse detection methods</t>
  </si>
  <si>
    <t>Monks, C. P., &amp; Smith, P. K.</t>
  </si>
  <si>
    <t>Definitions of bullying: Age differences in understanding of the term, and the role of experience</t>
  </si>
  <si>
    <t>British Journal of Developmental Psychology</t>
  </si>
  <si>
    <t>801–821</t>
  </si>
  <si>
    <t>Nejadgholi, I., Fraser, K., &amp; Kiritchenko, S.</t>
  </si>
  <si>
    <t>Improving generalizability in implicitly abusive language detection with concept activation vectors</t>
  </si>
  <si>
    <t>Proceedings of the 60th annual meeting of the association for computational linguistics (volume 1: long papers)</t>
  </si>
  <si>
    <t>5517–5529</t>
  </si>
  <si>
    <t>Otte, C.</t>
  </si>
  <si>
    <t>Cognitive behavioral therapy in anxiety disorders: Current state of the evidence</t>
  </si>
  <si>
    <t>Dialogues in Clinical Neuroscience</t>
  </si>
  <si>
    <t>413–421</t>
  </si>
  <si>
    <t>Owings, L. R., Thorpe, G. L., McMillan, E. S., Burrows, R. D., Sigmon, S. T., &amp; Alley, D. C.</t>
  </si>
  <si>
    <t>Scaling irrational beliefs in the general attitude and belief scale: An analysis using item response theory methodology</t>
  </si>
  <si>
    <t>SAGE Open</t>
  </si>
  <si>
    <t>Towards multidomain and multilingual abusive language detection: A survey</t>
  </si>
  <si>
    <t>Personal and Ubiquitous Computing</t>
  </si>
  <si>
    <t>17–43</t>
  </si>
  <si>
    <t>Parikh, P., Abburi, H., Badjatiya, P., Krishnan, R., Chhaya, N., Gupta, M., &amp; Varma, V.</t>
  </si>
  <si>
    <t>Multi-label categorization of accounts of sexism using a neural framework</t>
  </si>
  <si>
    <t>1642–1652</t>
  </si>
  <si>
    <t>Plank, B.</t>
  </si>
  <si>
    <t>The problem of human label variation: On ground truth in data, modeling and evaluation</t>
  </si>
  <si>
    <t>10671–10682</t>
  </si>
  <si>
    <t>Poletto, F., Basile, V., &amp; Sanguinetti, M.</t>
  </si>
  <si>
    <t>Pratkanis, A. R., Breckler, S. J., &amp; Greenwald, A. G.</t>
  </si>
  <si>
    <t>Attitude structure and function (1st ed.)</t>
  </si>
  <si>
    <t>Romberg, J.</t>
  </si>
  <si>
    <t>Is your perspective also my perspective? Enriching prediction with subjectivity</t>
  </si>
  <si>
    <t>Proceedings of the 9th workshop on argument mining</t>
  </si>
  <si>
    <t>115–125</t>
  </si>
  <si>
    <t>Sachdeva, P. S., Barreto, R., Vacano, C. von., &amp; Kennedy, C. J.</t>
  </si>
  <si>
    <t>Assessing annotator identity sensitivity via item response theory: A case study in a hate speech corpus</t>
  </si>
  <si>
    <t>Proceedings of the 2022 ACM conference on fairness, accountability, and transparency</t>
  </si>
  <si>
    <t>1585–1603</t>
  </si>
  <si>
    <t>Şahinüç, F., Yılmaz, E. H., Toraman, C., &amp; Koç, A.</t>
  </si>
  <si>
    <t>The effect of gender bias on hate speech detection</t>
  </si>
  <si>
    <t>Signal, Image and Video Processing</t>
  </si>
  <si>
    <t>1591–1597</t>
  </si>
  <si>
    <t>Sandri, M., Leonardelli, E., Tonelli, S., &amp; Jezek, E.</t>
  </si>
  <si>
    <t>Why don’t you do it right? Analysing annotators’ disagreement in subjective tasks</t>
  </si>
  <si>
    <t>Proceedings of the 17th conference of the European chapter of the association for computational linguistics</t>
  </si>
  <si>
    <t>2428–2441</t>
  </si>
  <si>
    <t>Distilbert, a distilled version of bert: smaller, faster, cheaper and lighter</t>
  </si>
  <si>
    <t>Sap, M., Swayamdipta, S., Vianna, L., Zhou, X., Choi, Y., &amp; Smith, N. A.</t>
  </si>
  <si>
    <t>Annotators with attitudes: How annotator beliefs and identities bias toxic language detection</t>
  </si>
  <si>
    <t>5884–5906</t>
  </si>
  <si>
    <t>Srinivas, P. Y. K. L., Das, A., &amp; Pulabaigari, V.</t>
  </si>
  <si>
    <t>Turner, M. J., Allen, M. S., Slater, M. J., Barker, J. B., Woodcock, C., Harwood, C. G., &amp; McFayden, K.</t>
  </si>
  <si>
    <t>The development and initial validation of the irrational performance beliefs inventory (ipbi)</t>
  </si>
  <si>
    <t>European Journal of Psychological Assessment</t>
  </si>
  <si>
    <t>174–180</t>
  </si>
  <si>
    <t>Uma, A. N., Fornaciari, T., Hovy, D., Paun, S., Plank, B., &amp; Poesio, M.</t>
  </si>
  <si>
    <t>Learning from disagreement: A survey</t>
  </si>
  <si>
    <t>1385–1470</t>
  </si>
  <si>
    <t>Vidgen, B., &amp; Derczynski, L.</t>
  </si>
  <si>
    <t>Directions in abusive language training data. A systematic review: Garbage in, garbage out</t>
  </si>
  <si>
    <t>e0243300</t>
  </si>
  <si>
    <t>van der Wal, O., Bachmann, D., Leidinger, A., van Maanen, L., Zuidema, W., &amp; Schulz, K.</t>
  </si>
  <si>
    <t>Undesirable biases in nlp: Addressing challenges of measurement</t>
  </si>
  <si>
    <t>Wan, R., Kim, J., &amp; Kang, D.</t>
  </si>
  <si>
    <t>Everyone’s voice matters: Quantifying annotation disagreement using demographic information</t>
  </si>
  <si>
    <t>14523–14530</t>
  </si>
  <si>
    <t>78–84</t>
  </si>
  <si>
    <t>Zhou, H., &amp; Fishbach, A.</t>
  </si>
  <si>
    <t>The pitfall of experimenting on the web: How unattended selective attrition leads to surprising (yet false) research conclusions</t>
  </si>
  <si>
    <t>493–504</t>
  </si>
  <si>
    <t>Ahmed, N. K., Rossi, R., Lee, J. B., Willke, T. L., Zhou, R., Kong, X., &amp; Eldardiry, H.</t>
  </si>
  <si>
    <t>Learning Role-based Graph Embeddings</t>
  </si>
  <si>
    <t>Aral, S., &amp; Nicolaides, C.</t>
  </si>
  <si>
    <t>Exercise contagion in a global social network</t>
  </si>
  <si>
    <t>10.1038/ncomms14753</t>
  </si>
  <si>
    <t>Baccarella, C. V., Wagner, T. F., Kietzmann, J. H., &amp; McCarthy, I. P.</t>
  </si>
  <si>
    <t>Social media? It’s serious! Understanding the dark side of social media</t>
  </si>
  <si>
    <t>European Management Journal</t>
  </si>
  <si>
    <t>10.1016/j.emj.2018.07.002</t>
  </si>
  <si>
    <t>Bailey, L., Harinam, V., &amp; Ariel, B.</t>
  </si>
  <si>
    <t>Victims, offenders and victim-offender overlaps of knife crime: A social network analysis approach using police records</t>
  </si>
  <si>
    <t>e0242621</t>
  </si>
  <si>
    <t>10.1371/journal.pone.0242621</t>
  </si>
  <si>
    <t>Cyberbullying among young adults in Malaysia: The roles of gender, age and Internet frequency</t>
  </si>
  <si>
    <t>149–157</t>
  </si>
  <si>
    <t>10.1016/j.chb.2015.01.021</t>
  </si>
  <si>
    <t>Ballard, M. E., &amp; Welch, K. M.</t>
  </si>
  <si>
    <t>Virtual warfare: Cyberbullying and cyber-victimization in MMOG play</t>
  </si>
  <si>
    <t>Games and Culture</t>
  </si>
  <si>
    <t>466–491</t>
  </si>
  <si>
    <t>10.1177/1555412015592473</t>
  </si>
  <si>
    <t>Barabási, A.-L.</t>
  </si>
  <si>
    <t>Scale-free networks: A decade and beyond</t>
  </si>
  <si>
    <t>412–413</t>
  </si>
  <si>
    <t>10.1126/science.1173299</t>
  </si>
  <si>
    <t>Boele, S., Sijtsema, J. J., Klimstra, T. A., Denissen, J. J. A., Meeus, W. H. J., &amp; Jokela, M.</t>
  </si>
  <si>
    <t>Person–group dissimilarity in personality and peer victimization</t>
  </si>
  <si>
    <t>European Journal of Personality</t>
  </si>
  <si>
    <t>220–233</t>
  </si>
  <si>
    <t>10.1002/per.2105</t>
  </si>
  <si>
    <t>Bond, R. M., Fariss, C. J., Jones, J. J., Kramer, A. D. I., Marlow, C., Settle, J. E., &amp; Fowler, J. H.</t>
  </si>
  <si>
    <t>A 61-million-person experiment in social influence and political mobilization</t>
  </si>
  <si>
    <t>295–298</t>
  </si>
  <si>
    <t>10.1038/nature11421</t>
  </si>
  <si>
    <t>Centola, D., &amp; Macy, M.</t>
  </si>
  <si>
    <t>Complex contagions and the weakness of long ties</t>
  </si>
  <si>
    <t>702–734</t>
  </si>
  <si>
    <t>10.1086/521848</t>
  </si>
  <si>
    <t>Smote: Synthetic minority over-sampling technique</t>
  </si>
  <si>
    <t>Chen, M., He, X., Yang, J., &amp; Zhang, H.</t>
  </si>
  <si>
    <t>3-D Convolutional recurrent neural networks with attention model for speech emotion recognition</t>
  </si>
  <si>
    <t>IEEE Signal Processing Letters</t>
  </si>
  <si>
    <t>1440–1444</t>
  </si>
  <si>
    <t>10.1109/LSP.2018.2860246</t>
  </si>
  <si>
    <t>Choi, K.-S., &amp; Lee, J. R.</t>
  </si>
  <si>
    <t>Theoretical analysis of cyber-interpersonal violence victimization and offending using cyber-routine activities theory</t>
  </si>
  <si>
    <t>394–402</t>
  </si>
  <si>
    <t>10.1016/j.chb.2017.03.061</t>
  </si>
  <si>
    <t>Christakis, N. A., &amp; Fowler, J. H.</t>
  </si>
  <si>
    <t>The collective dynamics of smoking in a large social network</t>
  </si>
  <si>
    <t>New England Journal of Medicine</t>
  </si>
  <si>
    <t>2249–2258</t>
  </si>
  <si>
    <t>10.1056/NEJMsa0706154</t>
  </si>
  <si>
    <t>Cislaghi, B., &amp; Heise, L.</t>
  </si>
  <si>
    <t>Using social norms theory for health promotion in low-income countries</t>
  </si>
  <si>
    <t>Health Promotion International</t>
  </si>
  <si>
    <t>616–623</t>
  </si>
  <si>
    <t>10.1093/heapro/day017</t>
  </si>
  <si>
    <t>Cole, D. A., Nick, E. A., &amp; Pulliam, K. A.</t>
  </si>
  <si>
    <t>Are massively multiplayer online role-playing games healthy or not and why? Preliminary support for a compensatory social interaction model</t>
  </si>
  <si>
    <t>57–66</t>
  </si>
  <si>
    <t>10.1016/j.chb.2019.08.012</t>
  </si>
  <si>
    <t>Dunn, R. A., &amp; Guadagno, R. E.</t>
  </si>
  <si>
    <t>My avatar and me – gender and personality predictors of avatar-self discrepancy</t>
  </si>
  <si>
    <t>10.1016/j.chb.2011.08.015</t>
  </si>
  <si>
    <t>Felnhofer, A., Kafka, J. X., Hlavacs, H., Beutl, L., Kryspin-Exner, I., &amp; Kothgassner, O. D.</t>
  </si>
  <si>
    <t>Meeting others virtually in a day-to-day setting: Investigating social avoidance and prosocial behavior towards avatars and agents</t>
  </si>
  <si>
    <t>399–406</t>
  </si>
  <si>
    <t>10.1016/j.chb.2017.11.031</t>
  </si>
  <si>
    <t>Gaffney, H., Farrington, D. P., &amp; Ttofi, M. M.</t>
  </si>
  <si>
    <t>Examining the effectiveness of school-bullying intervention programs globally: A meta-analysis</t>
  </si>
  <si>
    <t>10.17863/CAM.36367</t>
  </si>
  <si>
    <t>Graves, A., &amp; Schmidhuber, J.</t>
  </si>
  <si>
    <t>Framewise phoneme classification with bidirectional LSTM and other neural network architectures</t>
  </si>
  <si>
    <t>602–610</t>
  </si>
  <si>
    <t>10.1016/j.neunet.2005.06.042</t>
  </si>
  <si>
    <t>Hollingdale, J., &amp; Greitemeyer, T.</t>
  </si>
  <si>
    <t>The changing face of aggression: The effect of personalized avatars in a violent video game on levels of aggressive behavior</t>
  </si>
  <si>
    <t>Journal of Applied Social Psychology</t>
  </si>
  <si>
    <t>1862–1868</t>
  </si>
  <si>
    <t>10.1111/jasp.12148</t>
  </si>
  <si>
    <t>Kashima, Y., Wilson, S., Lusher, D., Pearson, L. J., &amp; Pearson, C.</t>
  </si>
  <si>
    <t>The acquisition of perceived descriptive norms as social category learning in social networks</t>
  </si>
  <si>
    <t>711–719</t>
  </si>
  <si>
    <t>10.1016/j.socnet.2013.06.002</t>
  </si>
  <si>
    <t>Keating, N. L., O’Malley, A. J., Onnela, J.-P., Gray, S. W., &amp; Landon, B. E.</t>
  </si>
  <si>
    <t>Association of physician peer influence with subsequent physician adoption and use of Bevacizumab</t>
  </si>
  <si>
    <t>10.1001/jamanetworkopen.2019.18586</t>
  </si>
  <si>
    <t>Khashe, S., Lucas, G., Becerik-Gerber, B., &amp; Gratch, J.</t>
  </si>
  <si>
    <t>Buildings with persona: Towards effective building-occupant communication</t>
  </si>
  <si>
    <t>607–618</t>
  </si>
  <si>
    <t>10.1016/j.chb.2017.05.040</t>
  </si>
  <si>
    <t>Kowalski, R., Giumetti, G., Schroeder, A., &amp; Lattanner, M.</t>
  </si>
  <si>
    <t>Lawrence, S., Giles, C. L., Chung Tsoi, A., &amp; Back, A. D.</t>
  </si>
  <si>
    <t>Face recognition: A convolutional neural-network approach</t>
  </si>
  <si>
    <t>IEEE Transactions on Neural Networks</t>
  </si>
  <si>
    <t>98–113</t>
  </si>
  <si>
    <t>10.1109/72.554195</t>
  </si>
  <si>
    <t>Lazuras, L., Barkoukis, V., Ourda, D., &amp; Tsorbatzoudis, H.</t>
  </si>
  <si>
    <t>A process model of cyberbullying in adolescence</t>
  </si>
  <si>
    <t>881–887</t>
  </si>
  <si>
    <t>10.1016/j.chb.2012.12.015</t>
  </si>
  <si>
    <t>Lee, C., &amp; Shin, N.</t>
  </si>
  <si>
    <t>Prevalence of cyberbullying and predictors of cyberbullying perpetration among Korean adolescents</t>
  </si>
  <si>
    <t>352–358</t>
  </si>
  <si>
    <t>10.1016/j.chb.2016.11.047</t>
  </si>
  <si>
    <t>Liu, C., Liu, Z., &amp; Yuan, G.</t>
  </si>
  <si>
    <t>Cyberbullying victimization and problematic Internet use among Chinese adolescents: Longitudinal mediation through mindfulness and depression</t>
  </si>
  <si>
    <t>Journal of Health Psychology</t>
  </si>
  <si>
    <t>10.1177/1359105320934158</t>
  </si>
  <si>
    <t>Lortie, C. L., &amp; Guitton, M. J.</t>
  </si>
  <si>
    <t>Social organization in virtual settings depends on proximity to human visual aspect</t>
  </si>
  <si>
    <t>1258–1261</t>
  </si>
  <si>
    <t>10.1016/j.chb.2011.01.006</t>
  </si>
  <si>
    <t>Lozano-Blasco, R., Cortés-Pascual, A., &amp; Latorre-Martínez, M. P.</t>
  </si>
  <si>
    <t>Being a cybervictim and a cyberbully – the duality of cyberbullying: A meta-analysis</t>
  </si>
  <si>
    <t>10.1016/j.chb.2020.106444</t>
  </si>
  <si>
    <t>Meyer.</t>
  </si>
  <si>
    <t>Resilience in the study of minority stress and health of sexual and gender minorities</t>
  </si>
  <si>
    <t>Psychology of Sexual Orientation and Gender Diversity</t>
  </si>
  <si>
    <t>209–213</t>
  </si>
  <si>
    <t>10.1037/sgd0000132</t>
  </si>
  <si>
    <t>Nodeland, B.</t>
  </si>
  <si>
    <t>The effects of self-control on the cyber victim-offender overlap</t>
  </si>
  <si>
    <t>4–24</t>
  </si>
  <si>
    <t>Noll, J. G., Shenk, C. E., Barnes, J. E., &amp; Putnam, F. W.</t>
  </si>
  <si>
    <t>Childhood abuse, avatar choices, and other risk factors associated with internet-initiated victimization of adolescent girls</t>
  </si>
  <si>
    <t>e1078–e1083</t>
  </si>
  <si>
    <t>10.1542/peds.2008-2983</t>
  </si>
  <si>
    <t>Revised Olweus bully/victim questionnaire</t>
  </si>
  <si>
    <t>University of Bergen</t>
  </si>
  <si>
    <t>10.1002/pits.20357</t>
  </si>
  <si>
    <t>Paciello, M., Tramontano, C., Nocentini, A., Fida, R., &amp; Menesini, E.</t>
  </si>
  <si>
    <t>The role of traditional and online moral disengagement on cyberbullying: Do externalising problems make any difference?</t>
  </si>
  <si>
    <t>190–198</t>
  </si>
  <si>
    <t>10.1016/j.chb.2019.09.024</t>
  </si>
  <si>
    <t>Papachristos, A. V., Wildeman, C., &amp; Roberto, E.</t>
  </si>
  <si>
    <t>Tragic, but not random: The social contagion of nonfatal gunshot injuries</t>
  </si>
  <si>
    <t>Social Science &amp; Medicine</t>
  </si>
  <si>
    <t>139–150</t>
  </si>
  <si>
    <t>10.1016/j.socscimed.2014.01.056</t>
  </si>
  <si>
    <t>Perozzi, B., Al-Rfou, R., &amp; Skiena, S.</t>
  </si>
  <si>
    <t>Deepwalk: Online learning of social representations</t>
  </si>
  <si>
    <t>Proceedings of the 20th ACM SIGKDD International Conference on Knowledge Discovery and Data Mining</t>
  </si>
  <si>
    <t>701–710</t>
  </si>
  <si>
    <t>Rambaran, J. A., Dijkstra, J. K., &amp; Stark, T. H.</t>
  </si>
  <si>
    <t>Status-based influence processes: The role of norm salience in contagion of adolescent risk attitudes</t>
  </si>
  <si>
    <t>Journal of Research on Adolescence</t>
  </si>
  <si>
    <t>574–585</t>
  </si>
  <si>
    <t>10.1111/jora.12032</t>
  </si>
  <si>
    <t>Rambaran, J. A., Dijkstra, J. K., &amp; Veenstra, R.</t>
  </si>
  <si>
    <t>Bullying as a group process in childhood: A longitudinal social network analysis</t>
  </si>
  <si>
    <t>Child Development</t>
  </si>
  <si>
    <t>1336–1352</t>
  </si>
  <si>
    <t>10.1111/cdev.13298</t>
  </si>
  <si>
    <t>Ratan, R. A., Fordham, J. A., Leith, A. P., &amp; Williams, D.</t>
  </si>
  <si>
    <t>Women keep it real: avatar gender choice in league of legends</t>
  </si>
  <si>
    <t>254–257</t>
  </si>
  <si>
    <t>10.1089/cyber.2018.0302</t>
  </si>
  <si>
    <t>Rodkin, P. C., Espelage, D. L., &amp; Hanish, L. D.</t>
  </si>
  <si>
    <t>A relational framework for understanding bullying: Developmental antecedents and outcomes</t>
  </si>
  <si>
    <t>311–321</t>
  </si>
  <si>
    <t>10.1037/a0038658</t>
  </si>
  <si>
    <t>Sadowski, A. S., &amp; Lomanowska, A. M.</t>
  </si>
  <si>
    <t>Virtual intimacy: Propensity for physical contact between avatars in an online virtual environment</t>
  </si>
  <si>
    <t>10.1016/j.chb.2017.09.011</t>
  </si>
  <si>
    <t>Shen, C., Sun, Q., Kim, T., Wolff, G., Ratan, R., &amp; Williams, D.</t>
  </si>
  <si>
    <t>Viral vitriol: Predictors and contagion of online toxicity in World of Tanks</t>
  </si>
  <si>
    <t>10.1016/j.chb.2020.106343</t>
  </si>
  <si>
    <t>Slovak, K., &amp; Singer, J. B.</t>
  </si>
  <si>
    <t>School social workers’ perceptions of cyberbullying</t>
  </si>
  <si>
    <t>Children and Schools</t>
  </si>
  <si>
    <t>5–16</t>
  </si>
  <si>
    <t>10.1093/cs/33.1.5</t>
  </si>
  <si>
    <t>Stubbs-Richardson, M., &amp; May, D. C.</t>
  </si>
  <si>
    <t>Social contagion in bullying: An Examination of strains and types of bullying victimization in peer networks</t>
  </si>
  <si>
    <t>10.1007/s12103-020-09572-y</t>
  </si>
  <si>
    <t>Takano, M., &amp; Tsunoda, T.</t>
  </si>
  <si>
    <t>Self-disclosure of bullying experiences and social support in avatar communication: Analysis of verbal and nonverbal communications</t>
  </si>
  <si>
    <t>Teng, Z., Nie, Q., Zhu, Z., &amp; Guo, C.</t>
  </si>
  <si>
    <t>Violent video game exposure and (Cyber) bullying perpetration among Chinese youth: The moderating role of trait aggression and moral identity</t>
  </si>
  <si>
    <t>10.1016/j.chb.2019.106193</t>
  </si>
  <si>
    <t>Ternovski, J., &amp; Yasseri, T.</t>
  </si>
  <si>
    <t>Social complex contagion in music listenership: A natural experiment with 1.3 million participants</t>
  </si>
  <si>
    <t>144–152</t>
  </si>
  <si>
    <t>10.1016/j.socnet.2019.10.005</t>
  </si>
  <si>
    <t>Tessier, M.-H., Gingras, C., Robitaille, N., &amp; Jackson, P. L.</t>
  </si>
  <si>
    <t>Toward dynamic pain expressions in avatars: Perceived realism and pain level of different action unit orders</t>
  </si>
  <si>
    <t>95–109</t>
  </si>
  <si>
    <t>10.1016/j.chb.2019.02.001</t>
  </si>
  <si>
    <t>Thomas, D. E., &amp; Bierman, K. L.</t>
  </si>
  <si>
    <t>The impact of classroom aggression on the development of aggressive behavior problems in children</t>
  </si>
  <si>
    <t>Development and Psychopathology</t>
  </si>
  <si>
    <t>471–487</t>
  </si>
  <si>
    <t>10.1017/S0954579406060251</t>
  </si>
  <si>
    <t>Treal, T., Jackson, P. L., &amp; Meugnot, A.</t>
  </si>
  <si>
    <t>Combining trunk movement and facial expression enhances the perceived intensity and believability of an avatar’s pain expression</t>
  </si>
  <si>
    <t>10.1016/j.chb.2020.106451</t>
  </si>
  <si>
    <t>Turliuc, M. N., Măirean, C., &amp; Boca-Zamfir, M.</t>
  </si>
  <si>
    <t>The relation between cyberbullying and depressive symptoms in adolescence. The moderating role of emotion regulation strategies</t>
  </si>
  <si>
    <t>10.1016/j.chb.2020.106341</t>
  </si>
  <si>
    <t>Vlaanderen, A., Bevelander, K. E., &amp; Kleemans, M.</t>
  </si>
  <si>
    <t>Empowering digital citizenship: An anti-cyberbullying intervention to increase children’s intentions to intervene on behalf of the victim</t>
  </si>
  <si>
    <t>10.1016/j.chb.2020.106459</t>
  </si>
  <si>
    <t>Wang, X., Yang, J., Wang, P., &amp; Lei, L.</t>
  </si>
  <si>
    <t>Childhood maltreatment, moral disengagement, and adolescents’ cyberbullying perpetration: Fathers’ and mothers’ moral disengagement as moderators</t>
  </si>
  <si>
    <t>10.1016/j.chb.2019.01.031</t>
  </si>
  <si>
    <t>Wang, X., Yang, L., Yang, J., Wang, P., &amp; Lei, L.</t>
  </si>
  <si>
    <t>Trait anger and cyberbullying among young adults: A moderated mediation model of moral disengagement and moral identity</t>
  </si>
  <si>
    <t>519–526</t>
  </si>
  <si>
    <t>10.1016/j.chb.2017.03.073</t>
  </si>
  <si>
    <t>Warren, K., Schoppelrey, S., Moberg, D. P., &amp; McDonald, M.</t>
  </si>
  <si>
    <t>A model of contagion through competition in the aggressive behaviors of elementary school students</t>
  </si>
  <si>
    <t>Journal of Abnormal Child Psychology</t>
  </si>
  <si>
    <t>283–292</t>
  </si>
  <si>
    <t>10.1007/s10802-005-3565-5</t>
  </si>
  <si>
    <t>Watts, D. J., &amp; Strogatz, S. H.</t>
  </si>
  <si>
    <t>Collective dynamics of ‘small-world’ networks</t>
  </si>
  <si>
    <t>440–442</t>
  </si>
  <si>
    <t>10.1038/30918</t>
  </si>
  <si>
    <t>Wong, R. Y. M., Cheung, C. M. K., &amp; Xiao, B.</t>
  </si>
  <si>
    <t>Does gender matter in cyberbullying perpetration? An empirical investigation</t>
  </si>
  <si>
    <t>10.1016/j.chb.2017.10.022</t>
  </si>
  <si>
    <t>Wright, M. F., &amp; Li, Y.</t>
  </si>
  <si>
    <t>The association between cyber victimization and subsequent cyber aggression: The moderating effect of peer rejection</t>
  </si>
  <si>
    <t>662–674</t>
  </si>
  <si>
    <t>10.1007/s10964-012-9903-3</t>
  </si>
  <si>
    <t>Yang, G. S., Huesmann, L. R., &amp; Bushman, B. J.</t>
  </si>
  <si>
    <t>Effects of playing a violent video game as male versus female avatar on subsequent aggression in male and female players</t>
  </si>
  <si>
    <t>537–541</t>
  </si>
  <si>
    <t>10.1002/ab.21551</t>
  </si>
  <si>
    <t>Yap, B. W., Rani, K. A., Rahman, H. A. A., Fong, S., Khairudin, Z., &amp; Abdullah, N. N.</t>
  </si>
  <si>
    <t>An application of oversampling, undersampling, bagging and boosting in handling imbalanced datasets</t>
  </si>
  <si>
    <t>Proceedings of the first international conference on advanced data and information engineering (DaEng-2013)</t>
  </si>
  <si>
    <t>10.1007/978-981-4585-18-7_2</t>
  </si>
  <si>
    <t>Zwolinsky, S., Kime, N., Pringle, A., Widdop, P., &amp; McKenna, J.</t>
  </si>
  <si>
    <t>Designing programmes of physical activity through sport: Learning from a widening participation intervention. ‘City of Football.’</t>
  </si>
  <si>
    <t>10.1186/s12889-018-6049-6</t>
  </si>
  <si>
    <t>Aljawazeri, J., &amp; Jasim, M. N.</t>
  </si>
  <si>
    <t>Addressing challenges in hate speech detection using BERT-based models: A review</t>
  </si>
  <si>
    <t>Iraqi Journal for Computer Science and Mathematics</t>
  </si>
  <si>
    <t>Ameya, V., Feng, M., &amp; Yue, N.</t>
  </si>
  <si>
    <t>Empirical analysis of multi-task learning for reducing identity bias in toxic comment detection</t>
  </si>
  <si>
    <t>683–693</t>
  </si>
  <si>
    <t>Anjalie, F., &amp; Yulia, T.</t>
  </si>
  <si>
    <t>Unsupervised discovery of implicit gender bias</t>
  </si>
  <si>
    <t>Proceedings of the 17th conference on empirical methods in natural language processing</t>
  </si>
  <si>
    <t>596–608</t>
  </si>
  <si>
    <t>Bahgat, M., Wilson, S., &amp; Magdy, W.</t>
  </si>
  <si>
    <t>LIWC-UD: Classifying online slang terms into LIWC categories</t>
  </si>
  <si>
    <t>Proceedings of the 14th ACM web science conference</t>
  </si>
  <si>
    <t>422–432</t>
  </si>
  <si>
    <t>Chaudhary, A., Kolhe, S., &amp; Kamal, R.</t>
  </si>
  <si>
    <t>An improved random forest classifier for multi-class classification</t>
  </si>
  <si>
    <t>Information Processing in Agriculture</t>
  </si>
  <si>
    <t>215–222</t>
  </si>
  <si>
    <t>Chaves, A. P., &amp; Gerosa, M. A.</t>
  </si>
  <si>
    <t>How should my chatbot interact? A survey on social characteristics in human–chatbot interaction design</t>
  </si>
  <si>
    <t>International Journal of Human–Computer Interaction</t>
  </si>
  <si>
    <t>729–758</t>
  </si>
  <si>
    <t>Chen, J., Shen, D., Chen, W., &amp; Yang, D.</t>
  </si>
  <si>
    <t>Hiddencut: Simple data augmentation for natural language understanding with better generalizability</t>
  </si>
  <si>
    <t>4380–4390</t>
  </si>
  <si>
    <t>Choi, M., Kim, H., Han, B., Xu, N., &amp; Lee, K. M.</t>
  </si>
  <si>
    <t>Channel attention is all you need for video frame interpolation</t>
  </si>
  <si>
    <t>Proceedings of the 34th AAAI conference on artificial intelligence</t>
  </si>
  <si>
    <t>10663–10671</t>
  </si>
  <si>
    <t>Clarke, C., Hall, M., Mittal, G., et al.</t>
  </si>
  <si>
    <t>Rule by example: Harnessing logical rules for explainable hate speech detection</t>
  </si>
  <si>
    <t>Proceedings of the 61st annual meeting of the association for computational linguistics</t>
  </si>
  <si>
    <t>364–376</t>
  </si>
  <si>
    <t>Cui, Y., Che, W., Liu, T., Qin, B., Wang, S., &amp; Hu, G.</t>
  </si>
  <si>
    <t>Revisiting pre-trained models for Chinese natural language processing</t>
  </si>
  <si>
    <t>arXiv preprint arXiv:2004.13922</t>
  </si>
  <si>
    <t>Dai, W., Tao, J., Yan, X., Feng, Z., &amp; Chen, J.</t>
  </si>
  <si>
    <t>Addressing unintended bias in toxicity detection: An lstm and attention-based approach</t>
  </si>
  <si>
    <t>Proceedings of the 5th international conference on artificial intelligence and computer applications</t>
  </si>
  <si>
    <t>375–379</t>
  </si>
  <si>
    <t>de Paula, A. F. M., Rosso, P., &amp; Spina, D.</t>
  </si>
  <si>
    <t>Mitigating negative transfer with task awareness for sexism, hate speech, and toxic language detection</t>
  </si>
  <si>
    <t>Proceedings of the 23th international joint conference on neural networks</t>
  </si>
  <si>
    <t>Deng, J., Zhou, J., Sun, H., et al.</t>
  </si>
  <si>
    <t>COLD: A benchmark for Chinese offensive language detection</t>
  </si>
  <si>
    <t>Proceedings of the 19th conference on empirical methods in natural language processing</t>
  </si>
  <si>
    <t>11580–11599</t>
  </si>
  <si>
    <t>Dessì, D., Recupero, D. R., &amp; Sack, H.</t>
  </si>
  <si>
    <t>An assessment of deep learning models and word embeddings for toxicity detection within online textual comments</t>
  </si>
  <si>
    <t>779–787</t>
  </si>
  <si>
    <t>Devlin, J., Kenton, &amp; Toutanova, L. K.</t>
  </si>
  <si>
    <t>Proceedings of the 18th annual conference of the North American chapter of the association for computational linguistics</t>
  </si>
  <si>
    <t>2–21</t>
  </si>
  <si>
    <t>Du, Z., Qian, Y., &amp; Liu, X.</t>
  </si>
  <si>
    <t>GLM: General language model pretraining with autoregressive blank infilling</t>
  </si>
  <si>
    <t>Proceedings of the 60th annual meeting of the association for computational linguistics</t>
  </si>
  <si>
    <t>320–335</t>
  </si>
  <si>
    <t>Dubey, K., Nair, R., Khan, M. U., et al.</t>
  </si>
  <si>
    <t>Toxic comment detection using lstm</t>
  </si>
  <si>
    <t>Proceedings of the 3rd international conference on advances in electronics, computers and communications</t>
  </si>
  <si>
    <t>Elbasani, E., &amp; Kim, J.-D.</t>
  </si>
  <si>
    <t>AMR-CNN: Abstract meaning representation with convolution neural network for toxic content detection</t>
  </si>
  <si>
    <t>Journal of Web Engineering</t>
  </si>
  <si>
    <t>677–692</t>
  </si>
  <si>
    <t>102981–102992</t>
  </si>
  <si>
    <t>Felt, C., &amp; Riloff, E.</t>
  </si>
  <si>
    <t>Recognizing euphemisms and dysphemisms using sentiment analysis</t>
  </si>
  <si>
    <t>Proceedings of the 2th workshop on figurative language processing</t>
  </si>
  <si>
    <t>136–145</t>
  </si>
  <si>
    <t>Fernandez, E., Winata, M. G., Fasya, F. H., et al.</t>
  </si>
  <si>
    <t>Improving IndoBERT for sentiment analysis on Indonesian stock trader slang language</t>
  </si>
  <si>
    <t>Proceedings of the 5th IEEE international conference on internet of things and intelligence systems</t>
  </si>
  <si>
    <t>240–244</t>
  </si>
  <si>
    <t>102524–102541</t>
  </si>
  <si>
    <t>Frenda, S., Cignarella, A. T., Basile, V., et al.</t>
  </si>
  <si>
    <t>116398–116416</t>
  </si>
  <si>
    <t>Gavidia, M., Lee, P., Feldman, A., et al.</t>
  </si>
  <si>
    <t>CATs are fuzzy PETs: A corpus and analysis of potentially euphemistic terms</t>
  </si>
  <si>
    <t>Proceedings of the 13th language resources and evaluation conference</t>
  </si>
  <si>
    <t>2658–2671</t>
  </si>
  <si>
    <t>Gaydhani, A., Doma, V., Kendre, S., et al.</t>
  </si>
  <si>
    <t>Detecting hate speech and offensive language on twitter using machine learning: An n-gram and tfidf based approach</t>
  </si>
  <si>
    <t>arXiv preprint arXiv:1809.08651</t>
  </si>
  <si>
    <t>Gu, Y., Luo, X., &amp; Yang, M.</t>
  </si>
  <si>
    <t>Incomplete observations bias suppression for abductive natural language inference</t>
  </si>
  <si>
    <t>Proceedings of the 49th IEEE international conference on acoustics, speech and signal processing</t>
  </si>
  <si>
    <t>10046–10050</t>
  </si>
  <si>
    <t>Gupta, S., Lee, S., De-Arteaga, M., et al.</t>
  </si>
  <si>
    <t>Same same, but different: Conditional multi-task learning for demographic-specific toxicity detection</t>
  </si>
  <si>
    <t>Proceedings of the 15th ACM web conference</t>
  </si>
  <si>
    <t>3689–3700</t>
  </si>
  <si>
    <t>Hada, T., Sei, Y., Tahara, Y., et al.</t>
  </si>
  <si>
    <t>Detection of compound-type dark jargons using similar words</t>
  </si>
  <si>
    <t>Proceedings of the 15th international conference on agents and artificial intelligence</t>
  </si>
  <si>
    <t>He, W., Vieira, T. K., Garcia, M., et al.</t>
  </si>
  <si>
    <t>Investigating idiomaticity in word representations</t>
  </si>
  <si>
    <t>1–48</t>
  </si>
  <si>
    <t>Hou, Y., Wang, H., &amp; Wang, H.</t>
  </si>
  <si>
    <t>Identification of Chinese dark jargons in telegram underground markets using context-oriented and linguistic features</t>
  </si>
  <si>
    <t>103033–103053</t>
  </si>
  <si>
    <t>Hu, Y., Li, J., Wang, T., et al.</t>
  </si>
  <si>
    <t>A unified generative framework for bilingual euphemism detection and identification</t>
  </si>
  <si>
    <t>Findings of the 62nd annual meeting of the association for computational linguistics</t>
  </si>
  <si>
    <t>6753–6766</t>
  </si>
  <si>
    <t>Hu, Y., Li, J., Wu, M., et al.</t>
  </si>
  <si>
    <t>Uncovering and mitigating the hidden chasm: A study on the text-text domain gap in euphemism identification</t>
  </si>
  <si>
    <t>Proceedings of the 38the AAAI conference on artificial intelligence</t>
  </si>
  <si>
    <t>18270–18278</t>
  </si>
  <si>
    <t>Jessica, L.</t>
  </si>
  <si>
    <t>Leveraging world knowledge in implicit hate speech detection</t>
  </si>
  <si>
    <t>Proceedings of the 2nd workshop on NLP for positive impact</t>
  </si>
  <si>
    <t>Jia, Y., Wu, W., Cao, F., et al.</t>
  </si>
  <si>
    <t>In-game toxic language detection: Shared task and attention residuals</t>
  </si>
  <si>
    <t>Proceedings of the 37th AAAI conference on artificial intelligence</t>
  </si>
  <si>
    <t>16238–16239</t>
  </si>
  <si>
    <t>Jiang, A., Yang, X., Liu, Y., &amp; Zubiaga, A.</t>
  </si>
  <si>
    <t>SWSR: A Chinese dataset and lexicon for online sexism detection</t>
  </si>
  <si>
    <t>Online Social Networks Media</t>
  </si>
  <si>
    <t>100182–100226</t>
  </si>
  <si>
    <t>Jiawen, D., Zhuang, C., &amp; Hao, S.</t>
  </si>
  <si>
    <t>Enhancing offensive language detection with data augmentation and knowledge distillation</t>
  </si>
  <si>
    <t>Research</t>
  </si>
  <si>
    <t>Kapron-King, A., &amp; Xu, Y.</t>
  </si>
  <si>
    <t>A diachronic evaluation of gender asymmetry in euphemism</t>
  </si>
  <si>
    <t>arXiv preprint arXiv:2106.02083</t>
  </si>
  <si>
    <t>Ke, L., Chen, X., &amp; Wang, H.</t>
  </si>
  <si>
    <t>An unsupervised detection framework for Chinese jargons in the darknet</t>
  </si>
  <si>
    <t>Proceedings of the fifteenth ACM international conference on web search and data mining</t>
  </si>
  <si>
    <t>458–466</t>
  </si>
  <si>
    <t>Keh, S. S., Bharadwaj, R. K., Liu, E., et al.</t>
  </si>
  <si>
    <t>Eureka: Euphemism recognition enhanced through knn-based methods and augmentation</t>
  </si>
  <si>
    <t>arXiv preprint arXiv:2210.12846</t>
  </si>
  <si>
    <t>Kesen, I., Erdem, A., Erdem, E., et al.</t>
  </si>
  <si>
    <t>Detecting euphemisms with literal descriptions and visual imagery</t>
  </si>
  <si>
    <t>abs/2211.04576</t>
  </si>
  <si>
    <t>Kravchenko, H., et al.</t>
  </si>
  <si>
    <t>IT slang analysis system</t>
  </si>
  <si>
    <t>Proceedings of the 11th modern machine learning technologies and data science workshop</t>
  </si>
  <si>
    <t>561–571</t>
  </si>
  <si>
    <t>Lao, Y., Zhang, C., Wei, Y., et al.</t>
  </si>
  <si>
    <t>Detecting and finding the true meaning of jargons</t>
  </si>
  <si>
    <t>Proceedings of the 7th international conference on frontiers of educational technologies</t>
  </si>
  <si>
    <t>Le, K. M., Pham, T., Quan, T., et al.</t>
  </si>
  <si>
    <t>LAMPAT: Low-rank adaption for multilingual paraphrasing using adversarial training</t>
  </si>
  <si>
    <t>Proceedings of the 38th conference on artificial intelligence</t>
  </si>
  <si>
    <t>18435–18443</t>
  </si>
  <si>
    <t>Lee, H., Hudson, D. A., Lee, K., &amp; Manning, C. D.</t>
  </si>
  <si>
    <t>SLM: Learning a discourse language representation with sentence unshuffling</t>
  </si>
  <si>
    <t>1551–1562</t>
  </si>
  <si>
    <t>Lee, P., Trujillo, A. C., Plancarte, D. C., et al.</t>
  </si>
  <si>
    <t>MEDs for PETs: Multilingual euphemism disambiguation for potentially euphemistic terms</t>
  </si>
  <si>
    <t>arXiv preprint arXiv:2401.14526</t>
  </si>
  <si>
    <t>Li, J., Du, T., Ji, S., et al.</t>
  </si>
  <si>
    <t>{TextShield}: Robust text classification based on multimodal embedding and neural machine translation</t>
  </si>
  <si>
    <t>Proceedings of the 29th USeNIX security symposium</t>
  </si>
  <si>
    <t>1381–1398</t>
  </si>
  <si>
    <t>Li, J., Sun, A., Han, J., et al.</t>
  </si>
  <si>
    <t>A survey on deep learning for named entity recognition</t>
  </si>
  <si>
    <t>50–70</t>
  </si>
  <si>
    <t>Liu, D., Deng, H., Cheng, X., Ren, Q., Wang, K., &amp; Zhang, Q.</t>
  </si>
  <si>
    <t>Towards the difficulty for a deep neural network to learn concepts of different complexities</t>
  </si>
  <si>
    <t>41283–41304</t>
  </si>
  <si>
    <t>Lu, J., Xu, B., Zhang, X., et al.</t>
  </si>
  <si>
    <t>Facilitating fine-grained detection of Chinese toxic language: Hierarchical taxonomy, resources, and benchmarks</t>
  </si>
  <si>
    <t>16235–16250</t>
  </si>
  <si>
    <t>Madaan, A., Setlur, A., Parekh, T., et al.</t>
  </si>
  <si>
    <t>Politeness transfer: A tag and generate approach</t>
  </si>
  <si>
    <t>1869–1881</t>
  </si>
  <si>
    <t>Madhu, H., Satapara, S., Modha, S., et al.</t>
  </si>
  <si>
    <t>119342–119361</t>
  </si>
  <si>
    <t>Mathew, B., et al.</t>
  </si>
  <si>
    <t>Proceedings of the 35th AAAI conference on artificial intelligence</t>
  </si>
  <si>
    <t>Matsumoto, K., Ren, F., Matsuoka, M., et al.</t>
  </si>
  <si>
    <t>Slang feature extraction by analysing topic change on social media</t>
  </si>
  <si>
    <t>64–71</t>
  </si>
  <si>
    <t>Naim, J., Hossain, T., Tasneem, F., et al.</t>
  </si>
  <si>
    <t>Leveraging fusion of sequence tagging models for toxic spans detection</t>
  </si>
  <si>
    <t>688–702</t>
  </si>
  <si>
    <t>Nelatoori, K. B., &amp; Kommanti, H. B.</t>
  </si>
  <si>
    <t>Multi-task learning for toxic comment classification and rationale extraction</t>
  </si>
  <si>
    <t>Journal of Intelligent Information Systems</t>
  </si>
  <si>
    <t>495–519</t>
  </si>
  <si>
    <t>Neog, M., &amp; Baruah, N.</t>
  </si>
  <si>
    <t>A deep learning framework for assamese toxic comment detection: Leveraging LSTM and BiLSTM models with attention mechanism</t>
  </si>
  <si>
    <t>Advances in Data-Driven Computing and Intelligent Systems</t>
  </si>
  <si>
    <t>485–498</t>
  </si>
  <si>
    <t>GPT-4 technical report</t>
  </si>
  <si>
    <t>abs/2303.08774</t>
  </si>
  <si>
    <t>GPT-4o introduction</t>
  </si>
  <si>
    <t>https://openai.com/index/hello-gpt-4o/</t>
  </si>
  <si>
    <t>Pavlopoulos, J., Laugier, L., Xenos, A., et al.</t>
  </si>
  <si>
    <t>From the detection of toxic spans in online discussions to the analysis of toxic-to-civil transfer</t>
  </si>
  <si>
    <t>3721–3734</t>
  </si>
  <si>
    <t>Pei, Z., Sun, Z., &amp; Xu, Y.</t>
  </si>
  <si>
    <t>Proceedings of the 23rd conference on computational natural language learning</t>
  </si>
  <si>
    <t>Portnoff, R. S., Afroz, S., Durrett, G., et al.</t>
  </si>
  <si>
    <t>Tools for automated analysis of cybercriminal markets</t>
  </si>
  <si>
    <t>Proceedings of the 26th international conference on world wide web</t>
  </si>
  <si>
    <t>657–666</t>
  </si>
  <si>
    <t>Rababah, H. A.</t>
  </si>
  <si>
    <t>The translatability and use of X-phemism expressions (x-phemization): Euphemisms, dysphemisms and orthophemisms in the medical discourse</t>
  </si>
  <si>
    <t>Studies in Literature and Language</t>
  </si>
  <si>
    <t>229–240</t>
  </si>
  <si>
    <t>Sap, M., Swayamdipta, S., Vianna, L., et al.</t>
  </si>
  <si>
    <t>Proceedings of the 2022 conference of the North American chapter of the association for computational linguistics: Human language technologies</t>
  </si>
  <si>
    <t>Song, H., Hong, J., Jung, C., et al.</t>
  </si>
  <si>
    <t>Detecting offensive language in an open chatbot platform</t>
  </si>
  <si>
    <t>Proceedings of the 17th joint international conference on computational linguistics, language resources and evaluation</t>
  </si>
  <si>
    <t>4760–4771</t>
  </si>
  <si>
    <t>Sreyan, G., Manan, S., &amp; Purva, C.</t>
  </si>
  <si>
    <t>CoSyn: Detecting implicit hate speech in online conversations using a context synergized hyperbolic network</t>
  </si>
  <si>
    <t>Proceedings of the 20th conference on empirical methods in natural language processing</t>
  </si>
  <si>
    <t>6159–6173</t>
  </si>
  <si>
    <t>Sumanth, P., Samiuddin, S., Jamal, K., et al.</t>
  </si>
  <si>
    <t>Toxic speech classification using machine learning algorithms</t>
  </si>
  <si>
    <t>Proceedings of the 1st international conference on electronic systems and intelligent computing</t>
  </si>
  <si>
    <t>257–263</t>
  </si>
  <si>
    <t>Sun, Z., Zemel, R., &amp; Xu, Y.</t>
  </si>
  <si>
    <t>A computational framework for slang generation</t>
  </si>
  <si>
    <t>462–478</t>
  </si>
  <si>
    <t>Touvron, H., Lavril, T., Izacard, G., et al.</t>
  </si>
  <si>
    <t>LLaMA: Open and efficient foundation language models</t>
  </si>
  <si>
    <t>abs/2302.13971</t>
  </si>
  <si>
    <t>Wan, S., Pan, S., Yang, J., et al.</t>
  </si>
  <si>
    <t>Contrastive and generative graph convolutional networks for graph-based semi-supervised learning</t>
  </si>
  <si>
    <t>10049–10057</t>
  </si>
  <si>
    <t>Wang, H., Hou, Y., &amp; Wang, H.</t>
  </si>
  <si>
    <t>A novel framework of identifying Chinese jargons for telegram underground markets</t>
  </si>
  <si>
    <t>Proceedings of the 30th international conference on computer communications and networks</t>
  </si>
  <si>
    <t>Wang, W., Huang, J., Chen, C., et al.</t>
  </si>
  <si>
    <t>Validating multimedia content moderation software via semantic fusion</t>
  </si>
  <si>
    <t>Proceedings of the 32nd ACM SIGSOFT international symposium on software testing and analysis</t>
  </si>
  <si>
    <t>576–588</t>
  </si>
  <si>
    <t>Wang, Y., Su, H., Wu, Y., et al.</t>
  </si>
  <si>
    <t>SICM: A supervised-based identification and classification model for Chinese jargons using feature adapter enhanced BERT</t>
  </si>
  <si>
    <t>Proceedings of the 19th Pacific rim international conference on artificial intelligence</t>
  </si>
  <si>
    <t>297–308</t>
  </si>
  <si>
    <t>Wiriyathammabhum, P.</t>
  </si>
  <si>
    <t>TEDB system description to a shared task on euphemism detection 2022</t>
  </si>
  <si>
    <t>abs/2301.06602</t>
  </si>
  <si>
    <t>Wyner, A. J., Olson, M., Bleich, J., &amp; Mease, D.</t>
  </si>
  <si>
    <t>Explaining the success of adaboost and random forests as interpolating classifiers</t>
  </si>
  <si>
    <t>Xiaochuang, H., &amp; Yulia, T.</t>
  </si>
  <si>
    <t>Fortifying toxic speech detectors against veiled toxicity</t>
  </si>
  <si>
    <t>7732–7739</t>
  </si>
  <si>
    <t>Yang, H., Ma, X., Du, K., et al.</t>
  </si>
  <si>
    <t>How to learn klingon without a dictionary: Detection and measurement of black keywords used by the underground economy</t>
  </si>
  <si>
    <t>Proceedings of the 38th IEEE symposium on security and privacy</t>
  </si>
  <si>
    <t>751–769</t>
  </si>
  <si>
    <t>Yang, A., Yang, B., Hui, B., et al.</t>
  </si>
  <si>
    <t>Qwen2 technical report</t>
  </si>
  <si>
    <t>arXiv preprint arXiv:2407.10671</t>
  </si>
  <si>
    <t>Youngwook, K., Shinwoo, P., &amp; Yo-Sub, H.</t>
  </si>
  <si>
    <t>Yuan, K., Lu, H., Liao, X., et al.</t>
  </si>
  <si>
    <t>Reading thieves’ cant: Automatically identifying and understanding dark jargons from cybercrime marketplaces</t>
  </si>
  <si>
    <t>Proceedings of the 27th USeNIX security symposium</t>
  </si>
  <si>
    <t>1027–1041</t>
  </si>
  <si>
    <t>Zampieri, M., et al.</t>
  </si>
  <si>
    <t>Zeng, H., &amp; Cui, X.</t>
  </si>
  <si>
    <t>SimCLRT: A simple framework for contrastive learning of rumor tracking</t>
  </si>
  <si>
    <t>104757–104769</t>
  </si>
  <si>
    <t>Zhang, C., Benz, P., Imtiaz, T., &amp; Kweon, I. S.</t>
  </si>
  <si>
    <t>Understanding adversarial examples from the mutual influence of images and perturbations</t>
  </si>
  <si>
    <t>Proceedings of the 38th IEEE/CVF conference on computer vision and pattern recognition</t>
  </si>
  <si>
    <t>14521–14530</t>
  </si>
  <si>
    <t>Proceedings of the 38th AAAI conference on artificial intelligence</t>
  </si>
  <si>
    <t>Zhang, Z., &amp; Xu, Z.-Q. J.</t>
  </si>
  <si>
    <t>Implicit regularization of dropout</t>
  </si>
  <si>
    <t>4206–4217</t>
  </si>
  <si>
    <t>Zhao, K., Zhang, Y., Xing, C., et al.</t>
  </si>
  <si>
    <t>Chinese underground market jargon analysis based on unsupervised learning</t>
  </si>
  <si>
    <t>Proceedings of the 13th IEEE conference on intelligence and security informatics</t>
  </si>
  <si>
    <t>Zhou, J., Deng, J., Mi, F., et al.</t>
  </si>
  <si>
    <t>Towards identifying social bias in dialog systems: Framework, dataset, and benchmark</t>
  </si>
  <si>
    <t>Proceedings of the association for computational linguistics</t>
  </si>
  <si>
    <t>3576–3591</t>
  </si>
  <si>
    <t>Zhu, W., Gong, H., Bansal, R., et al.</t>
  </si>
  <si>
    <t>Proceedings of the 42th IEEE symposium on security and privacy</t>
  </si>
  <si>
    <t>Proceedings of the fifth workshop on computational approaches to linguistic code-switching</t>
  </si>
  <si>
    <t>Mono vs multilingual bert for hate speech detection and text classification: A case study in marathi</t>
  </si>
  <si>
    <t>IAPR workshop on artificial neural networks in pattern recognition</t>
  </si>
  <si>
    <t>Yadav, A. K., Kumar, M., Kumar, A., Yadav, D., et al.</t>
  </si>
  <si>
    <t>Hate speech recognition in multilingual text: Hinglish documents</t>
  </si>
  <si>
    <t>International Journal of Information Technology</t>
  </si>
  <si>
    <t>1319–1331</t>
  </si>
  <si>
    <t>Zampieri, M., Ranasinghe, T., Chaudhari, M., Gaikwad, S., Krishna, P., Nene, M., et al.</t>
  </si>
  <si>
    <t>Predicting the type and target of offensive social media posts in marathi</t>
  </si>
  <si>
    <t>Y. Liu, C. Jiang, H. Zhao</t>
  </si>
  <si>
    <t>Assessing product competitive advantages from the perspective of customers by mining user-generated content on social media</t>
  </si>
  <si>
    <t>Decis. Support. Syst.</t>
  </si>
  <si>
    <t>J. Zhang, J. Zhang, M. Zhang</t>
  </si>
  <si>
    <t>From free to paid: customer expertise and customer satisfaction on knowledge payment platforms</t>
  </si>
  <si>
    <t>M. Siering, A.V. Deokar, C. Janze</t>
  </si>
  <si>
    <t>Disentangling consumer recommendations: explaining and predicting airline recommendations based on online reviews</t>
  </si>
  <si>
    <t>52–63</t>
  </si>
  <si>
    <t>C. Zhang, A. Gupta, C. Kauten, A.V. Deokar, X. Qin</t>
  </si>
  <si>
    <t>Detecting fake news for reducing misinformation risks using analytics approaches</t>
  </si>
  <si>
    <t>Eur. J. Oper. Res.</t>
  </si>
  <si>
    <t>1036–1052</t>
  </si>
  <si>
    <t>A. Heydari, M. Tavakoli, N. Salim</t>
  </si>
  <si>
    <t>Detection of fake opinions using time series</t>
  </si>
  <si>
    <t>83–92</t>
  </si>
  <si>
    <t>J.W. Patchin</t>
  </si>
  <si>
    <t>2016 Cyberbullying Data</t>
  </si>
  <si>
    <t>https://cyberbullying.org/2016-cyberbullying-data</t>
  </si>
  <si>
    <t>Deutsche Welle</t>
  </si>
  <si>
    <t>Germany Fines Facebook for Underreporting Hate Speech Complaints</t>
  </si>
  <si>
    <t>https://www.dw.com/en/germany-fines-facebook-for-underreporting-hate-speech-complaints/a-49447820-0</t>
  </si>
  <si>
    <t>E. Stripling, B. Baesens, B. Chizi, S. vanden Broucke</t>
  </si>
  <si>
    <t>Isolation-based conditional anomaly detection on mixed-attribute data to uncover workers’ compensation fraud</t>
  </si>
  <si>
    <t>13–26</t>
  </si>
  <si>
    <t>Eleventh International Aaai Conference on Web and Social Media</t>
  </si>
  <si>
    <t>U. Bretschneider, R. Peters</t>
  </si>
  <si>
    <t>Detecting Cyberbullying in Online Communities</t>
  </si>
  <si>
    <t>ECIS ResearchPaper61</t>
  </si>
  <si>
    <t>A. Kim, Y. Yang, S. Lessmann, T. Ma, M.-C. Sung, J.E. Johnson</t>
  </si>
  <si>
    <t>Can deep learning predict risky retail investors? A case study in financial risk behavior forecasting</t>
  </si>
  <si>
    <t>217–234</t>
  </si>
  <si>
    <t>M.T. Ribeiro, S. Singh, C. Guestrin</t>
  </si>
  <si>
    <t>“Why should i trust you?” explaining the predictions of any classifier</t>
  </si>
  <si>
    <t>Proceedings of the 22nd ACM SIGKDD International Conference on Knowledge Discovery and Data Mining</t>
  </si>
  <si>
    <t>M.R. Costa-jussà</t>
  </si>
  <si>
    <t>An analysis of gender bias studies in natural language processing</t>
  </si>
  <si>
    <t>Nat. Mach. Intel.</t>
  </si>
  <si>
    <t>Y. LeCun, Y. Bengio, G. Hinton</t>
  </si>
  <si>
    <t>436–444</t>
  </si>
  <si>
    <t>H. Jang</t>
  </si>
  <si>
    <t>A decision support framework for robust r&amp;d budget allocation using machine learning and optimization</t>
  </si>
  <si>
    <t>Z.-L. Sun, T.-M. Choi, K.-F. Au, Y. Yu</t>
  </si>
  <si>
    <t>Sales forecasting using extreme learning machine with applications in fashion retailing</t>
  </si>
  <si>
    <t>411–419</t>
  </si>
  <si>
    <t>N. Carneiro, G. Figueira, M. Costa</t>
  </si>
  <si>
    <t>A data mining based system for credit-card fraud detection in e-tail</t>
  </si>
  <si>
    <t>91–101</t>
  </si>
  <si>
    <t>N.N. Vo, X. He, S. Liu, G. Xu</t>
  </si>
  <si>
    <t>Deep learning for decision making and the optimization of socially responsible investments and portfolio</t>
  </si>
  <si>
    <t>P. Hájek</t>
  </si>
  <si>
    <t>Municipal credit rating modelling by neural networks</t>
  </si>
  <si>
    <t>108–118</t>
  </si>
  <si>
    <t>K. Coussement, S. Lessmann, G. Verstraeten</t>
  </si>
  <si>
    <t>A comparative analysis of data preparation algorithms for customer churn prediction: a case study in the telecommunication industry</t>
  </si>
  <si>
    <t>A. De Caigny, K. Coussement, K.W. De Bock</t>
  </si>
  <si>
    <t>Leveraging fine-grained transaction data for customer life event predictions</t>
  </si>
  <si>
    <t>M. Kraus, S. Feuerriegel, A. Oztekin</t>
  </si>
  <si>
    <t>Deep learning in business analytics and operations research: models, applications and managerial implications</t>
  </si>
  <si>
    <t>628–641</t>
  </si>
  <si>
    <t>A.L. Loureiro, L. Miguéis, L.F. da Silva</t>
  </si>
  <si>
    <t>Exploring the use of deep neural networks for sales forecasting in fashion retail</t>
  </si>
  <si>
    <t>81–93</t>
  </si>
  <si>
    <t>D. Koehn, S. Lessmann, M. Schaal</t>
  </si>
  <si>
    <t>Predicting online shopping behaviour from clickstream data using deep learning</t>
  </si>
  <si>
    <t>T. Fischer, C. Krauss</t>
  </si>
  <si>
    <t>Deep learning with long short-term memory networks for financial market predictions</t>
  </si>
  <si>
    <t>654–669</t>
  </si>
  <si>
    <t>X. Bai</t>
  </si>
  <si>
    <t>Predicting consumer sentiments from online text</t>
  </si>
  <si>
    <t>732–742</t>
  </si>
  <si>
    <t>M. Cecchini, H. Aytug, G.J. Koehler, P. Pathak</t>
  </si>
  <si>
    <t>Making words work: using financial text as a predictor of financial events</t>
  </si>
  <si>
    <t>164–175</t>
  </si>
  <si>
    <t>M. Kraus, S. Feuerriegel</t>
  </si>
  <si>
    <t>Decision support from financial disclosures with deep neural networks and transfer learning</t>
  </si>
  <si>
    <t>D. Zhu, T. Lappas, J. Zhang</t>
  </si>
  <si>
    <t>Unsupervised tip-mining from customer reviews</t>
  </si>
  <si>
    <t>116–124</t>
  </si>
  <si>
    <t>B. Kratzwald, S. Ilić, M. Kraus, S. Feuerriegel, H. Prendinger</t>
  </si>
  <si>
    <t>Deep learning for affective computing: text-based emotion recognition in decision support</t>
  </si>
  <si>
    <t>A. De Caigny, K. Coussement, K.W. De Bock, S. Lessmann</t>
  </si>
  <si>
    <t>Incorporating textual information in customer churn prediction models based on a convolutional neural network</t>
  </si>
  <si>
    <t>Int. J. Forecast.</t>
  </si>
  <si>
    <t>In Press</t>
  </si>
  <si>
    <t>Y. Wang, W. Xu</t>
  </si>
  <si>
    <t>Leveraging deep learning with lda-based text analytics to detect automobile insurance fraud</t>
  </si>
  <si>
    <t>87–95</t>
  </si>
  <si>
    <t>Ž. Deljac, M. Randić, G. Krčelić</t>
  </si>
  <si>
    <t>Early detection of network element outages based on customer trouble calls</t>
  </si>
  <si>
    <t>57–73</t>
  </si>
  <si>
    <t>O. Ivanova, M. Scholz</t>
  </si>
  <si>
    <t>How can online marketplaces reduce rating manipulation? A new approach on dynamic aggregation of online ratings</t>
  </si>
  <si>
    <t>64–78</t>
  </si>
  <si>
    <t>H. Dutta, K.H. Kwon, H.R. Rao</t>
  </si>
  <si>
    <t>A system for intergroup prejudice detection: the case of microblogging under terrorist attacks</t>
  </si>
  <si>
    <t>H. Zhong, H. Li, A.C. Squicciarini, S.M. Rajtmajer, C. Griffin, D.J. Miller, C. Caragea</t>
  </si>
  <si>
    <t>Content-Driven Detection of Cyberbullying on the Instagram Social Network</t>
  </si>
  <si>
    <t>N. Potha, M. Maragoudakis</t>
  </si>
  <si>
    <t>Cyberbullying detection using time series modeling</t>
  </si>
  <si>
    <t>2014 IEEE International Conference on Data Mining Workshop</t>
  </si>
  <si>
    <t>373–382</t>
  </si>
  <si>
    <t>S. Agrawal, A. Awekar</t>
  </si>
  <si>
    <t>Advances in Information Retrieval</t>
  </si>
  <si>
    <t>T.Y.S.S. Santosh, K.V.S. Aravind</t>
  </si>
  <si>
    <t>Proceedings of the ACM India Joint International Conference on Data Science and Management of Data</t>
  </si>
  <si>
    <t>L. Cheng, R. Guo, Y. Silva, D. Hall, H. Liu</t>
  </si>
  <si>
    <t>Proceedings of the 2019 SIAM International Conference on Data Mining</t>
  </si>
  <si>
    <t>235–243</t>
  </si>
  <si>
    <t>Challenges for Toxic Comment Classification: An in-Depth Error Analysis</t>
  </si>
  <si>
    <t>Proceedings of the 2nd Workshop on Abusive Language Online</t>
  </si>
  <si>
    <t>I. Goodfellow, Y. Bengio, A. Courville, Y. Bengio</t>
  </si>
  <si>
    <t>MIT press Cambridge</t>
  </si>
  <si>
    <t>D.E. Rumelhart, G.E. Hinton, R.J. Williams</t>
  </si>
  <si>
    <t>Learning representations by back-propagating errors</t>
  </si>
  <si>
    <t>nature</t>
  </si>
  <si>
    <t>533–536</t>
  </si>
  <si>
    <t>S. Hochreiter, Y. Bengio, P. Frasconi, J. Schmidhuber, et al.</t>
  </si>
  <si>
    <t>Gradient Flow in Recurrent Nets: The Difficulty of Learning Long-Term Dependencies</t>
  </si>
  <si>
    <t>K. Cho, B. Van Merriënboer, C. Gulcehre, D. Bahdanau, F. Bougares, H. Schwenk, Y. Bengio</t>
  </si>
  <si>
    <t>Learning Phrase Representations Using Rnn Encoder-Decoder for Statistical Machine Translation</t>
  </si>
  <si>
    <t>arXiv Preprint arXiv:1406.1078</t>
  </si>
  <si>
    <t>M. Schuster, K.K. Paliwal</t>
  </si>
  <si>
    <t>IEEE Trans. Signal Process.</t>
  </si>
  <si>
    <t>D. Bahdanau, K. Cho, Y. Bengio</t>
  </si>
  <si>
    <t>Neural Machine Translation by Jointly Learning to Align and Translate</t>
  </si>
  <si>
    <t>arXiv Preprint arXiv:1409.0473</t>
  </si>
  <si>
    <t>Proceedings of the 2016 Conference of the North American Chapter of the Association for Computational Linguistics: Human Language Technologies</t>
  </si>
  <si>
    <t>Distilbert, a Distilled Version of Bert: Smaller, faster, Cheaper and Lighter</t>
  </si>
  <si>
    <t>arXiv Preprint arXiv:1910.01108</t>
  </si>
  <si>
    <t>Proceedings of the 11th International AAAI Conference on Web and Social Media, ICWSM ‘17</t>
  </si>
  <si>
    <t>Aggression-annotated Corpus of Hindi-English code-mixed data</t>
  </si>
  <si>
    <t>K. Reynolds, A. Kontostathis, L. Edwards</t>
  </si>
  <si>
    <t>N. Mahmoudi, P. Docherty, P. Moscato</t>
  </si>
  <si>
    <t>Deep neural networks understand investors better</t>
  </si>
  <si>
    <t>23–34</t>
  </si>
  <si>
    <t>L. Dixon, J. Li, J. Sorensen, N. Thain, L. Vasserman</t>
  </si>
  <si>
    <t>Proceedings of the 2018 AAAI/ACM Conference on AI, Ethics, and Society</t>
  </si>
  <si>
    <t>M. Hardt, E. Price, N. Srebro</t>
  </si>
  <si>
    <t>Equality of opportunity in supervised learning</t>
  </si>
  <si>
    <t>3315–3323</t>
  </si>
  <si>
    <t>Cyberbullying suicide: Italy shocked by Amnesia Ask.fm case</t>
  </si>
  <si>
    <t>Bretschneider, U., Wöhner, T. and Peters, R.</t>
  </si>
  <si>
    <t>Detecting Online Harassment in Social Networks - Building a Better World through Information Systems</t>
  </si>
  <si>
    <t>Proceedings of the International Conference on Information Systems 2014</t>
  </si>
  <si>
    <t>Chen, Y., Zhou, Y., Zhu, S. and Xu, H.</t>
  </si>
  <si>
    <t>Detecting Offensive Language in Social Media to Protect Adolescent Online Safety</t>
  </si>
  <si>
    <t>2012 International Conference on Privacy, Security, Risk and Trust (PASSAT)</t>
  </si>
  <si>
    <t>Cohen, R., Rawat, R., Sun, W., Wang, D., Wexler, M., Lam, D.Y., Agarwal, N., Cormier, M., Jagdev, J., Jin, T., Kukreti, M., Liu, J. and Rahim, K.</t>
  </si>
  <si>
    <t>Using computer technology to address the problem of cyberbullying</t>
  </si>
  <si>
    <t>ACM SIGCAS Computers and Society</t>
  </si>
  <si>
    <t>52–61</t>
  </si>
  <si>
    <t>Dadvar, M. and de Jong, F.</t>
  </si>
  <si>
    <t>Cyberbullying detection</t>
  </si>
  <si>
    <t>Proceedings of the 21st International Conference on World Wide Web</t>
  </si>
  <si>
    <t>121–126</t>
  </si>
  <si>
    <t>Daily Mail Online</t>
  </si>
  <si>
    <t>Teenage boy drowns himself in the sea after being trolled on Facebook by a former friend who was dating his ex-girlfriend</t>
  </si>
  <si>
    <t>Dinakar, K., Jones, B., Havasi, C., Lieberman, H. and Picard, R.</t>
  </si>
  <si>
    <t>Common Sense Reasoning for Detection, Prevention, and Mitigation of Cyberbullying</t>
  </si>
  <si>
    <t>European Court of Human Rights</t>
  </si>
  <si>
    <t>Grand Chamber judgment Delfi AS v. Estonia - liability of Internet news portal for offensive online comments</t>
  </si>
  <si>
    <t>Hosseinmardi, H., Ghasemianlangroodi, A., Han, R., Lv, Q. and Mishra, S.</t>
  </si>
  <si>
    <t>Towards Understanding Cyberbullying Behavior in a Semi-Anonymous Social Network</t>
  </si>
  <si>
    <t>ASONAM: IEEE Computer Society 2014</t>
  </si>
  <si>
    <t>Kontostathis, A., Reynolds, K., Garron, A. and Edwards, L.</t>
  </si>
  <si>
    <t>Detecting cyberbullying</t>
  </si>
  <si>
    <t>the 5th Annual ACM Web Science Conference</t>
  </si>
  <si>
    <t>Lenhart, A.</t>
  </si>
  <si>
    <t>Teen, Social Media and Technology Overview 2015</t>
  </si>
  <si>
    <t>Jones, L.M., Mitchell, K.J. and Finkelhor, D.</t>
  </si>
  <si>
    <t>Online harassment in context: Trends from three Youth Internet Safety Surveys (2000, 2005, 2010)</t>
  </si>
  <si>
    <t>53–69</t>
  </si>
  <si>
    <t>Patchin, J.W. and Hinduja, S.</t>
  </si>
  <si>
    <t>Cyberbullying among adolescents: implications for empirical research</t>
  </si>
  <si>
    <t>The Journal of Adolescent Health: Official Publication of the Society for Adolescent Medicine</t>
  </si>
  <si>
    <t>431–432</t>
  </si>
  <si>
    <t>Sokolova, M. and Lapalme, G.</t>
  </si>
  <si>
    <t>Sood, S.O., Churchill, E.F. and Antin, J.</t>
  </si>
  <si>
    <t>Tokunaga, R.S.</t>
  </si>
  <si>
    <t>Wasserman, S. and Faust, K.</t>
  </si>
  <si>
    <t>Social Network Analysis. Methods and Applications</t>
  </si>
  <si>
    <t>Witten, I. H., Frank, E. and Hall, M. A.</t>
  </si>
  <si>
    <t>Data Mining: Practical Machine Learning Tools and Techniques</t>
  </si>
  <si>
    <t>Xu, J.-M., Jun, K.-S., Zhu, X. and Bellmore, A.</t>
  </si>
  <si>
    <t>Learning from Bullying Traces in Social Media</t>
  </si>
  <si>
    <t>Burnap, P., and Williams, M. L.</t>
  </si>
  <si>
    <t>Cyber Hate Speech on Twitter: An Application of Machine Classification and Statistical Modeling for Policy and Decision Making</t>
  </si>
  <si>
    <t>223-242</t>
  </si>
  <si>
    <t>MacAvaney, S., Yao, H.-R., Yang, E., Russell, K., Goharian, N. and Frieder, O.</t>
  </si>
  <si>
    <t>Fortuna, P., and Nunes, S.</t>
  </si>
  <si>
    <t>Ullmann, S., and Tomalin, M.</t>
  </si>
  <si>
    <t>Quarantining online hate speech: technical and ethical perspectives</t>
  </si>
  <si>
    <t>Adadi, A., and Berrada, M.</t>
  </si>
  <si>
    <t>52138-52160</t>
  </si>
  <si>
    <t>Gunning, D., and Aha, D.</t>
  </si>
  <si>
    <t>DARPA ́s Explainable Artificial Intelligence (XAI) Program</t>
  </si>
  <si>
    <t>44-58</t>
  </si>
  <si>
    <t>Arrieta, A. B., Diaz-Rodriguez, N., Del Ser, J., Bennetot, A., Tabik, S., Barbado, A., Garcia, S., Gil-Lopez, S., Molina, D., Benjamins, R., Chatila, R., and Herrera, F.</t>
  </si>
  <si>
    <t>82-115</t>
  </si>
  <si>
    <t>Ribeiro, M. T., Singh, S., and Guestrin, C.</t>
  </si>
  <si>
    <t>’Why Should I Trust You?’: Explaining the Predictions of Any Classifier</t>
  </si>
  <si>
    <t>1135-1144</t>
  </si>
  <si>
    <t>Li, H., Fang, S., Mukhopadhyay, S., Sykin, A. J. and Shen, L.</t>
  </si>
  <si>
    <t>Interactive Machine Learning by Visualization: A Small Data Solution</t>
  </si>
  <si>
    <t>Proceedings of the IEEE International Conference on Big Data</t>
  </si>
  <si>
    <t>3513-3521</t>
  </si>
  <si>
    <t>Peffers, K., Tuunanen, T., Rothenberger, M. and Chatterjee, S.</t>
  </si>
  <si>
    <t>45-77</t>
  </si>
  <si>
    <t>Hevner, A. R., March, S. T., Park, J. and Ram, S.</t>
  </si>
  <si>
    <t>Design science in Information Systems research</t>
  </si>
  <si>
    <t>vom Brocke, J., and Maedche, A.</t>
  </si>
  <si>
    <t>The DSR grid: six core dimensions for effectively planning and communicating design science research projects</t>
  </si>
  <si>
    <t>379-385</t>
  </si>
  <si>
    <t>Howard, J., and Ruder, S.</t>
  </si>
  <si>
    <t>Universal Language Model Fin-tuning for Text Classification</t>
  </si>
  <si>
    <t>Proceedings of the 56th Annual meeting of the Association for Computational Linguistics</t>
  </si>
  <si>
    <t>328-339</t>
  </si>
  <si>
    <t>Davidson, T., Warmsley, D., Macy, M. W. and Weber, I.</t>
  </si>
  <si>
    <t>International Conference on Web and Social Media</t>
  </si>
  <si>
    <t>Nienierza, A., Reinemann, C., Fawzi, N., Riesmeyer, C., and Neumann, K.</t>
  </si>
  <si>
    <t>Information Communication &amp; Society</t>
  </si>
  <si>
    <t>Schmidt, A. and Wiegand, M.</t>
  </si>
  <si>
    <t>A Survey on Hate Speech Detection using Natural Language Processing</t>
  </si>
  <si>
    <t>Kwok, I. and Wang, Y.</t>
  </si>
  <si>
    <t>Proceedings of the Association for the Advancement of Artificial Intelligence</t>
  </si>
  <si>
    <t>1621-1622</t>
  </si>
  <si>
    <t>Raisi, E. and Huang, B.</t>
  </si>
  <si>
    <t>Cyberbullying Identification Using Participant-Vocabulary Consistency</t>
  </si>
  <si>
    <t>Arxiv: https://arxiv.org/abs/1606.08084</t>
  </si>
  <si>
    <t>Udanor, C. and Anyanwu, C. C.</t>
  </si>
  <si>
    <t>Combating the challenges of social media hate speech in a polarized society A Twitter ego lexalytics approach</t>
  </si>
  <si>
    <t>501-527</t>
  </si>
  <si>
    <t>Sahi, H., Kilic, Y., and Saglam, R. B.</t>
  </si>
  <si>
    <t>Automated Detection of Hate Speech towards Woman on Twitter</t>
  </si>
  <si>
    <t>3rd International Conference on Computer Science and Engineering</t>
  </si>
  <si>
    <t>533-536</t>
  </si>
  <si>
    <t>Uban, A.-S. and Dinu, L. P.</t>
  </si>
  <si>
    <t>On Transfer Learning for Detecting Abusive Language Online</t>
  </si>
  <si>
    <t>Advances in Computational Intelligence</t>
  </si>
  <si>
    <t>688-700</t>
  </si>
  <si>
    <t>Sap, M., Card, D., Gabriel, S., Choi, Y., and Smith, N. A.</t>
  </si>
  <si>
    <t>The Risk of Racial Bias in Hate Speech Detection</t>
  </si>
  <si>
    <t>1668-1678</t>
  </si>
  <si>
    <t>Badjatiya, P., Gupta, S., Gupta, M. and Varma, V.</t>
  </si>
  <si>
    <t>759-760</t>
  </si>
  <si>
    <t>Pitsilis, G. K., Ramampiaro, H., and Langseth, H.</t>
  </si>
  <si>
    <t>4730-4742</t>
  </si>
  <si>
    <t>Jiang, L., Liu, S. and Chen, C.</t>
  </si>
  <si>
    <t>Recent research advances on interactive machine learning</t>
  </si>
  <si>
    <t>Journal of Visualization</t>
  </si>
  <si>
    <t>401-417</t>
  </si>
  <si>
    <t>Lamy, J.-B., Sekar, B., Guezennec, G., Bouaud, J. and Seroussi, B.</t>
  </si>
  <si>
    <t>42-53</t>
  </si>
  <si>
    <t>Kouki, P., Schaffer, J., Pujara, J., O’Donovan, J. and Getoor, L.</t>
  </si>
  <si>
    <t>Personalized explanations for hybrid recommender systems</t>
  </si>
  <si>
    <t>Proceedings of the 24th International Conference on Intelligent User Interfaces</t>
  </si>
  <si>
    <t>379-390</t>
  </si>
  <si>
    <t>Meske, C., and Bunde, E.</t>
  </si>
  <si>
    <t>International Conference on Human-Computer Interaction, Artificial Intelligence in HCI</t>
  </si>
  <si>
    <t>54-69</t>
  </si>
  <si>
    <t>Miller, T.</t>
  </si>
  <si>
    <t>Explanation in artificial intelligence: Insights from the social sciences</t>
  </si>
  <si>
    <t>Jan 38</t>
  </si>
  <si>
    <t>Cheng, H.-F., Wang, R., Zhang, Z., O’Connell, F., Gray, T., Harper, F. M. and Zhu, H.</t>
  </si>
  <si>
    <t>Meth, H., Mueller, B., and Maedche, A.</t>
  </si>
  <si>
    <t>799-837</t>
  </si>
  <si>
    <t>Kim, B., Park, J., and Suh, J.</t>
  </si>
  <si>
    <t>Perceived Usefulness, Perceived Ease of use, and User Acceptance of Information Technology</t>
  </si>
  <si>
    <t>319-340</t>
  </si>
  <si>
    <t>Greven, D., Karahanna, E., and Straub, D. W.</t>
  </si>
  <si>
    <t>51-90</t>
  </si>
  <si>
    <t>Carter, L., and Belanger, F.</t>
  </si>
  <si>
    <t>The utilization of e-government services: citizen trust, innovation and acceptance factors</t>
  </si>
  <si>
    <t>Venkatesh, V., Morris, M. G., Davis, G. B., and Davis, F. D.</t>
  </si>
  <si>
    <t>425-478</t>
  </si>
  <si>
    <t>Martens, D., and Provost, F.</t>
  </si>
  <si>
    <t>73-99</t>
  </si>
  <si>
    <t>FastAI Documentation Text</t>
  </si>
  <si>
    <t>https://docs.fast.ai/text.core</t>
  </si>
  <si>
    <t>FastAI Documentation Interpretation</t>
  </si>
  <si>
    <t>https://fastai1.fast.ai/text.interpret.html</t>
  </si>
  <si>
    <t>Qualitative research and evaluation methods (3rd ed.)</t>
  </si>
  <si>
    <t>Sage</t>
  </si>
  <si>
    <t>https://www.kaggle.com/c/detecting-insults-in-social-commentary/data?select=train.csv</t>
  </si>
  <si>
    <t>Mann, H. B., and Whitney, D. R:</t>
  </si>
  <si>
    <t>50-60</t>
  </si>
  <si>
    <t>A power primer</t>
  </si>
  <si>
    <t>155-159</t>
  </si>
  <si>
    <t>Kühl, N., Lobana, J., and Meske, C.</t>
  </si>
  <si>
    <t>Proceedings of the 40th International Conference on Information Systems (ICIS)</t>
  </si>
  <si>
    <t>01. Jun</t>
  </si>
  <si>
    <t>Y. Mehdad and J. Tetreault</t>
  </si>
  <si>
    <t>Do Characters Abuse More Than Words?</t>
  </si>
  <si>
    <t>Proceedings of the 17th Annual Meeting of the SIGDD</t>
  </si>
  <si>
    <t>R. Kowalski, G. W Giumetti, A. Schroeder, and M. R Lattanner</t>
  </si>
  <si>
    <t>Bullying in the Digital Age: A Critical Review and Meta-Analysis of Cyberbullying Research Among Youth</t>
  </si>
  <si>
    <t>N. Djuric, J. Zhou, R. Morris, M. Grbovic, V. Radosavljevic, and N. Bhamidipati</t>
  </si>
  <si>
    <t>Hate Speech Detection with Comment Embeddings</t>
  </si>
  <si>
    <t>A. R. McGillicuddy, J. Bernard, and J. A. Cranefield</t>
  </si>
  <si>
    <t>Controlling Bad Behavior in Online Communities: An Examination of Moderation Work</t>
  </si>
  <si>
    <t>Proceedings of the 37th International Conference on Information Systems</t>
  </si>
  <si>
    <t>U. Bretschneider, T. Wöhner, and R. Peters</t>
  </si>
  <si>
    <t>Proceedings of the 35th International Conference on Information Systems</t>
  </si>
  <si>
    <t>F. E. Ayo, O. Folorunso, F. T. Ibharalu, and I. A. Osinuga</t>
  </si>
  <si>
    <t>Machine Learning Techniques for Hate Speech Classification of Twitter Data: State-of-the-Art, Future Challenges and Research Directions</t>
  </si>
  <si>
    <t>M. Wolfe-Robinson</t>
  </si>
  <si>
    <t>Still a Safe Space for Racists: New Report Criticizes Social Media Giants for allowing Hate Speech</t>
  </si>
  <si>
    <t>C. Bernatzky, M. Costello, and J. Hawdon</t>
  </si>
  <si>
    <t>Who Produces Online Hate?: An Examination of the Effects of Self-Control, Social Structure, &amp; Social Learning</t>
  </si>
  <si>
    <t>C. Arcila-Calderón, D. Blanco-Herrero, M. Frı́as-Vázquez, and F. Seoane</t>
  </si>
  <si>
    <t>Refugees Welcome? Online Hate Speech and Sentiments in Twitter in Spain during the Reception of the Boat Aquarius</t>
  </si>
  <si>
    <t>H. Mansourifar, D. Alsagheer, R. Fathi, W. Shi, L. Ni, and Y. Huang</t>
  </si>
  <si>
    <t>Hate Speech Detection in Clubhouse</t>
  </si>
  <si>
    <t>arXiv preprint arXiv:2106.13238</t>
  </si>
  <si>
    <t>J. Orlando</t>
  </si>
  <si>
    <t>Young People are Exposed to more Hate Online during COVID. And it Risks their Health.</t>
  </si>
  <si>
    <t>T. Hyman</t>
  </si>
  <si>
    <t>The Harms of Racist Online Hate Speech in the Post-COVID Working World: Expanding Employee Protections</t>
  </si>
  <si>
    <t>Fordham L. Rev.</t>
  </si>
  <si>
    <t>J. Uyheng and K. M. Carley</t>
  </si>
  <si>
    <t>Characterizing Network Dynamics of Online Hate Communities around the COVID-19 Pandemic</t>
  </si>
  <si>
    <t>F. Jordans</t>
  </si>
  <si>
    <t>Germany passes law against online hate speech</t>
  </si>
  <si>
    <t>S. J. Pan and Q. Yang</t>
  </si>
  <si>
    <t>A Survey on Transfer Learning</t>
  </si>
  <si>
    <t>1345–1359</t>
  </si>
  <si>
    <t>S. Ruder</t>
  </si>
  <si>
    <t>Neural Transfer Learning for Natural Language Processing</t>
  </si>
  <si>
    <t>PhD thesis, NUI Galway</t>
  </si>
  <si>
    <t>X. Qiu, T. Sun, Y. Xu, Y. Shao, N. Dai, and X. Huang</t>
  </si>
  <si>
    <t>Pre-Trained Models for Natural Language Processing: A Survey</t>
  </si>
  <si>
    <t>arXiv preprint arXiv:2003.08271</t>
  </si>
  <si>
    <t>M. E. Peters, S. Ruder, and N. A. Smith</t>
  </si>
  <si>
    <t>To Tune or Not to Tune? Adapting Pretrained Representations to Diverse Tasks</t>
  </si>
  <si>
    <t>Proceedings of the 4th Workshop on Representation Learning for NLP</t>
  </si>
  <si>
    <t>J. Howard and S. Ruder</t>
  </si>
  <si>
    <t>Universal Language Model Fine-tuning for Text Classification</t>
  </si>
  <si>
    <t>J. Devlin, M. Chang, K. Lee, and K. Toutanova</t>
  </si>
  <si>
    <t>Proceedings of the 17th Annual Conference of the North American Chapter of the Association for Computational Linguistics</t>
  </si>
  <si>
    <t>P. Nayak</t>
  </si>
  <si>
    <t>Understanding Searches Better than ever Before</t>
  </si>
  <si>
    <t>Google Blog</t>
  </si>
  <si>
    <t>October</t>
  </si>
  <si>
    <t>D. Yin, Z. Xue, L. Hong, B. D. Davison, A. Kontostathis, and L. Edwards</t>
  </si>
  <si>
    <t>Detection of Harassment on Web 2.0</t>
  </si>
  <si>
    <t>Proceedings of the Content Analysis in the WEB 2.0</t>
  </si>
  <si>
    <t>W. Warner and J. Hirschberg</t>
  </si>
  <si>
    <t>Detecting Hate Speech on the World Wide Web</t>
  </si>
  <si>
    <t>C. Nobata, J. Tetreault, A. Thomas, Y. Mehdad, and Y. Chang</t>
  </si>
  <si>
    <t>Abusive Language Detection in Online User Content</t>
  </si>
  <si>
    <t>Z. Waseem and D. Hovy</t>
  </si>
  <si>
    <t>Hateful Symbols or Hateful People? Predictive Features for Hate Speech Detection on Twitter</t>
  </si>
  <si>
    <t>Proceedings of the NAACL Student Research Workshop</t>
  </si>
  <si>
    <t>P. Badjatiya, S. Gupta, M. Gupta, and V. Varma</t>
  </si>
  <si>
    <t>B. Gambäck and U. K. Sikdar</t>
  </si>
  <si>
    <t>Proceedings of the 1st Workshop on Abusive Language Online</t>
  </si>
  <si>
    <t>T. Davidson, D. Warmsley, M. Macy, and I. Weber</t>
  </si>
  <si>
    <t>J. Risch, A. Stoll, M. Ziegele, and R. Krestel</t>
  </si>
  <si>
    <t>hpiDEDIS at GermEval 2019: Offensive Language Identification using a German BERT model</t>
  </si>
  <si>
    <t>Proceedings of the 15th Conference on NLP</t>
  </si>
  <si>
    <t>405–410</t>
  </si>
  <si>
    <t>M. Mozafari, R. Farahbakhsh, and N. Crespi</t>
  </si>
  <si>
    <t>A BERT-based Transfer Learning Approach for Hate Speech Detection in Online Social Media</t>
  </si>
  <si>
    <t>Proceedings of the International Conference on Complex Networks and Their Applications</t>
  </si>
  <si>
    <t>H. Mulki, H. Haddad, C. Bechikh Ali, and H. Alshabani</t>
  </si>
  <si>
    <t>L-HSAB: A Levantine Twitter Dataset for Hate Speech and Abusive Language</t>
  </si>
  <si>
    <t>Proceedings of the 3rd Workshop on Abusive Language Online</t>
  </si>
  <si>
    <t>A. Paraschiv and D.-C. Cercel</t>
  </si>
  <si>
    <t>UPB at GermEval-2019 Task 2: BERT-Based Offensive Language Classification of German Tweets</t>
  </si>
  <si>
    <t>398–404</t>
  </si>
  <si>
    <t>M. Corazza, S. Menini, E. Cabrio, S. Tonelli, and S. Villata</t>
  </si>
  <si>
    <t>A Multilingual Evaluation for Online Hate Speech Detection</t>
  </si>
  <si>
    <t>B. Ross, M. Rist, G. Carbonell, B. Cabrera, N. Kurowsky, and M. Wojatzki</t>
  </si>
  <si>
    <t>Measuring the Reliability of Hate Speech Annotations: The Case of the European Refugee Crisis</t>
  </si>
  <si>
    <t>J. C. Pereira-Kohatsu, L. Q. Sánchez, F. Liberatore, and M. Camacho-Collados</t>
  </si>
  <si>
    <t>J. Cho, K. Lee, E. Shin, G. Choy, and S. Do</t>
  </si>
  <si>
    <t>How Much Data is needed to Train a Medical Image Deep Learning System to Achieve Necessary High Accuracy?</t>
  </si>
  <si>
    <t>arXiv preprint arXiv:1511.06348</t>
  </si>
  <si>
    <t>S. J. Raudys and A. K. Jain</t>
  </si>
  <si>
    <t>Small Sample Size Effects in Statistical Pattern Recognition: Recommendations for Practitioners</t>
  </si>
  <si>
    <t>IEEE Transactions on Pattern Analysis &amp; Machine Intelligence</t>
  </si>
  <si>
    <t>252–264</t>
  </si>
  <si>
    <t>M. Sordo and Q. Zeng-Treitler</t>
  </si>
  <si>
    <t>On Sample Size and Classification Accuracy: A Performance Comparison</t>
  </si>
  <si>
    <t>Biological and Medical Data Analysis</t>
  </si>
  <si>
    <t>193–201</t>
  </si>
  <si>
    <t>H. He and E. A. Garcia</t>
  </si>
  <si>
    <t>Learning from Imbalanced Data</t>
  </si>
  <si>
    <t>J. Hestness, S. Narang, N. Ardalani, G. Diamos, H. Jun, H. Kianinejad, M. Patwary, M. Ali, Y. Yang, and Y. Zhou</t>
  </si>
  <si>
    <t>Deep Learning Scaling is Predictable, Empirically</t>
  </si>
  <si>
    <t>arXiv preprint arXiv:1712.00409</t>
  </si>
  <si>
    <t>D. Jurafsky and J. H. Martin</t>
  </si>
  <si>
    <t>Speech and Language Processing: An Introduction to Natural Language Processing, Computational Linguistics and Speech Recognition</t>
  </si>
  <si>
    <t>Unpublished, 3 ed.</t>
  </si>
  <si>
    <t>M. Wiegand, M. Siegel, and J. Ruppenhofer</t>
  </si>
  <si>
    <t>Proceedings of the 14th Conference on NLP</t>
  </si>
  <si>
    <t>J. M. Struß, M. Siegel, J. Ruppenhofer, M. Wiegand, M. Klenner, et al.</t>
  </si>
  <si>
    <t>Overview of GermEval Task 2 Shared Task on the Identification of Offensive Language</t>
  </si>
  <si>
    <t>M. Duggan and J. Brenner</t>
  </si>
  <si>
    <t>The Demographics of Social Media Users, 2012</t>
  </si>
  <si>
    <t>Pew Research Center’s Internet &amp; American Life Project</t>
  </si>
  <si>
    <t>J. Ruppenhofer, M. Siegel, and M. Wiegand</t>
  </si>
  <si>
    <t>Guidelines for IGGSA Shared Task on the Identification of Offensive Language</t>
  </si>
  <si>
    <t>T. Kudo and J. Richardson</t>
  </si>
  <si>
    <t>SentencePiece: A Simple and Language Independent Subword Tokenizer and Detokenizer for Neural Text Processing</t>
  </si>
  <si>
    <t>arXiv preprint arXiv:1808.06226</t>
  </si>
  <si>
    <t>A. Vaswani, N. Shazeer, N. Parmar, J. Uszkoreit, L. Jones, A. N. Gomez, Ł. Kaiser, and I. Polosukhin</t>
  </si>
  <si>
    <t>Proceedings of the 31st International Conference on Neural Information Processing Systems</t>
  </si>
  <si>
    <t>Achiam, J., Adler, S., Agarwal, S., Ahmad, L., Akkaya, I., Aleman, F. L., Almeida, D., Altenschmidt, J., Altman, S., Anadkat, S., Avila, R., Babuschkin, I., Balaji, S., Balcom, V., Baltescu, P., Bao, H., Bavarian, M., ... Barret, Z.</t>
  </si>
  <si>
    <t>Gpt-4 technical report</t>
  </si>
  <si>
    <t>Open IA</t>
  </si>
  <si>
    <t>Allam, A. M. N., &amp; Haggag, M. H.</t>
  </si>
  <si>
    <t>The question answering systems: A survey</t>
  </si>
  <si>
    <t>International Journal of Research and Reviews in Information Sciences (IJRRIS)</t>
  </si>
  <si>
    <t>Aytekin, M. U., &amp; Erdem, O. A.</t>
  </si>
  <si>
    <t>Generative Pre-trained Transformer (GPT) Models for Irony Detection and Classification</t>
  </si>
  <si>
    <t>2023 4th International Informatics and Software Engineering Conference (IISEC)</t>
  </si>
  <si>
    <t>Bahak, H., Taheri, F., Zojaji, Z., &amp; Kazemi, A.</t>
  </si>
  <si>
    <t>Evaluating ChatGPT as a Question Answering System: A Comprehensive Analysis and Comparison with Existing Models</t>
  </si>
  <si>
    <t>arXiv Preprint arXiv:2312.07592</t>
  </si>
  <si>
    <t>Brownlee, J.</t>
  </si>
  <si>
    <t>Machine Learning Mastery With Python: Understand Your Data, Create Accurate Models, and Work Projects End-to-End</t>
  </si>
  <si>
    <t>Machine Learning Mastery</t>
  </si>
  <si>
    <t>Brum, H. B., &amp; Nunes, M. das G. V.</t>
  </si>
  <si>
    <t>Building a Sentiment Corpus of Tweets in Brazilian Portuguese</t>
  </si>
  <si>
    <t>Proceedings of the 11th International Conference on Language Resources and Evaluation</t>
  </si>
  <si>
    <t>Carmo, D., Piau, M., Campiotti, I., Nogueira, R., &amp; Lotufo, R.</t>
  </si>
  <si>
    <t>PTT5: Pretraining and validating the T5 model on Brazilian Portuguese data</t>
  </si>
  <si>
    <t>arXiv Preprint arXiv:2008.09144</t>
  </si>
  <si>
    <t>Corrêa, U. B., Coelho, L., Santos, L., &amp; de Freitas, L. A.</t>
  </si>
  <si>
    <t>Overview of the IDPT task on Irony Detection in Portuguese at IBERLEF 2021</t>
  </si>
  <si>
    <t>269–276</t>
  </si>
  <si>
    <t>da Silva, F. L. V., Xavier, G. da S., Mensenburg, H. M., Rodrigues, R. F., dos Santos, L. P., Araújo, R. M., Corrêa, U. B. &amp; de Freitas, L. A.</t>
  </si>
  <si>
    <t>ABSAPT 2022 at IberLEF: Overview of the Task on Aspect-Based Sentiment Analysis in Portuguese</t>
  </si>
  <si>
    <t>199–205</t>
  </si>
  <si>
    <t>Gomes, J. R. S., Garcia, E. A. S., Junior, A. F. B., Rodrigues, R. C., Silva, D. F. C., Maia, D. F., da Silva, N. F. F., Filho, A. R. G. &amp; Soares, A. da S.</t>
  </si>
  <si>
    <t>Deep Learning Brasil at ABSAPT 2022: Portuguese Transformer Ensemble Approaches</t>
  </si>
  <si>
    <t>Proceedings of the Iberian Languages Evaluation Fórum (IberLEF 2022)</t>
  </si>
  <si>
    <t>Held, W., Harris, C., Best, M., &amp; Yang, D.</t>
  </si>
  <si>
    <t>A Material Lens on Coloniality in NLP</t>
  </si>
  <si>
    <t>arXiv [Cs.CL]</t>
  </si>
  <si>
    <t>Jiang, S., Chen, C., Lin, N., Chen, Z., &amp; Chen, J.</t>
  </si>
  <si>
    <t>Irony detection in the Portuguese language using BERT</t>
  </si>
  <si>
    <t>Proceedings Http://Ceur-Ws. Org ISSN</t>
  </si>
  <si>
    <t>Junqueira, J. da R., da Silva, F., Costa, W., Carvalho, R., Bender, A., Correa, U., &amp; Freitas, L.</t>
  </si>
  <si>
    <t>BERTimbau in Action: An Investigation of its Abilities in Sentiment Analysis, Aspect Extraction, Hate Speech Detection, and Irony Detection</t>
  </si>
  <si>
    <t>The International FLAIRS Conference Proceedings</t>
  </si>
  <si>
    <t>10.32473/flairs.36.133186</t>
  </si>
  <si>
    <t>Junqueira, J. da R., Junior, C. L., Silva, F. L. V., Côrrea, U. B., &amp; de Freitas, L. A.</t>
  </si>
  <si>
    <t>Albertina in Action: An Investigation of its Abilities in Aspect Extraction, Hate Speech Detection, Irony Detection, and Question-Answering</t>
  </si>
  <si>
    <t>Anais Do XIV Simpósio Brasileiro de Tecnologia Da Informação e Da Linguagem Humana</t>
  </si>
  <si>
    <t>146–155</t>
  </si>
  <si>
    <t>Junqueira, J. da R., Lopes, É. P., Da S. M., C. L., Silva, F. L. V., Carvalho, E. A., Freitas, L., &amp; Brisolara, U.</t>
  </si>
  <si>
    <t>Sabiá in Action: An Investigation of its Abilities in Aspect-Based Sentiment Analysis, Hate Speech Detection, Irony Detection, and Question-Answering</t>
  </si>
  <si>
    <t>2024 International Joint Conference on Neural Networks (IJCNN)</t>
  </si>
  <si>
    <t>10.1109/IJCNN60899.2024.10650878</t>
  </si>
  <si>
    <t>Leite, J. A., Silva, D., Bontcheva, K., &amp; Scarton, C.</t>
  </si>
  <si>
    <t>Toxic Language Detection in Social Media for Brazilian Portuguese: New Dataset and Multilingual Analysis</t>
  </si>
  <si>
    <t>914–924</t>
  </si>
  <si>
    <t>Liu, B.</t>
  </si>
  <si>
    <t>Sentiment Analysis: Mining Opinions, Sentiments, and Emotions</t>
  </si>
  <si>
    <t>Mitchell, T. M.</t>
  </si>
  <si>
    <t>McGraw-hill New York</t>
  </si>
  <si>
    <t>Mondal, M., Silva, L. A., &amp; Benevenuto, F.</t>
  </si>
  <si>
    <t>A measurement study of hate speech in social media</t>
  </si>
  <si>
    <t>85–94</t>
  </si>
  <si>
    <t>Nguyen, X.-P., Aljunied, S. M., Joty, S., &amp; Bing, L.</t>
  </si>
  <si>
    <t>Democratizing LLMs for Low-Resource Languages by Leveraging their English Dominant Abilities with Linguistically-Diverse Prompts</t>
  </si>
  <si>
    <t>Nunes, D., Primi, R., Pires, R., Lotufo, R., &amp; Nogueira, R.</t>
  </si>
  <si>
    <t>Evaluating GPT-3.5 and GPT-4 Models on Brazilian University Admission Exams</t>
  </si>
  <si>
    <t>arXiv Preprint arXiv:2303.17003</t>
  </si>
  <si>
    <t>Pires, R., Abonizio, H., Almeida, T. S., &amp; Nogueira, R.</t>
  </si>
  <si>
    <t>Sabiá: Portuguese Large Language Models</t>
  </si>
  <si>
    <t>Intelligent Systems</t>
  </si>
  <si>
    <t>226–240</t>
  </si>
  <si>
    <t>Open AI</t>
  </si>
  <si>
    <t>Rajpurkar, P., Zhang, J., Lopyrev, K., &amp; Liang, P.</t>
  </si>
  <si>
    <t>SQuAD: 100,000+ Questions for Machine Comprehension of Text</t>
  </si>
  <si>
    <t>2383–2392</t>
  </si>
  <si>
    <t>10.18653/v1/D16-1264</t>
  </si>
  <si>
    <t>Ram, O., Kirstain, Y., Berant, J., Globerson, A., &amp; Levy, O.</t>
  </si>
  <si>
    <t>Few-Shot Question Answering by Pretraining Span Selection</t>
  </si>
  <si>
    <t>Proceedings of the 59th Annual Meeting of the Association for Computational Linguistics and the 11th International Joint Conference on Natural Language Processing (Volume 1: Long Papers)</t>
  </si>
  <si>
    <t>3066–3079</t>
  </si>
  <si>
    <t>10.18653/v1/2021.acl-long.239</t>
  </si>
  <si>
    <t>Sanh, V., Webson, A., Raffel, C., Bach, S., Sutawika, L., Alyafeai, Z., haffin, A., Stiegler, A., Raja, A., Dey, M., Bari, M. S., Xu, C., Takker, U. ... Rush, A. M.</t>
  </si>
  <si>
    <t>Multitask Prompted Training Enables Zero-Shot Task Generalization</t>
  </si>
  <si>
    <t>Sengupta, N., Sahu, S. K., Jia, B., Katipomu, S., Li, H., Koto, F., Marshal, W., Gosal, G., Liu, C., Chen, Z., Afzal, O. M., Kamboj, S., Pandit, O. ... Xing, E.</t>
  </si>
  <si>
    <t>Jais and jais-chat: Arabic-centric foundation and instruction-tuned open generative large language models</t>
  </si>
  <si>
    <t>arXiv Preprint arXiv:2308.16149</t>
  </si>
  <si>
    <t>Scao, T. L., Fan, A., Akiki, C., Pavlick, E., Ilić, S., Hesslow, D., Castagné, R., Luccioni, A. S., Yvon, F., Gallé, M., Tow, J., Rush, A. M., Biderman, S. ... Wolf, T.</t>
  </si>
  <si>
    <t>BLOOM: A 176B-Parameter Open-Access Multilingual Language Model</t>
  </si>
  <si>
    <t>Souza, F., Nogueira, R., &amp; Lotufo, R.</t>
  </si>
  <si>
    <t>BERTimbau: pretrained BERT models for Brazilian Portuguese</t>
  </si>
  <si>
    <t>Proceedings of the 9th Brazilian Conference on Intelligent Systems</t>
  </si>
  <si>
    <t>Subies, G. G.</t>
  </si>
  <si>
    <t>GuillemGSubies at IDPT2021: Identifying Irony in Portuguese with BERT</t>
  </si>
  <si>
    <t>Proceedings of the Iberian Languages Evaluation Fórum (IberLEF 2021)</t>
  </si>
  <si>
    <t>910–916</t>
  </si>
  <si>
    <t>Üstün, A., Aryabumi, V., Yong, Z., Ko, W.-Y., D’souza, D., Onilude, G., Bhandari, N., Singh, S., Ooi, H.-L., Kayid, A., Vargus, F., Blunsom, P., Longpre, S., Muennighoff, N., Fadaee, M., Kreutzer, J. &amp; Hooker, S.</t>
  </si>
  <si>
    <t>Aya Model: An Instruction Finetuned Open-Access Multilingual Language Model</t>
  </si>
  <si>
    <t>Proceedings of the 62nd Annual Meeting of the Association for Computational Linguistics (Volume 1: Long Papers)</t>
  </si>
  <si>
    <t>15894–15939</t>
  </si>
  <si>
    <t>10.18653/v1/2024.acl-long.845</t>
  </si>
  <si>
    <t>Vanmassenhove, E., Shterionov, D., &amp; Gwilliam, M.</t>
  </si>
  <si>
    <t>Machine Translationese: Effects of Algorithmic Bias on Linguistic Complexity in Machine Translation</t>
  </si>
  <si>
    <t>Proceedings of the 16th Conference of the European Chapter of the Association for Computational Linguistics: Main Volume</t>
  </si>
  <si>
    <t>2203–2213</t>
  </si>
  <si>
    <t>10.18653/v1/2021.eacl-main.188</t>
  </si>
  <si>
    <t>Vaswani, A., Shazeer, N., Parmar, N., Uszkoreit, J., Jones, L., Gomez, A. N., Kaiser, L. &amp; Polosukhin, I.</t>
  </si>
  <si>
    <t>Attention Is All You Need</t>
  </si>
  <si>
    <t>Zhang, W., Deng, Y., Liu, B., Pan, S. J., &amp; Bing, L.</t>
  </si>
  <si>
    <t>Sentiment Analysis in the Era of Large Language Models: A Reality Check</t>
  </si>
  <si>
    <t>Findings of the Association for Computational Linguistics: NAACL 2024</t>
  </si>
  <si>
    <t>3881–3906</t>
  </si>
  <si>
    <t>10.18653/v1/2024.findings-naacl.246</t>
  </si>
  <si>
    <t>Alimoradi, M., Daliri, A., Zabihimayvan, M., and Sadeghi, R.</t>
  </si>
  <si>
    <t>Statistic Deviation Mode Balancer (SDMB): A Novel Sampling Algorithm for Imbalanced Data</t>
  </si>
  <si>
    <t>rs-4009264</t>
  </si>
  <si>
    <t>Almerekhi, H., Kwak, H., and Jansen, B. J.</t>
  </si>
  <si>
    <t>Investigating Toxicity Changes of Cross-Community Redditors from 2 billion Posts and Comments</t>
  </si>
  <si>
    <t>e1059</t>
  </si>
  <si>
    <t>Baumgartner, J., Zannettou, S., Keegan, B., Squire, M., and Blackburn, J.</t>
  </si>
  <si>
    <t>The Pushshift Reddit Dataset</t>
  </si>
  <si>
    <t>Proceedings of the ICWSM</t>
  </si>
  <si>
    <t>830–839</t>
  </si>
  <si>
    <t>Sensitivity Analysis of Dataset Size vs. Model Performance</t>
  </si>
  <si>
    <t>Cheng, H., Yang, X., Li, Z., Xiao, Y., and Lin, Y.</t>
  </si>
  <si>
    <t>Interpretable Text Classification Using CNN and Max-Pooling</t>
  </si>
  <si>
    <t>Cheng, J., Bernstein, M., Danescu-Niculescu-Mizil, C., and Leskovec, J.</t>
  </si>
  <si>
    <t>Anyone Can Become a Troll: Causes of Trolling Behavior in Online Discussions</t>
  </si>
  <si>
    <t>10.1145/2998181.2998213</t>
  </si>
  <si>
    <t>Citron, D. K., and Wittes, B.</t>
  </si>
  <si>
    <t>The Internet Will Not Break: Denying Bad Samaritans Sec. 230 Immunity</t>
  </si>
  <si>
    <t>Dadvar, M., Triesch Nigg, D., Ordelman, R., and De Jong, F.</t>
  </si>
  <si>
    <t>Advances in Information Retrieval (Lecture Notes in Computer Science)</t>
  </si>
  <si>
    <t>Davidson, T., Warmsley, D., Macy, M., and Weber, I.</t>
  </si>
  <si>
    <t>DiCicco, K., Noor, N. B., Yousefi, N., Maleki, M., Spann, B., and Agarwal, N.</t>
  </si>
  <si>
    <t>Toxicity and Networks of COVID-19 Discourse Communities: A Tale of Two Social Media Platforms</t>
  </si>
  <si>
    <t>The 3rd Workshop on Reducing Online Misinformation through Credible Information Retrieval, Proceedings Http://Ceur-Ws. Org ISSN</t>
  </si>
  <si>
    <t>Duchene, C., Jamet, H., Guillaume, P., and Dehak, R.</t>
  </si>
  <si>
    <t>A Benchmark for Toxic Comment Classification on Civil Comments Dataset</t>
  </si>
  <si>
    <t>Reddit</t>
  </si>
  <si>
    <t>r/NoNewNormal Has Been Banned from Reddit</t>
  </si>
  <si>
    <t>CNET</t>
  </si>
  <si>
    <t>Kumar, K. A., and Kanisha, B.</t>
  </si>
  <si>
    <t>Analysis of Multiple Toxicities Using ML Algorithms to Detect Toxic Comments</t>
  </si>
  <si>
    <t>2022 2nd International Conference on Advance Computing and Innovative Technologies in Engineering (ICACITE)</t>
  </si>
  <si>
    <t>1561–1566</t>
  </si>
  <si>
    <t>Jarrahi, A., Mousa, R., and Safari, L.</t>
  </si>
  <si>
    <t>SLCNN: Sentence-Level Convolutional Neural Network for Text Classification</t>
  </si>
  <si>
    <t>Jason Brownlee</t>
  </si>
  <si>
    <t>Random Oversampling and Undersampling for Imbalanced Classification</t>
  </si>
  <si>
    <t>Junco, R., Heiberger, G., and Loken, E.</t>
  </si>
  <si>
    <t>The Effect of Twitter on College Student Engagement and Grades: Twitter and Student Engagement</t>
  </si>
  <si>
    <t>Journal of Computer Assisted Learning</t>
  </si>
  <si>
    <t>Jyoti, R., Singh, M., &amp; Bhattacharya, P.</t>
  </si>
  <si>
    <t>Identifying Product Review Spam Using Maximum Entropy and Bipartite Clustering.</t>
  </si>
  <si>
    <t>Proceedings of the 50th Hawaii International Conference on System Sciences</t>
  </si>
  <si>
    <t>2594–2603</t>
  </si>
  <si>
    <t>Lee, J., Kim, J., &amp; Moon, I.</t>
  </si>
  <si>
    <t>The Impact of Toxic Comments on Mental Health: A Sentiment Analysis of YouTube Comments</t>
  </si>
  <si>
    <t>Li, J., Ott, M., Cardie, C., and Hovy, E.</t>
  </si>
  <si>
    <t>Towards a General Rule for Identifying Deceptive Opinion Spam</t>
  </si>
  <si>
    <t>Proceedings of the 52nd Annual Meeting of the Association for Computational Linguistics (Volume 1: Long Papers)</t>
  </si>
  <si>
    <t>1566–1576</t>
  </si>
  <si>
    <t>Masch, c.</t>
  </si>
  <si>
    <t>Text Classification with Convolutional Neural Networks (CNN).</t>
  </si>
  <si>
    <t>GitHub repository</t>
  </si>
  <si>
    <t>Nagavi, T. C., and Aishwarya, D. S.</t>
  </si>
  <si>
    <t>Detection and Classification of Toxic Content for Social Media Platforms</t>
  </si>
  <si>
    <t>2021 4th International Conference on Recent Developments in Control, Automation &amp; Power Engineering (RDCAPE)</t>
  </si>
  <si>
    <t>368–373</t>
  </si>
  <si>
    <t>Naseeba, B., Sai, P. H. R., Karthik, B. V. P., Chitteti, C., Sai, K., and Avanija, J.</t>
  </si>
  <si>
    <t>Toxic Comment Classification</t>
  </si>
  <si>
    <t>Hybrid Intelligent Systems (Lecture Notes in Networks and Systems)</t>
  </si>
  <si>
    <t>872–880</t>
  </si>
  <si>
    <t>10.1007/978-3-031-27409-1_80</t>
  </si>
  <si>
    <t>Noor, N. B., Yousefi, N., Spann, B., and Agarwal, N.</t>
  </si>
  <si>
    <t>Comparing Toxicity Across Social Media Platforms for COVID-19 Discourse</t>
  </si>
  <si>
    <t>Pandey, P., Chauhan, A., Faruqui, M., &amp; Jha, A. K.</t>
  </si>
  <si>
    <t>Role of Social Media Influencers in the Diffusion of Hate Speech</t>
  </si>
  <si>
    <t>In Proceedings of the 2021 ACM Conference on Web Science</t>
  </si>
  <si>
    <t>Rajadesingan, A., Resnick, P., and Budak, C.</t>
  </si>
  <si>
    <t>Quick, Community-Specific Learning: How Distinctive Toxicity Norms Are Maintained in Political Subreddits</t>
  </si>
  <si>
    <t>557–568</t>
  </si>
  <si>
    <t>Generational Trauma &amp; Toxicity</t>
  </si>
  <si>
    <t>Reddit online forum post</t>
  </si>
  <si>
    <t>Risch, J., and Krestel, R.</t>
  </si>
  <si>
    <t>Bagging BERT Models for Robust Aggression Identification</t>
  </si>
  <si>
    <t>Saveski, M., Roy, B., and Roy, D.</t>
  </si>
  <si>
    <t>The Structure of Toxic Conversations on Twitter</t>
  </si>
  <si>
    <t>Proceedings of the Web Conference 2021</t>
  </si>
  <si>
    <t>1086–1097</t>
  </si>
  <si>
    <t>Schulenberg, K., Li, L., Freeman, G., Zamanifard, S., and McNeese, N. J.</t>
  </si>
  <si>
    <t>Towards Leveraging AI-Based Moderation to Address Emergent Harassment in Social Virtual Reality</t>
  </si>
  <si>
    <t>Proceedings of the 2023 CHI Conference on Human Factors in Computing Systems</t>
  </si>
  <si>
    <t>10.1145/3544548.3581090</t>
  </si>
  <si>
    <t>Shaik, M., Yousefi, N., Agarwal, N., and Spann, B.</t>
  </si>
  <si>
    <t>Evaluating Role of Instagram’s Multimedia in Connective Action Leveraging Diffusion of Innovation and Cognitive Mobilization Theories: Brazilian and Peruvian Social Unrest Case Studies</t>
  </si>
  <si>
    <t>2023 10th International Conference on Behavioural and Social Computing</t>
  </si>
  <si>
    <t>Shajari, S., Alassad, M., and Agarwal, N.</t>
  </si>
  <si>
    <t>Characterizing Suspicious Commenter Behaviors</t>
  </si>
  <si>
    <t>Proceedings of the International Conference on Advances in Social Networks Analysis and Mining</t>
  </si>
  <si>
    <t>631–635</t>
  </si>
  <si>
    <t>10.1145/3625007.3627309</t>
  </si>
  <si>
    <t>Shajari, S., Agarwal, N., and Alassad, M.</t>
  </si>
  <si>
    <t>Commenter Behavior Characterization on YouTube Channels</t>
  </si>
  <si>
    <t>Proceedings of the eKNOW International Conference on Information, Process, and Knowledge Management</t>
  </si>
  <si>
    <t>Sheth, A., Shalin, V. L., and Kursuncu, U.</t>
  </si>
  <si>
    <t>Defining and Detecting Toxicity on Social Media: Context and Knowledge Are Key</t>
  </si>
  <si>
    <t>312–318</t>
  </si>
  <si>
    <t>Stuckey, D.</t>
  </si>
  <si>
    <t>PSAW: Python Pushshift.Io API Wrapper</t>
  </si>
  <si>
    <t>Sundararajan, A., Srinivasan, V., &amp; Ranganathan, S.</t>
  </si>
  <si>
    <t>Reducing Toxicity in Online Forums: An Intervention Using Automated Moderation and Gamification.</t>
  </si>
  <si>
    <t>In Proceedings of the 2022 ACM Conference on Computer Supported Cooperative Work and Social Computing</t>
  </si>
  <si>
    <t>Taleb, M., Hamza, A., Zouitni, M., Burmani, N., Lafkiar, S., and En-Nahnahi, N.</t>
  </si>
  <si>
    <t>Detection of Toxicity in Social Media Based on Natural Language Processing Methods</t>
  </si>
  <si>
    <t>Unitary</t>
  </si>
  <si>
    <t>Detoxify: Toxicity Detection Models</t>
  </si>
  <si>
    <t>Wei, F., Yuan, X., Lian, D., Zhou, X., &amp; Deng, S.</t>
  </si>
  <si>
    <t>Visual Analysis of Cyberbullying on Social Media: A Survey.</t>
  </si>
  <si>
    <t>Journal of Computer and Visual Sciences</t>
  </si>
  <si>
    <t>205-222</t>
  </si>
  <si>
    <t>Wen, J., Ke, P., Sun, H., Zhang, Z., Li, C., Bai, J., and Huang, M.</t>
  </si>
  <si>
    <t>Unveiling the Implicit Toxicity in Large Language Models</t>
  </si>
  <si>
    <t>Wu, X.-K., Zhao, T.-F., Lu, L., and Chen, W.-N.</t>
  </si>
  <si>
    <t>Predicting Hate: A Gstm Model Based on Covid-19 Hate Speech Datasets</t>
  </si>
  <si>
    <t>Yousefi, N., Noor, N. B., Spann, B., and Agarwal, N.</t>
  </si>
  <si>
    <t>Examining Toxicity’s Impact on Reddit Conversations</t>
  </si>
  <si>
    <t>Complex Networks &amp; Their Applications XII</t>
  </si>
  <si>
    <t>401–411</t>
  </si>
  <si>
    <t>10.1007/978-3-031-53503-1_33</t>
  </si>
  <si>
    <t>Towards Developing a Measure to Assess Contagiousness of Toxic Tweets</t>
  </si>
  <si>
    <t>Workshop Proceedings of the 17th International AAAI Conference on Web and Social Media</t>
  </si>
  <si>
    <t>10.36190/2023.43</t>
  </si>
  <si>
    <t>Detecting Hate Speech on Instagram Using Multimodal Deep Learning</t>
  </si>
  <si>
    <t>Proceedings of the 2020 AAAI/ACM Conference on AI, Ethics, and Society</t>
  </si>
  <si>
    <t>519-526</t>
  </si>
  <si>
    <t>Agnihotri, D., Verma, K., and Tripathi, P.</t>
  </si>
  <si>
    <t>Variable Global Feature Selection Scheme for Automatic Classification of Text Documents</t>
  </si>
  <si>
    <t>Ahammed, S., Rahman, M., Niloy, M. H., and Chowdhury, S. M. M. H.</t>
  </si>
  <si>
    <t>Implementation of Machine Learning to Detect Hate Speech in Bangla Language</t>
  </si>
  <si>
    <t>2019 8th International Conference System Modeling and Advancement in Research Trends (SMART)</t>
  </si>
  <si>
    <t>317–320</t>
  </si>
  <si>
    <t>10.1109/SMART46866.2019.9117214</t>
  </si>
  <si>
    <t>Akbar, R. R. el, Shofa, R. N., Paripurna, M. I., and Supratman</t>
  </si>
  <si>
    <t>The Implementation of Naïve Bayes Algorithm for Classifying Tweets Containing Hate Speech with Political Motive</t>
  </si>
  <si>
    <t>2019 International Conference on Sustainable Engineering and Creative Computing (ICSECC)</t>
  </si>
  <si>
    <t>144–148</t>
  </si>
  <si>
    <t>10.1109/ICSECC.2019.8907208</t>
  </si>
  <si>
    <t>Akhter, M. P., Jiangbin, Z., Naqvi, I. R., Abdelmajeed, M., and Sadiq, M. T.</t>
  </si>
  <si>
    <t>Automatic Detection of Offensive Language for Urdu and Roman Urdu</t>
  </si>
  <si>
    <t>10.1109/ACCESS.2020.2994950</t>
  </si>
  <si>
    <t>Ali, M. Z., Ehsan-Ul-Haq, Rauf, S., Javed, K., and Hussain, S.</t>
  </si>
  <si>
    <t>Improving Hate Speech Detection of Urdu Tweets Using Sentiment Analysis</t>
  </si>
  <si>
    <t>84296–84305</t>
  </si>
  <si>
    <t>10.1109/ACCESS.2021.3087827</t>
  </si>
  <si>
    <t>Allan, R.</t>
  </si>
  <si>
    <t>Hard Questions: Who Should Decide What Is Hate Speech in an Online Global Community?</t>
  </si>
  <si>
    <t>Meta</t>
  </si>
  <si>
    <t>https://about.fb.com/news/2017/06/hard-questions-hate-speech/</t>
  </si>
  <si>
    <t>Amali, H. M. A. I., and Jayalal, S.</t>
  </si>
  <si>
    <t>Classification of Cyberbullying Sinhala Language Comments on Social Media</t>
  </si>
  <si>
    <t>2020 Moratuwa Engineering Research Conference (MERCon)</t>
  </si>
  <si>
    <t>10.1109/MERCon50084.2020.9185209</t>
  </si>
  <si>
    <t>Basu, A., Walters, C., and Shepherd, M.</t>
  </si>
  <si>
    <t>Support Vector Machines for Text Categorization</t>
  </si>
  <si>
    <t>36th Annual Hawaii International Conference on System Sciences, 2003. Proceedings of The</t>
  </si>
  <si>
    <t>7 pp</t>
  </si>
  <si>
    <t>10.1109/HICSS.2003.1174243</t>
  </si>
  <si>
    <t>Random Forests</t>
  </si>
  <si>
    <t>Dias, D. S., Welikala, M. D., and Dias, N. G. J.</t>
  </si>
  <si>
    <t>Identifying Racist Social Media Comments in Sinhala Language Using Text Analytics Models with Machine Learning</t>
  </si>
  <si>
    <t>2018 18th International Conference on Advances in ICT for Emerging Regions (ICTer)</t>
  </si>
  <si>
    <t>10.1109/ICTER.2018.8615492</t>
  </si>
  <si>
    <t>Ekanayaka, R. K. S. K., Lorensuhewa, S. A. S., and Kalyani, M. A. L.</t>
  </si>
  <si>
    <t>Sinhala News Analysis Using Text Mining and Machine Learning</t>
  </si>
  <si>
    <t>5th Ruhuna Int. Science and Technology Conference</t>
  </si>
  <si>
    <t>Elisabeth, D., Budi, I., and Ibrohim, M. O.</t>
  </si>
  <si>
    <t>Hate Code Detection in Indonesian Tweets Using Machine Learning Approach: A Dataset and Preliminary Study</t>
  </si>
  <si>
    <t>2020 8th International Conference on Information and Communication Technology (ICoICT)</t>
  </si>
  <si>
    <t>10.1109/ICoICT49345.2020.9166251</t>
  </si>
  <si>
    <t>Hartmann, J., Huppertz, J., Schamp, C., and Heitmann, M.</t>
  </si>
  <si>
    <t>Comparing Automated Text Classification Methods</t>
  </si>
  <si>
    <t>International Journal of Research in Marketing</t>
  </si>
  <si>
    <t>20–38</t>
  </si>
  <si>
    <t>10.1016/j.ijresmar.2018.09.009</t>
  </si>
  <si>
    <t>Jahan, M. S., and Oussalah, M.</t>
  </si>
  <si>
    <t>A Systematic Review of Hate Speech Automatic Detection Using Natural Language Processing</t>
  </si>
  <si>
    <t>10.1016/j.neucom.2023.126232</t>
  </si>
  <si>
    <t>Kumara, T. N., and Ragel, R.</t>
  </si>
  <si>
    <t>A Systematic Feature Selection Process for a Sinhala Character Recognition System</t>
  </si>
  <si>
    <t>2016 IEEE International Conference on Information and Automation for Sustainability (ICIAfS)</t>
  </si>
  <si>
    <t>10.1109/ICIAFS.2016.7946523</t>
  </si>
  <si>
    <t>Lakmal, D., Ranathunga, S., Peramuna, S., and Herath, I.</t>
  </si>
  <si>
    <t>Word Embedding Evaluation for Sinhala</t>
  </si>
  <si>
    <t>LREC 2020 - 12th International Conference on Language Resources and Evaluation, Conference Proceedings</t>
  </si>
  <si>
    <t>1874–1881</t>
  </si>
  <si>
    <t>Laub, Z.</t>
  </si>
  <si>
    <t>Hate Speech on Social Media: Global Comparisons</t>
  </si>
  <si>
    <t>Council on Foreign Relations</t>
  </si>
  <si>
    <t>https://www.cfr.org/backgrounder/hate-speech-social-media-global-comparisons</t>
  </si>
  <si>
    <t>Malik, J. S., Pang, G., and Hengel, A. van den</t>
  </si>
  <si>
    <t>Deep Learning for Hate Speech Detection: A Comparative Study</t>
  </si>
  <si>
    <t>http://arxiv.org/abs/2202.09517</t>
  </si>
  <si>
    <t>Omer, N., Elssied, F., Ibrahim, O., and Osman, A. H.</t>
  </si>
  <si>
    <t>A Novel Feature Selection Based on One-Way ANOVA F-Test for E-Mail Spam Classification</t>
  </si>
  <si>
    <t>Research Journal of Applied Sciences, Engineering and Technology</t>
  </si>
  <si>
    <t>625–638</t>
  </si>
  <si>
    <t>Oriola, O., and Kotzé, E.</t>
  </si>
  <si>
    <t>Automatic Detection of Toxic South African Tweets Using Support Vector Machines with N-Gram Features</t>
  </si>
  <si>
    <t>126–130</t>
  </si>
  <si>
    <t>10.1109/ISCMI47871.2019.9004298</t>
  </si>
  <si>
    <t>Evaluating Machine Learning Techniques for Detecting Offensive and Hate Speech in South African Tweets</t>
  </si>
  <si>
    <t>Prabowo, F. A., Ibrohim, M. O., and Budi, I.</t>
  </si>
  <si>
    <t>Hierarchical Multi-Label Classification to Identify Hate Speech and Abusive Language on Indonesian Twitter</t>
  </si>
  <si>
    <t>2019 6th International Conference on Information Technology, Computer and Electrical Engineering (ICITACEE)</t>
  </si>
  <si>
    <t>10.1109/ICITACEE.2019.8904425</t>
  </si>
  <si>
    <t>Premachandra, C., Kimura, T., Kawanaka, H., and Premachandra, W.</t>
  </si>
  <si>
    <t>Artificial Neural Network Based Sinhala Character Recognition</t>
  </si>
  <si>
    <t>594–603</t>
  </si>
  <si>
    <t>10.1007/978-3-319-46418-</t>
  </si>
  <si>
    <t>Ranasinghe, T., Anuradha, I., Premasiri, D., Silva, K., Hettiarachchi, H., Uyangodage, L., and Zampieri, M.</t>
  </si>
  <si>
    <t>SOLD: Sinhala Offensive Language Dataset</t>
  </si>
  <si>
    <t>Robinson, D., Zhang, Z., and Tepper, J.</t>
  </si>
  <si>
    <t>Hate Speech Detection on Twitter: Feature Engineering v.s. Feature Selection</t>
  </si>
  <si>
    <t>The Semantic Web: ESWC 2018 Satellite Events</t>
  </si>
  <si>
    <t>46–49</t>
  </si>
  <si>
    <t>Saleh, H., Alhothali, A., and Moria, K.</t>
  </si>
  <si>
    <t>Detection of Hate Speech Using BERT and Hate Speech Word Embedding with Deep Model</t>
  </si>
  <si>
    <t>Samaratunge, S., and Hattotuwa, S.</t>
  </si>
  <si>
    <t>Liking Violence-A Study of Hate Speech on Facebook in Sri Lanka</t>
  </si>
  <si>
    <t>CPA: Centre for Policy Alternatives</t>
  </si>
  <si>
    <t>Sandaruwan, H. M. S. T., Lorensuhewa, S. A. S., and Kalyani, M. A. L.</t>
  </si>
  <si>
    <t>Sinhala Hate Speech Detection in Social Media Using Text Mining and Machine Learning</t>
  </si>
  <si>
    <t>2019 19th International Conference on Advances in ICT for Emerging Regions (ICTer)</t>
  </si>
  <si>
    <t>10.1109/ICTer48817.2019.9023655</t>
  </si>
  <si>
    <t>Sewwandi, M. A. N. D., Li, Y., and Zhang, J.</t>
  </si>
  <si>
    <t>A Class-Specific Feature Selection and Classification Approach Using Neighborhood Rough Set and K-Nearest Neighbor Theories</t>
  </si>
  <si>
    <t>10.1016/j.asoc.2023.110366</t>
  </si>
  <si>
    <t>Sinhala Lekhana Reethiya</t>
  </si>
  <si>
    <t>National Institute of Education, Maharagama, Sri Lanka</t>
  </si>
  <si>
    <t>Tharaka, S., Lorensuhewa, A., and Kalyani, M. A. L.</t>
  </si>
  <si>
    <t>Identification of Abusive Sinhala Comments in Social Media Using Text Mining and Machine Learning Techniques</t>
  </si>
  <si>
    <t>International Journal on Advances in ICT for Emerging Regions (ICTer)</t>
  </si>
  <si>
    <t>10.4038/icter.v13i1.7213</t>
  </si>
  <si>
    <t>Wijayatunga, W. M. H.</t>
  </si>
  <si>
    <t>Great Sinhala Dictionary</t>
  </si>
  <si>
    <t>M.D. Gunasena &amp; Co. (Pvt) Ltd</t>
  </si>
  <si>
    <t>Wold, S., Esbensen, K., and Geladi, P.</t>
  </si>
  <si>
    <t>Principal Component Analysis</t>
  </si>
  <si>
    <t>37–52</t>
  </si>
  <si>
    <t>10.1016/0169-7439(87)80084-9</t>
  </si>
  <si>
    <t>Wright, G., and Yasar, K.</t>
  </si>
  <si>
    <t>Social Networking</t>
  </si>
  <si>
    <t>TechTarget</t>
  </si>
  <si>
    <t>https://www.techtarget.com/whatis/definition/social-networking</t>
  </si>
  <si>
    <t>Xu, S., Li, Y., and Wang, Z.</t>
  </si>
  <si>
    <t>Bayesian Multinomial Naïve Bayes Classifier to Text Classification</t>
  </si>
  <si>
    <t>Advanced Multimedia and Ubiquitous Engineering</t>
  </si>
  <si>
    <t>347–352</t>
  </si>
  <si>
    <t>Zhang, K., Zhang, Y., and Wang, M.</t>
  </si>
  <si>
    <t>A Unified Approach to Interpreting Model Predictions Scott</t>
  </si>
  <si>
    <t>Nips</t>
  </si>
  <si>
    <t>426–430</t>
  </si>
  <si>
    <t>Ahmed, T., Ivan, S., Kabir, M., Mahmud, H., &amp; Hasan, K.</t>
  </si>
  <si>
    <t>Performance analysis of transformer-based architectures and their ensembles to detect trait-based cyberbullying</t>
  </si>
  <si>
    <t>99-</t>
  </si>
  <si>
    <t>10.1007/s13278-022-00934-4</t>
  </si>
  <si>
    <t>Electronics (Basel)</t>
  </si>
  <si>
    <t>2664-</t>
  </si>
  <si>
    <t>10.3390/electronics10212664</t>
  </si>
  <si>
    <t>Balakrishnan, V., &amp; Ng, S. K.</t>
  </si>
  <si>
    <t>Personality and emotion based cyberbullying detection on YouTube using ensemble classifiers</t>
  </si>
  <si>
    <t>2296–2307</t>
  </si>
  <si>
    <t>10.1080/0144929X.2022.2116599</t>
  </si>
  <si>
    <t>Benbasat, I., &amp; Zmud, R. W.</t>
  </si>
  <si>
    <t>Empirical research in information systems: The practice of relevance</t>
  </si>
  <si>
    <t>10.2307/249403</t>
  </si>
  <si>
    <t>Calvo-Morata, A., Alonso-Fernández, C., Freire, M., Martínez-Ortiz, I., &amp; Fernández-Manjón, B.</t>
  </si>
  <si>
    <t>Creating awareness on bullying and cyberbullying among young people: Validating the effectiveness and design of the serious game Conectado</t>
  </si>
  <si>
    <t>101568-</t>
  </si>
  <si>
    <t>10.1016/j.tele.2021.101568</t>
  </si>
  <si>
    <t>Chan, T. K. H., Cheung, C. M. K., Benbasat, I., Xiao, B., &amp; Lee, Z. W. Y.</t>
  </si>
  <si>
    <t>Bystanders join in cyberbullying on social networking sites: The deindividuation and moral disengagement perspectives</t>
  </si>
  <si>
    <t>828–846</t>
  </si>
  <si>
    <t>10.1287/isre.2022.1161</t>
  </si>
  <si>
    <t>10.1145/3580393</t>
  </si>
  <si>
    <t>DiFranzo, D., Taylor, S. H., Kazerooni, F., Wherry, O. D., &amp; Bazarova, N. N.</t>
  </si>
  <si>
    <t>Upstanding by design: Bystander intervention in cyberbullying</t>
  </si>
  <si>
    <t>Proceedings of the 2018 CHI conference on human factors in computing systems</t>
  </si>
  <si>
    <t>Farooq, U., Singh, P., Khurana, S. S., &amp; Kumar, M.</t>
  </si>
  <si>
    <t>Detection of content-based cybercrime in Roman Kashmiri using ensemble learning</t>
  </si>
  <si>
    <t>10.1007/s11042-023-16678-y</t>
  </si>
  <si>
    <t>Gabrielli, S., Rizzi, S., Carbone, S., &amp; Donisi, V.</t>
  </si>
  <si>
    <t>A chatbot-based coaching intervention for adolescents to promote life skills: Pilot study</t>
  </si>
  <si>
    <t>JMIR Human Factors</t>
  </si>
  <si>
    <t>e16762–e16762</t>
  </si>
  <si>
    <t>10.2196/16762</t>
  </si>
  <si>
    <t>Garaigordobil, M., &amp; Martínez-Valderrey, V.</t>
  </si>
  <si>
    <t>Technological resources to prevent cyberbullying during adolescence: The Cyberprogram 2.0 program and the Cooperative Cybereduca 2.0 videogame</t>
  </si>
  <si>
    <t>745–745</t>
  </si>
  <si>
    <t>10.3390/fpsyg.2018.00745</t>
  </si>
  <si>
    <t>International Journal of Advanced Computer Science &amp; Applications</t>
  </si>
  <si>
    <t>Hee, C. V., Jacobs, G., Emmery, C., Desmet, B., Lefever, E., Verhoeven, B., De Pauw, G., Daelemans, W., &amp; Hoste, V.</t>
  </si>
  <si>
    <t>e0203794–e0203794</t>
  </si>
  <si>
    <t>10.1371/journal.pone.0203794</t>
  </si>
  <si>
    <t>Ho, S. M., Kao, D., Chiu-Huang, M.-J., Li, W., &amp; Lai, C.-J.</t>
  </si>
  <si>
    <t>Detecting cyberbullying “hotspots” on Twitter: A predictive analytics approach</t>
  </si>
  <si>
    <t>Forensic Science International: Digital Investigation</t>
  </si>
  <si>
    <t>300906-</t>
  </si>
  <si>
    <t>10.1016/j.fsidi.2020.300906</t>
  </si>
  <si>
    <t>Cyberbullying: A global advisor survey</t>
  </si>
  <si>
    <t>https://www.ipsos.com/sites/default/files/ct/news/documents/2018-06/cyberbullying_june2018.pdf</t>
  </si>
  <si>
    <t>Jacobs, N. C. L., Völlink, T., Dehue, F., &amp; Lechner, L.</t>
  </si>
  <si>
    <t>Online Pestkoppenstoppen: Systematic and theory-based development of a web-based tailored intervention for adolescent cyberbully victims to combat and prevent cyberbullying</t>
  </si>
  <si>
    <t>396–396</t>
  </si>
  <si>
    <t>10.1186/1471-2458-14-396</t>
  </si>
  <si>
    <t>Li, Q., &amp; Pustaka, A.</t>
  </si>
  <si>
    <t>When cyberbullies meet gamers: What do young adults think?</t>
  </si>
  <si>
    <t>Educational Research (Windsor)</t>
  </si>
  <si>
    <t>426–443</t>
  </si>
  <si>
    <t>10.1080/00131881.2017.1369857</t>
  </si>
  <si>
    <t>Li, Y.-J., Marga, J. J., Cheung, C. M. K., Shen, X.-L., &amp; Lee, M.</t>
  </si>
  <si>
    <t>Health misinformation on social media: A systematic literature review and future research directions</t>
  </si>
  <si>
    <t>Association for Information Systems Transactions on Human-Computer Interaction</t>
  </si>
  <si>
    <t>116–149</t>
  </si>
  <si>
    <t>10.17705/1thci.00164</t>
  </si>
  <si>
    <t>Lowry, P. B., Moody, G. D., &amp; Chatterjee, S.</t>
  </si>
  <si>
    <t>Using IT design to prevent cyberbullying</t>
  </si>
  <si>
    <t>863–901</t>
  </si>
  <si>
    <t>10.1080/07421222.2017.1373012</t>
  </si>
  <si>
    <t>Lowry, P. B., Zhang, J., Wang, C., &amp; Siponen, M.</t>
  </si>
  <si>
    <t>Why do adults engage in cyberbullying on social media? An integration of online disinhibition and deindividuation effects with the social structure and social learning model</t>
  </si>
  <si>
    <t>962–986</t>
  </si>
  <si>
    <t>10.1287/isre.2016.0671</t>
  </si>
  <si>
    <t>Milosevic, T., Verma, K., Carter, M., Vigil, S., Laffan, D., Davis, B., &amp; O’Higgins Norman, J.</t>
  </si>
  <si>
    <t>Effectiveness of artificial intelligence–based cyberbullying interventions from youth perspective</t>
  </si>
  <si>
    <t>Social media + Society</t>
  </si>
  <si>
    <t>205630512211473-</t>
  </si>
  <si>
    <t>10.1177/20563051221147325</t>
  </si>
  <si>
    <t>A comparative analysis of machine learning techniques for cyberbullying detection on Twitter</t>
  </si>
  <si>
    <t>187-</t>
  </si>
  <si>
    <t>Muneer, A., Alwadain, A., Ragab, M. G., &amp; Alqushaibi, A.</t>
  </si>
  <si>
    <t>Cyberbullying detection on social media using stacking ensemble learning and enhanced BERT</t>
  </si>
  <si>
    <t>Information (Basel)</t>
  </si>
  <si>
    <t>467-</t>
  </si>
  <si>
    <t>10.3390/info14080467</t>
  </si>
  <si>
    <t>FAEO-ECNN: Cyberbullying detection in social media platforms using topic modelling and deep learning</t>
  </si>
  <si>
    <t>46611–46650</t>
  </si>
  <si>
    <t>10.1007/s11042-023-15372-3</t>
  </si>
  <si>
    <t>Mursi, K. T., Almalki, A. Y., Alshangiti, M. M., Alsubaei, F. S., &amp; Alghamdi, A. A.</t>
  </si>
  <si>
    <t>ArCyb: A robust machine-learning model for Arabic cyberbullying tweets in Saudi Arabia</t>
  </si>
  <si>
    <t>10.14569/IJACSA.2023.01409110</t>
  </si>
  <si>
    <t>Orrù, G., Galli, A., Gattulli, V., Gravina, M., Micheletto, M., Marrone, S., Nocerino, W., Procaccino, A., Terrone, G., Curtotti, D., Impedovo, D., Marcialis, G. L., &amp; Sansone, C.</t>
  </si>
  <si>
    <t>Development of technologies for the detection of bullying actions: The BullyBuster project</t>
  </si>
  <si>
    <t>430-</t>
  </si>
  <si>
    <t>10.3390/info14080430</t>
  </si>
  <si>
    <t>Evolutionary Intelligence</t>
  </si>
  <si>
    <t>1935–1949</t>
  </si>
  <si>
    <t>10.1007/s12065-022-00774-3</t>
  </si>
  <si>
    <t>Teens and cyberbullying 2022</t>
  </si>
  <si>
    <t>https://www.pewresearch.org/internet/2022/12/15/teens-and-cyberbullying-2022/</t>
  </si>
  <si>
    <t>5449–5467</t>
  </si>
  <si>
    <t>S, Neelakandan, M, S., Chandrasekaran, S., K, M., Singh Pundir, A. K., R, S., &amp; Lingaiah, T. B.</t>
  </si>
  <si>
    <t>Said-Hung, E., Gonzalez-Prieto, E., &amp; Pallarès-Piquer, M.</t>
  </si>
  <si>
    <t>Preventing cyberbullying through ICT-centric education: A case study</t>
  </si>
  <si>
    <t>Technology, Pedagogy and Education</t>
  </si>
  <si>
    <t>459–472</t>
  </si>
  <si>
    <t>10.1080/1475939X.2021.1908415</t>
  </si>
  <si>
    <t>Samee, N. A., Khan, U., Khan, S., Jamjoom, M. M., Sharif, M., &amp; Kim, D. H.</t>
  </si>
  <si>
    <t>Safeguarding online spaces: A powerful fusion of federated learning, word Embeddings, and emotional features for cyberbullying detection</t>
  </si>
  <si>
    <t>1–1</t>
  </si>
  <si>
    <t>10.1109/ACCESS.2023.3329347</t>
  </si>
  <si>
    <t>Sarker, S., Chatterjee, S., Xiao, X., &amp; Elbanna, A.</t>
  </si>
  <si>
    <t>The sociotechnical axis of cohesion for the IS discipline: Its historical legacy and its continued relevance</t>
  </si>
  <si>
    <t>10.25300/MISQ/2019/13747</t>
  </si>
  <si>
    <t>Savage, M. W., Deiss, D. M., Roberto, A. J., &amp; Aboujaoude, E.</t>
  </si>
  <si>
    <t>Theory-based formative research on an anti-cyberbullying victimization intervention message</t>
  </si>
  <si>
    <t>Journal of Health Communication</t>
  </si>
  <si>
    <t>124–134</t>
  </si>
  <si>
    <t>10.1080/10810730.2016.1252818</t>
  </si>
  <si>
    <t>Shah, F., Anwar, A., ul haq, I., AlSalman, H., Hussain, S., &amp; Al-Hadhrami, S.</t>
  </si>
  <si>
    <t>Artificial intelligence as a service for immoral content detection and eradication</t>
  </si>
  <si>
    <t>Scientific Programming</t>
  </si>
  <si>
    <t>10.1155/2022/6825228</t>
  </si>
  <si>
    <t>Sorrentino, A., Baldry, A. C., &amp; Farrington, D. P.</t>
  </si>
  <si>
    <t>The efficacy of the Tabby Improved Prevention and Intervention Program in reducing cyberbullying and cybervictimization among students</t>
  </si>
  <si>
    <t>2536-</t>
  </si>
  <si>
    <t>10.3390/ijerph15112536</t>
  </si>
  <si>
    <t>Sultan, D., Mendes, M., Kassenkhan, A., &amp; Akylbekov, O.</t>
  </si>
  <si>
    <t>Hybrid CNN-LSTM network for cyberbullying detection on social networks using textual contents</t>
  </si>
  <si>
    <t>10.14569/IJACSA.2023.0140978</t>
  </si>
  <si>
    <t>Taylor, S. H., DiFranzo, D., Choi, Y. H., Sannon, S., &amp; Bazarova, N. N.</t>
  </si>
  <si>
    <t>Accountability and empathy by design: Encouraging bystander intervention to cyberbullying on social media</t>
  </si>
  <si>
    <t>Online and offline victimization: A cluster analysis of adolescent victims of bullying and cyber-bullying in Chile</t>
  </si>
  <si>
    <t>Veiga Simão, A. M., Costa Ferreira, P., Pereira, N., Oliveira, S., Paulino, P., Rosa, H., Ribeiro, R., Coheur, L., Carvalho, J. P., &amp; Trancoso, I.</t>
  </si>
  <si>
    <t>Prosociality in cyberspace: Developing emotion and behavioral regulation to decrease aggressive communication</t>
  </si>
  <si>
    <t>736–750</t>
  </si>
  <si>
    <t>10.1007/s12559-021-09852-7</t>
  </si>
  <si>
    <t>Webster, J., &amp; Watson, R. T.</t>
  </si>
  <si>
    <t>Analyzing the past to prepare for the future: Writing a literature review</t>
  </si>
  <si>
    <t>xiii–xxiii</t>
  </si>
  <si>
    <t>Wong, R. Y. M., Cheung, C. M. K., Xiao, B., &amp; Thatcher, J. B.</t>
  </si>
  <si>
    <t>Standing up or standing by: Understanding bystanders’ proactive reporting responses to social media harassment</t>
  </si>
  <si>
    <t>561–581</t>
  </si>
  <si>
    <t>10.1287/isre.2020.0983</t>
  </si>
  <si>
    <t>Wu, J.-L., &amp; Tang, C.-Y.</t>
  </si>
  <si>
    <t>Classifying the severity of cyberbullying incidents by using a hierarchical squashing-attention network</t>
  </si>
  <si>
    <t>3502-</t>
  </si>
  <si>
    <t>10.3390/app12073502</t>
  </si>
  <si>
    <t>Yi, M., Lim, M., Ko, H., &amp; Shin, J.</t>
  </si>
  <si>
    <t>Method of profanity detection using word embedding and LSTM</t>
  </si>
  <si>
    <t>Mobile Information Systems</t>
  </si>
  <si>
    <t>10.1155/2021/6654029</t>
  </si>
  <si>
    <t>You, L., &amp; Lee, Y.-H.</t>
  </si>
  <si>
    <t>The bystander effect in cyberbullying on social network sites: Anonymity, group size, and intervention intentions</t>
  </si>
  <si>
    <t>101284-</t>
  </si>
  <si>
    <t>10.1016/j.tele.2019.101284</t>
  </si>
  <si>
    <t>Batson, C. D.</t>
  </si>
  <si>
    <t>Is empathic emotion a source of altruistic motivation?</t>
  </si>
  <si>
    <t>290–302</t>
  </si>
  <si>
    <t>10.1037/0022-3514.40.2.290</t>
  </si>
  <si>
    <t>Batson, C. D., Early, S., &amp; Salvarani, G.</t>
  </si>
  <si>
    <t>Perspective taking: Imagining how another feels versus imaging how you would feel</t>
  </si>
  <si>
    <t>Personality &amp; Social Psychology Bulletin</t>
  </si>
  <si>
    <t>10.1177/0146167297237008</t>
  </si>
  <si>
    <t>Bystanders join in cyberbullying on social networking sites: the deindividuation and moral disengagement perspectives</t>
  </si>
  <si>
    <t>Chau, D. C. K., Ngai, E. W. T., Gerow, J. E., &amp; Thatcher, J. B.</t>
  </si>
  <si>
    <t>The effects of business-IT strategic alignment and IT governance on firm performance: A moderated polynomial regression analysis</t>
  </si>
  <si>
    <t>1679–1703</t>
  </si>
  <si>
    <t>10.25300/MISQ/2020/12165</t>
  </si>
  <si>
    <t>Cialdini, R. B., Schaller, M., Houlihan, D., Arps, K., Fultz, J., &amp; Beaman, A. L.</t>
  </si>
  <si>
    <t>Empathy-based helping: Is it selflessly or selfishly motivated?</t>
  </si>
  <si>
    <t>749–758</t>
  </si>
  <si>
    <t>10.1037/0022-3514.52.4.749</t>
  </si>
  <si>
    <t>Clark, M. A., Robertson, M. M., &amp; Young, S.</t>
  </si>
  <si>
    <t>“I feel your pain”: A critical review of organizational research on empathy</t>
  </si>
  <si>
    <t>Journal of Organizational Behavior</t>
  </si>
  <si>
    <t>166–192</t>
  </si>
  <si>
    <t>10.1002/job.2348</t>
  </si>
  <si>
    <t>Cohen, D., &amp; Strayer, J.</t>
  </si>
  <si>
    <t>Empathy in conduct-disordered and comparison youth</t>
  </si>
  <si>
    <t>988–998</t>
  </si>
  <si>
    <t>10.1037/0012-1649.32.6.988</t>
  </si>
  <si>
    <t>Cuff, B. M. P., Brown, S. J., Taylor, L., &amp; Howat, D. J.</t>
  </si>
  <si>
    <t>Empathy: A review of the concept</t>
  </si>
  <si>
    <t>144–153</t>
  </si>
  <si>
    <t>10.1177/1754073914558466</t>
  </si>
  <si>
    <t>Davis, M. H.</t>
  </si>
  <si>
    <t>Measuring individual differences in empathy: Evidence for a multidimensional approach</t>
  </si>
  <si>
    <t>113–126</t>
  </si>
  <si>
    <t>10.1037/0022-3514.44.1.113</t>
  </si>
  <si>
    <t>Decety, J., &amp; Cowell, J. M.</t>
  </si>
  <si>
    <t>Friends or foes: Is empathy necessary for moral behavior?</t>
  </si>
  <si>
    <t>525–537</t>
  </si>
  <si>
    <t>10.1177/1745691614545130</t>
  </si>
  <si>
    <t>Decety, J., &amp; Lamm, C.</t>
  </si>
  <si>
    <t>Human empathy through the lens of social neuroscience</t>
  </si>
  <si>
    <t>The Scientific World</t>
  </si>
  <si>
    <t>1146–1163</t>
  </si>
  <si>
    <t>10.1100/tsw.2006.221</t>
  </si>
  <si>
    <t>Dickey, M., Burnett, G., Chudoba, K., &amp; Kazmer, M.</t>
  </si>
  <si>
    <t>Do you read me? Perspective making and perspective taking in chat communities</t>
  </si>
  <si>
    <t>47–70</t>
  </si>
  <si>
    <t>10.17705/1jais.00113</t>
  </si>
  <si>
    <t>Facebook community standards enforcement report</t>
  </si>
  <si>
    <t>https://transparency.facebook.com/ community-standards-enforcement#bullying-and-harassment</t>
  </si>
  <si>
    <t>Gery, I., Miljkovitch, R., Berthoz, S., &amp; Soussignan, R.</t>
  </si>
  <si>
    <t>Empathy and recognition of facial expressions of emotion in sex offenders, non-sex offenders and normal controls</t>
  </si>
  <si>
    <t>252–262</t>
  </si>
  <si>
    <t>10.1016/j.psychres.2007.11.006</t>
  </si>
  <si>
    <t>Hu, Q., Xu, Z., Dinev, T., &amp; Ling, H.</t>
  </si>
  <si>
    <t>Does deterrence work in reducing information security policy abuse by employees?</t>
  </si>
  <si>
    <t>54–60</t>
  </si>
  <si>
    <t>10.1145/1953122.1953142</t>
  </si>
  <si>
    <t>Jolliffe, D., &amp; Farrington, D. P.</t>
  </si>
  <si>
    <t>Development and validation of the basic empathy scale</t>
  </si>
  <si>
    <t>Journal of Adolescence (London, England.)</t>
  </si>
  <si>
    <t>589–611</t>
  </si>
  <si>
    <t>10.1016/j.adolescence.2005.08.010</t>
  </si>
  <si>
    <t>Lee, Y., &amp; Larsen, K. R.</t>
  </si>
  <si>
    <t>Threat or coping appraisal: determinants of SMB executives’ decision to adopt anti-malware software</t>
  </si>
  <si>
    <t>177–187</t>
  </si>
  <si>
    <t>10.1057/ejis.2009.11</t>
  </si>
  <si>
    <t>Longmire, N. H. &amp; Harrison, D. A.</t>
  </si>
  <si>
    <t>Seeing their side versus feeling their pain: Differential consequences of perspective-taking and empathy at work</t>
  </si>
  <si>
    <t>894-915</t>
  </si>
  <si>
    <t>10.1037/apl0000307</t>
  </si>
  <si>
    <t>Park, C., Im, G., &amp; Keil, M.</t>
  </si>
  <si>
    <t>Overcoming the mum effect in IT project reporting: Impacts of fault responsibility and time urgency</t>
  </si>
  <si>
    <t>409–431</t>
  </si>
  <si>
    <t>10.17705/1jais.00163</t>
  </si>
  <si>
    <t>Ruthven, I.</t>
  </si>
  <si>
    <t>Resonance and the experience of relevance</t>
  </si>
  <si>
    <t>Journal of the Association for Information Science &amp; Technology</t>
  </si>
  <si>
    <t>554-569</t>
  </si>
  <si>
    <t>10.1002/asi.24424</t>
  </si>
  <si>
    <t>Valentine, S., &amp; Godkin, L.</t>
  </si>
  <si>
    <t>Moral intensity, ethical decision making, and whistleblowing intention</t>
  </si>
  <si>
    <t>10.1016/j.jbusres.2019.01.009</t>
  </si>
  <si>
    <t>Vogels, E. A.</t>
  </si>
  <si>
    <t>The state of online harassment</t>
  </si>
  <si>
    <t>https://www.pewresearch.org/internet/2021/01/13/the-state-of-online-harassment/</t>
  </si>
  <si>
    <t>Wang, W., Xu, J. (David), &amp; Wang, M.</t>
  </si>
  <si>
    <t>Effects of recommendation neutrality and sponsorship disclosure on trust vs. distrust in online recommendation agents: Moderating role of explanations for organic recommendations</t>
  </si>
  <si>
    <t>Management Science</t>
  </si>
  <si>
    <t>5198–5219</t>
  </si>
  <si>
    <t>10.1287/mnsc.2017.2906</t>
  </si>
  <si>
    <t>Zaki, J.</t>
  </si>
  <si>
    <t>Empathy: A motivated account</t>
  </si>
  <si>
    <t>1608–1647</t>
  </si>
  <si>
    <t>10.1037/a0037679</t>
  </si>
  <si>
    <t>Abbe, A., Grouin, C., Zweigenbaum, P., and Falissard, B.</t>
  </si>
  <si>
    <t>Text mining applications in psychiatry: A systematic literature review</t>
  </si>
  <si>
    <t>International Journal of Methods in Psychiatric Research</t>
  </si>
  <si>
    <t>86-100</t>
  </si>
  <si>
    <t>Ahern, N. R., and Mechling, B.</t>
  </si>
  <si>
    <t>Sexting: Serious problems for youth</t>
  </si>
  <si>
    <t>Journal of Psychosocial Nursing and Mental Health Services</t>
  </si>
  <si>
    <t>22-30</t>
  </si>
  <si>
    <t>Ahuja, A. K., Biesaga, K., Sudak, D. M., Draper, J., and Womble, A.</t>
  </si>
  <si>
    <t>Suicide on Facebook</t>
  </si>
  <si>
    <t>Journal of Psychiatric Practice</t>
  </si>
  <si>
    <t>141-146</t>
  </si>
  <si>
    <t>Alvarez, A. R. G.</t>
  </si>
  <si>
    <t>IH8U: Confronting cyberbullying and exploring the use of cybertools in teen dating relationships</t>
  </si>
  <si>
    <t>Journal of Clinical Psychology</t>
  </si>
  <si>
    <t>1205-1215</t>
  </si>
  <si>
    <t>Arango, A., Opperman, K. J., Gipson, P. Y., and King, C. A.</t>
  </si>
  <si>
    <t>Suicidal ideation and suicide attempts among youth who report bully victimization, bully perpetration and/or low social connectedness</t>
  </si>
  <si>
    <t>19–29</t>
  </si>
  <si>
    <t>Bailey, J., and Hanna, M.</t>
  </si>
  <si>
    <t>The gendered dimensions of sexting: Assessing the applicability of Canada's child pornography provision</t>
  </si>
  <si>
    <t>Canadian Journal of Women and the Law</t>
  </si>
  <si>
    <t>405-441</t>
  </si>
  <si>
    <t>Baker, C. K., Helm, S., Bifulco, K., and Chung-Do, J.</t>
  </si>
  <si>
    <t>The relationship between self-harm and teen dating violence among youth in Hawaii</t>
  </si>
  <si>
    <t>Qualitative Health Research</t>
  </si>
  <si>
    <t>652-667</t>
  </si>
  <si>
    <t>Bell, J.</t>
  </si>
  <si>
    <t>Harmful or helpful? the role of the internet in self-harming and suicidal behaviour in young people</t>
  </si>
  <si>
    <t>Mental Health Review Journal</t>
  </si>
  <si>
    <t>61-71</t>
  </si>
  <si>
    <t>Best, P., Manktelow, R., and Taylor, B. J.</t>
  </si>
  <si>
    <t>Social work and social media: Online help-seeking and the mental well-being of adolescent males</t>
  </si>
  <si>
    <t>British Journal of Social Work</t>
  </si>
  <si>
    <t>257-276</t>
  </si>
  <si>
    <t>Bharwaney, M., and Marwah, A.</t>
  </si>
  <si>
    <t>Personal data privacy in the digital age</t>
  </si>
  <si>
    <t>Hong Kong Law Journal</t>
  </si>
  <si>
    <t>801-834</t>
  </si>
  <si>
    <t>Bhat, C. S.</t>
  </si>
  <si>
    <t>Cyber bullying: Overview and strategies for school counsellors, guidance officers, and all school personnel</t>
  </si>
  <si>
    <t>53-66</t>
  </si>
  <si>
    <t>Biddle, L., Derges, J., Mars, B., Heron, J., Donovan, J. L., Potokar, J., . . . and Gunnell, D.</t>
  </si>
  <si>
    <t>Suicide and the internet: Changes in the accessibility of suicide-related information between 2007 and 2014</t>
  </si>
  <si>
    <t>370-375</t>
  </si>
  <si>
    <t>Boydell, K. M., Hodgins, M., Pignatiello, A., Teshima, J., Edwards, H., and Willis, D.</t>
  </si>
  <si>
    <t>Using technology to deliver mental health services to children and youth: A scoping review</t>
  </si>
  <si>
    <t>Journal of the Canadian Academy of Child and Adolescent Psychiatry</t>
  </si>
  <si>
    <t>87-99</t>
  </si>
  <si>
    <t>Brooks, S., and Longstreet, P.</t>
  </si>
  <si>
    <t>Social networking’s peril: Cognitive absorption, social networking usage, and depression</t>
  </si>
  <si>
    <t>Cyberpsychology</t>
  </si>
  <si>
    <t>Bushman, B. J., Newman, K., Calvert, S. L., Downey, G., Dredze, M., Gottfredson, M., . . . and Webster, D. W.</t>
  </si>
  <si>
    <t>Youth violence: What we know and what we need to know</t>
  </si>
  <si>
    <t>17-39</t>
  </si>
  <si>
    <t>Calear, A. L., Brewer, J. L., Batterham, P. J., Mackinnon, A., Wyman, P. A., LoMurray, M., . . . and Christensen, H.</t>
  </si>
  <si>
    <t>The sources of strength Australia project: Study protocol for a cluster randomised controlled trial</t>
  </si>
  <si>
    <t>Trials</t>
  </si>
  <si>
    <t>Camelford, K. G., and Ebrahim, C.</t>
  </si>
  <si>
    <t>The cyberbullying virus: A psychoeducational intervention to define and discuss cyberbullying among high school females</t>
  </si>
  <si>
    <t>Journal of Creativity in Mental Health</t>
  </si>
  <si>
    <t>458-468</t>
  </si>
  <si>
    <t>Capurro, D., Cole, K., Echavarría, M. I., Joe, J., Neogi, T., and Turner, A. M.</t>
  </si>
  <si>
    <t>The use of social networking sites for public health practice and research: A systematic review</t>
  </si>
  <si>
    <t>Journal of medical Internet research</t>
  </si>
  <si>
    <t>Carson, B. L., Farrelly, T., Frazer, R., and Borthwick, F.</t>
  </si>
  <si>
    <t>Mediating tragedy: Facebook, aboriginal peoples and suicide</t>
  </si>
  <si>
    <t>Australasian Journal of Information Systems</t>
  </si>
  <si>
    <t>Cash, S. J., Thelwall, M., Peck, S. N., Ferrell, J. Z., and Bridge, J. A.</t>
  </si>
  <si>
    <t>Adolescent suicide statements on MySpace</t>
  </si>
  <si>
    <t>166-174</t>
  </si>
  <si>
    <t>Chapin, J.</t>
  </si>
  <si>
    <t>Third-person perception and Facebook</t>
  </si>
  <si>
    <t>International Journal of Cyber Behavior, Psychology and Learning</t>
  </si>
  <si>
    <t>34-44</t>
  </si>
  <si>
    <t>Adolescents and cyber bullying: The precaution adoption process model</t>
  </si>
  <si>
    <t>719-728</t>
  </si>
  <si>
    <t>Chen, P., Chai, J., Zhang, L., and Wang, D.</t>
  </si>
  <si>
    <t>Development and application of a Chinese webpage suicide information mining system (sims)</t>
  </si>
  <si>
    <t>Journal of Medical Systems</t>
  </si>
  <si>
    <t>Cheng, Q., Kwok, C. L., Zhu, T., Guan, L., and Yip, P. S. F.</t>
  </si>
  <si>
    <t>Suicide communication on social media and its psychological mechanisms: An examination of Chinese microblog users</t>
  </si>
  <si>
    <t>11506-11527</t>
  </si>
  <si>
    <t>Cochrane Training</t>
  </si>
  <si>
    <t>Cochrane Handbook for Systematic Reviews of Interventions</t>
  </si>
  <si>
    <t>http://training.cochrane.org/handbook</t>
  </si>
  <si>
    <t>Colombo, G. B., Burnap, P., Hodorog, A., and Scourfield, J.</t>
  </si>
  <si>
    <t>Analysing the connectivity and communication of suicidal users on Twitter</t>
  </si>
  <si>
    <t>Computer Communications</t>
  </si>
  <si>
    <t>291–300</t>
  </si>
  <si>
    <t>Colucci, E., &amp; Martin, G.</t>
  </si>
  <si>
    <t>Ethnocultural aspects of suicide in young people: A systematic literature review part 2: Risk factors, precipitating agents, and attitudes toward suicide</t>
  </si>
  <si>
    <t>Suicide and Life-Threatening Behavior</t>
  </si>
  <si>
    <t>222-237</t>
  </si>
  <si>
    <t>Corbitt-Hall, D. J., Gauthier, J. M., Davis, M. T., and Witte, T. K.</t>
  </si>
  <si>
    <t>College students' responses to suicidal content on social networking sites: An examination using a simulated Facebook newsfeed</t>
  </si>
  <si>
    <t>609-624</t>
  </si>
  <si>
    <t>Corbo, A. M., and Zweifel, K. L.</t>
  </si>
  <si>
    <t>Sensationalism or sensitivity: Reporting suicide cases in the news media</t>
  </si>
  <si>
    <t>Studies in Communication Sciences</t>
  </si>
  <si>
    <t>Cox, G. R., Bailey, E., Jorm, A. F., Reavley, N. J., Templer, K., Parker, A., . . .and Robinson, J.</t>
  </si>
  <si>
    <t>Development of suicide postvention guidelines for secondary schools: A Delphi study</t>
  </si>
  <si>
    <t>Crosby Budinger, M., Cwik, M. F., and Riddle, M. A.</t>
  </si>
  <si>
    <t>Awareness, attitudes, and use of crisis hotlines among youth at-risk for suicide</t>
  </si>
  <si>
    <t>Suicide and life-threatening behavior</t>
  </si>
  <si>
    <t>192-198</t>
  </si>
  <si>
    <t>Crosslin, K., and Golman, M.</t>
  </si>
  <si>
    <t>Maybe you don't want to face it: College students' perspectives on cyberbullying</t>
  </si>
  <si>
    <t>14-20</t>
  </si>
  <si>
    <t>Davis, B., Stafford, M. B. R., and Pullig, C.</t>
  </si>
  <si>
    <t>How Gay–Straight Alliance Groups Mitigate the Relationship Between Gay-Bias Victimization and Adolescent Suicide Attempts</t>
  </si>
  <si>
    <t>Journal of the American Academy of Child &amp; Adolescent Psychiatry</t>
  </si>
  <si>
    <t>1271–1278.e1</t>
  </si>
  <si>
    <t>DeNardis, L., and Hackl, A. M.</t>
  </si>
  <si>
    <t>Internet governance by social media platforms</t>
  </si>
  <si>
    <t>Telecommunications Policy</t>
  </si>
  <si>
    <t>Doane, A. N., Boothe, L. G., Pearson, M. R., and Kelley, M. L.</t>
  </si>
  <si>
    <t>Risky electronic communication behaviors and cyberbullying victimization: An application of protection motivation theory</t>
  </si>
  <si>
    <t>508-513</t>
  </si>
  <si>
    <t>Doane, A. N., Kelley, M. L., and Pearson, M. R.</t>
  </si>
  <si>
    <t>Reducing cyberbullying: A theory of reasoned action-based video prevention program for college students</t>
  </si>
  <si>
    <t>136-146</t>
  </si>
  <si>
    <t>Dunlop, S. M., More, E., and Romer, D.</t>
  </si>
  <si>
    <t>Where do youth learn about suicides on the internet, and what influence does this have on suicidal ideation?</t>
  </si>
  <si>
    <t>Journal of Child Psychology and Psychiatry and Allied Disciplines</t>
  </si>
  <si>
    <t>1073-1080</t>
  </si>
  <si>
    <t>Dyson, M. P., Hartling, L., Shulhan, J., Chisholm, A., Milne, A., Sundar, P., ... and Newton, A. S.</t>
  </si>
  <si>
    <t>A systematic review of social media use to discuss and view deliberate self-harm acts</t>
  </si>
  <si>
    <t>e0155813</t>
  </si>
  <si>
    <t>Eden, S., Heiman, T., and Olenik-Shemesh, D.</t>
  </si>
  <si>
    <t>Teachers' perceptions, beliefs and concerns about cyberbullying</t>
  </si>
  <si>
    <t>British Journal of Educational Technology</t>
  </si>
  <si>
    <t>1036-1052</t>
  </si>
  <si>
    <t>Egan, K. G., Koff, R. N., and Moreno, M. A.</t>
  </si>
  <si>
    <t>College students' responses to mental health status updates on Facebook</t>
  </si>
  <si>
    <t>Issues in Mental Health Nursing</t>
  </si>
  <si>
    <t>46-51</t>
  </si>
  <si>
    <t>Farzindar, A., and Inkpen, D.</t>
  </si>
  <si>
    <t>Fenn, M.</t>
  </si>
  <si>
    <t>A web of liability: Does new cyberbullying legislation put public schools in a sticky situation?</t>
  </si>
  <si>
    <t>Fordham Law Review</t>
  </si>
  <si>
    <t>2729-2768</t>
  </si>
  <si>
    <t>Ferreday, D.</t>
  </si>
  <si>
    <t>Reading disorders: Online suicide and the death of hope</t>
  </si>
  <si>
    <t>Journal for Cultural Research</t>
  </si>
  <si>
    <t>409-426</t>
  </si>
  <si>
    <t>Frost, M., Casey, L., and Rando, N.</t>
  </si>
  <si>
    <t>Self-injury, help-seeking, and the internet: Informing online service provision for young people</t>
  </si>
  <si>
    <t>Crisis</t>
  </si>
  <si>
    <t>68-76</t>
  </si>
  <si>
    <t>Fulginiti, A., Rice, E., Hsu, H. -., Rhoades, H., and Winetrobe, H.</t>
  </si>
  <si>
    <t>Risky integration: A social network analysis of network position, exposure, and suicidal ideation among homeless youth</t>
  </si>
  <si>
    <t>184-193</t>
  </si>
  <si>
    <t>Gibb, Z. G., and Devereux, P. G.</t>
  </si>
  <si>
    <t>Who does that anyway? predictors and personality correlates of cyberbullying in college</t>
  </si>
  <si>
    <t>Gilden, A.</t>
  </si>
  <si>
    <t>Cyberbullying and the innocence narrative</t>
  </si>
  <si>
    <t>Harvard Civil Rights-Civil Liberties Law Review</t>
  </si>
  <si>
    <t>357-407</t>
  </si>
  <si>
    <t>Goh, T., and Huang, Y.</t>
  </si>
  <si>
    <t>Monitoring youth depression risk in web 2.0</t>
  </si>
  <si>
    <t>VINE</t>
  </si>
  <si>
    <t>192-202</t>
  </si>
  <si>
    <t>Goltz, D. B.</t>
  </si>
  <si>
    <t>It gets better: Queer futures, critical frustrations, and radical potentials</t>
  </si>
  <si>
    <t>Critical Studies in Media Communication</t>
  </si>
  <si>
    <t>135-151</t>
  </si>
  <si>
    <t>Grzanka, P. R., Adler, J., and Blazer, J.</t>
  </si>
  <si>
    <t>Making up allies: The identity choreography of straight LGBT activism</t>
  </si>
  <si>
    <t>Sexuality Research and Social Policy</t>
  </si>
  <si>
    <t>165-181</t>
  </si>
  <si>
    <t>Grzanka, P. R., and Mann, E. S.</t>
  </si>
  <si>
    <t>Queer youth suicide and the psychopolitics of “It gets better”</t>
  </si>
  <si>
    <t>Sexualities</t>
  </si>
  <si>
    <t>369-393</t>
  </si>
  <si>
    <t>Hacker, K., Collins, J., Gross-Young, L., Almeida, S., and Burke, N.</t>
  </si>
  <si>
    <t>Coping with youth suicide and overdose: One community's efforts to investigate, intervene, and prevent suicide contagion</t>
  </si>
  <si>
    <t>Hamm, M. P., Chisholm, A., Shulhan, J., Milne, A., Scott, S. D., Given, L. M., and Hartling, L.</t>
  </si>
  <si>
    <t>Social media use among patients and caregivers: A scoping review</t>
  </si>
  <si>
    <t>BMJ Open</t>
  </si>
  <si>
    <t>Hamm, M. P., Newton, A. S., Chisholm, A., Shulhan, J., Milne, A., Sundar, P., ... and Hartling, L.</t>
  </si>
  <si>
    <t>Prevalence and effect of cyberbullying on children and young people: A scoping review of social media studies</t>
  </si>
  <si>
    <t>770-777</t>
  </si>
  <si>
    <t>Hemphill, S. A., Kotevski, A., Tollit, M., Smith, R., Herrenkohl, T. I., Toumbourou, J. W., and Catalano, R. F.</t>
  </si>
  <si>
    <t>Longitudinal predictors of cyber and traditional bullying perpetration in Australian secondary school students</t>
  </si>
  <si>
    <t>59–65</t>
  </si>
  <si>
    <t>Herbst, J., Stanley, W., and Byard, R. W.</t>
  </si>
  <si>
    <t>Autopsy reenactment - A useful technique in the evaluation of adhesive tape asphyxia</t>
  </si>
  <si>
    <t>Journal of Forensic Sciences</t>
  </si>
  <si>
    <t>841-843</t>
  </si>
  <si>
    <t>Honda, L. P.</t>
  </si>
  <si>
    <t>Motivations for activists’ participation in the ‘it gets better project’</t>
  </si>
  <si>
    <t>Public Relations Inquiry</t>
  </si>
  <si>
    <t>253-276</t>
  </si>
  <si>
    <t>Intahchomphoo, C., Vellino, A., and Gundersen, O.E.</t>
  </si>
  <si>
    <t>Submitted</t>
  </si>
  <si>
    <t>Facebook usage among urban indigenous youth at risk</t>
  </si>
  <si>
    <t>Canadian Journal of Communication</t>
  </si>
  <si>
    <t>Jacob, N., Scourfield, J., and Evans, R.</t>
  </si>
  <si>
    <t>Suicide prevention via the Internet: A descriptive review</t>
  </si>
  <si>
    <t>261-267</t>
  </si>
  <si>
    <t>Jane, E. A.</t>
  </si>
  <si>
    <t>Flaming? what flaming? the pitfalls and potentials of researching online hostility</t>
  </si>
  <si>
    <t>65-87</t>
  </si>
  <si>
    <t>Jashinsky, J., Burton, S. H., Hanson, C. L., West, J., Giraud-Carrier, C., Barnes, M. D., and Argyle, T.</t>
  </si>
  <si>
    <t>Tracking suicide risk factors through twitter in the US</t>
  </si>
  <si>
    <t>Jordan, J., McKenna, H., Keeney, S., Cutcliffe, J., Stevenson, C., Slater, P., and McGowan, I.</t>
  </si>
  <si>
    <t>Providing meaningful care: Learning from the experiences of suicidal young men</t>
  </si>
  <si>
    <t>1207-1219</t>
  </si>
  <si>
    <t>Karbeyaz, K., Toygar, M., and Çelikel, A.</t>
  </si>
  <si>
    <t>Completed suicide among university student in Eskisehir, Turkey</t>
  </si>
  <si>
    <t>Journal of Forensic and Legal Medicine</t>
  </si>
  <si>
    <t>111-115</t>
  </si>
  <si>
    <t>Keele, S.</t>
  </si>
  <si>
    <t>Guidelines for performing systematic literature reviews in software engineering</t>
  </si>
  <si>
    <t>https://pdfs.semanticscholar.org/e62d/bbbbe70cabcde3335765009e94ed2b9883d5</t>
  </si>
  <si>
    <t>King, A. V.</t>
  </si>
  <si>
    <t>Constitutionality of cyberbullying laws: Keeping the online playground safe for both teens and free speech</t>
  </si>
  <si>
    <t>Vanderbilt Law Review</t>
  </si>
  <si>
    <t>845-884</t>
  </si>
  <si>
    <t>Kitchenham, B.</t>
  </si>
  <si>
    <t>https://www.elsevier.com/__data/promis_misc/525444systematicreviewsguide.pdf</t>
  </si>
  <si>
    <t>Klein, C. A.</t>
  </si>
  <si>
    <t>Live deaths online: Internet suicide and lethality</t>
  </si>
  <si>
    <t>Journal of the American Academy of Psychiatry and the Law</t>
  </si>
  <si>
    <t>530-536</t>
  </si>
  <si>
    <t>Kõlves, K., and Leo, D. D.</t>
  </si>
  <si>
    <t>Adolescent suicide rates between 1990 and 2009: Analysis of age group 15–19 years worldwide</t>
  </si>
  <si>
    <t>69–77</t>
  </si>
  <si>
    <t>Krysinska, K., and Andriessen, K.</t>
  </si>
  <si>
    <t>Online memorialization and grief after suicide: An analysis of suicide memorials on the internet</t>
  </si>
  <si>
    <t>Omega (United States)</t>
  </si>
  <si>
    <t>19-47</t>
  </si>
  <si>
    <t>Lee, B. H., and O'Sullivan, L. F.</t>
  </si>
  <si>
    <t>The ex-factor: Characteristics of online and offline post-relationship contact and tracking among Canadian emerging adults</t>
  </si>
  <si>
    <t>Canadian Journal of Human Sexuality</t>
  </si>
  <si>
    <t>96-105</t>
  </si>
  <si>
    <t>Li, T. M. H., Chau, M., Yip, P. S. F., and Wong, P. W. C.</t>
  </si>
  <si>
    <t>Temporal and computerized psycholinguistic analysis of the blog of a Chinese adolescent suicide</t>
  </si>
  <si>
    <t>168-175</t>
  </si>
  <si>
    <t>Luxton, D. D., June, J. D., and Fairall, J. M.</t>
  </si>
  <si>
    <t>Social media and suicide: A public health perspective</t>
  </si>
  <si>
    <t>SUPPL. 2</t>
  </si>
  <si>
    <t>S195-S200</t>
  </si>
  <si>
    <t>Lv, M., Li, A., Liu, T., and Zhu, T.</t>
  </si>
  <si>
    <t>Creating a Chinese suicide dictionary for identifying suicide risk on social media</t>
  </si>
  <si>
    <t>PeerJ</t>
  </si>
  <si>
    <t>Ma, J., Zhang, W., Harris, K., Chen, Q., and Xu, X.</t>
  </si>
  <si>
    <t>Dying online: Live broadcasts of Chinese emerging adult suicides and crisis response behaviors</t>
  </si>
  <si>
    <t>01. Sep</t>
  </si>
  <si>
    <t>Manning, C. D., Raghavan, P., and Schütze, H.</t>
  </si>
  <si>
    <t>Introduction to Information Retrieval</t>
  </si>
  <si>
    <t>Manning, J., and Van Deusen, K.</t>
  </si>
  <si>
    <t>Suicide prevention in the dot com era: Technological aspects of a university suicide prevention program</t>
  </si>
  <si>
    <t>Journal of American College Health</t>
  </si>
  <si>
    <t>431-433</t>
  </si>
  <si>
    <t>Marlin-Bennett, R., and Thornton, E. N.</t>
  </si>
  <si>
    <t>Governance within social media websites: Ruling new frontiers</t>
  </si>
  <si>
    <t>493–501</t>
  </si>
  <si>
    <t>McClellan, C., Ali, M. M., Mutter, R., Kroutil, L., and Landwehr, J.</t>
  </si>
  <si>
    <t>Using social media to monitor mental health discussions - evidence from Twitter</t>
  </si>
  <si>
    <t>Journal of the American Medical Informatics Association</t>
  </si>
  <si>
    <t>496-502</t>
  </si>
  <si>
    <t>McDermott, E., Roen, K., and Piela, A.</t>
  </si>
  <si>
    <t>Hard-to-reach youth online: Methodological advances in self-harm research</t>
  </si>
  <si>
    <t>125-134</t>
  </si>
  <si>
    <t>Messias, E., Kindrick, K., &amp; Castro, J.</t>
  </si>
  <si>
    <t>School bullying, cyberbullying, or both: Correlates of teen suicidality in the 2011 CDC youth risk behavior survey</t>
  </si>
  <si>
    <t>Comprehensive Psychiatry</t>
  </si>
  <si>
    <t>1063-1068</t>
  </si>
  <si>
    <t>Michael, K., Jameson, J. P., Sale, R., Orlando, C., Schorr, M., Brazille, M., ... Massey, C.</t>
  </si>
  <si>
    <t>A revision and extension of the prevention of escalating adolescent crisis events (PEACE) protocol</t>
  </si>
  <si>
    <t>Mihailidis, P.</t>
  </si>
  <si>
    <t>A tethered generation: Exploring the role of mobile phones in the daily life of young people</t>
  </si>
  <si>
    <t>Mobile Media &amp; Communication</t>
  </si>
  <si>
    <t>58-72</t>
  </si>
  <si>
    <t>Mitchell, K. J., Wells, M., Priebe, G., and Ybarra, M. L.</t>
  </si>
  <si>
    <t>Exposure to websites that encourage self-harm and suicide: Prevalence rates and association with actual thoughts of self-harm and thoughts of suicide in the united states</t>
  </si>
  <si>
    <t>1335-1344</t>
  </si>
  <si>
    <t>Moreno, M. A., Christakis, D. A., Egan, K. G., Jelenchick, L. A., Cox, E., Young, H., . . . and Becker, T.</t>
  </si>
  <si>
    <t>A pilot evaluation of associations between displayed depression references on Facebook and self-reported depression using a clinical scale</t>
  </si>
  <si>
    <t>Journal of Behavioral Health Services and Research</t>
  </si>
  <si>
    <t>295-304</t>
  </si>
  <si>
    <t>Moreno, M. A., Jelenchick, L. A., Egan, K. G., Cox, E., Young, H., Gannon, K. E., and Becker, T.</t>
  </si>
  <si>
    <t>Feeling bad on Facebook: Depression disclosures by college students on a social networking site</t>
  </si>
  <si>
    <t>Depression and Anxiety</t>
  </si>
  <si>
    <t>447-455</t>
  </si>
  <si>
    <t>Muller, A.</t>
  </si>
  <si>
    <t>Virtual communities and translation into physical reality in the ‘It gets better’ project</t>
  </si>
  <si>
    <t>Journal of Media Practice</t>
  </si>
  <si>
    <t>269-277</t>
  </si>
  <si>
    <t>Nguyen, T., Phung, D., Dao, B., Venkatesh, S., and Berk, M.</t>
  </si>
  <si>
    <t>Affective and content analysis of online depression communities</t>
  </si>
  <si>
    <t>217-226</t>
  </si>
  <si>
    <t>Obar, J. A., and Wildman, S. S.</t>
  </si>
  <si>
    <t>Social media definition and the governance challenge: An introduction to the special issue</t>
  </si>
  <si>
    <t>745-750</t>
  </si>
  <si>
    <t>Oksanen, A., Näsi, M., Minkkinen, J., Keipi, T., Kaakinen, M., and Räsänen, P.</t>
  </si>
  <si>
    <t>Young people who access harm-advocating online content: A four-country survey</t>
  </si>
  <si>
    <t>Patton, D. U., Hong, J. S., Ranney, M., Patel, S., Kelley, C., Eschmann, R., and Washington, T.</t>
  </si>
  <si>
    <t>Social media as a vector for youth violence: A review of the literature</t>
  </si>
  <si>
    <t>548-553</t>
  </si>
  <si>
    <t>Penney, R.</t>
  </si>
  <si>
    <t>The rhetoric of the mistake in adult narratives of youth sexuality: The case of Amanda Todd</t>
  </si>
  <si>
    <t>Feminist Media Studies</t>
  </si>
  <si>
    <t>710-725</t>
  </si>
  <si>
    <t>Phillips, J. A.</t>
  </si>
  <si>
    <t>A changing epidemiology of suicide? The influence of birth cohorts on suicide rates in the United States</t>
  </si>
  <si>
    <t>Rafiq, R. I., Hosseinmardi, H., Mattson, S. A., Han, R., Lv, Q., and Mishra, S.</t>
  </si>
  <si>
    <t>Rice, E., Petering, R., Rhoades, H., Winetrobe, H., Goldbach, J., Plant, A., . . .and Kordic, T.</t>
  </si>
  <si>
    <t>Cyberbullying perpetration and victimization among middle-school students</t>
  </si>
  <si>
    <t>e66-e72</t>
  </si>
  <si>
    <t>Rice, S., Robinson, J., Bendall, S., Hetrick, S., Cox, G., Bailey, E., . . . and Alvarez-Jimenez, M.</t>
  </si>
  <si>
    <t>Online and social media suicide prevention interventions for young people: A focus on implementation and moderation</t>
  </si>
  <si>
    <t>80-86</t>
  </si>
  <si>
    <t>Robert, A., Suelves, J. M., Armayones, M., and Ashley, S.</t>
  </si>
  <si>
    <t>Internet use and suicidal behaviors: Internet as a threat or opportunity?</t>
  </si>
  <si>
    <t>Telemedicine and e-Health</t>
  </si>
  <si>
    <t>306-311</t>
  </si>
  <si>
    <t>Robertson, L., Skegg, K., Poore, M., Williams, S., and Taylor, B.</t>
  </si>
  <si>
    <t>An adolescent suicide cluster and the possible role of electronic communication technology</t>
  </si>
  <si>
    <t>239-245</t>
  </si>
  <si>
    <t>Robinson, J., Cox, G., Bailey, E., Hetrick, S., Rodrigues, M., Fisher, S., and Herrman, H.</t>
  </si>
  <si>
    <t>Social media and suicide prevention: A systematic review</t>
  </si>
  <si>
    <t>Early Intervention in Psychiatry</t>
  </si>
  <si>
    <t>103-121</t>
  </si>
  <si>
    <t>Sampasa-Kanyinga, H., and Hamilton, H. A.</t>
  </si>
  <si>
    <t>Social networking sites and mental health problems in adolescents: The mediating role of cyberbullying victimization</t>
  </si>
  <si>
    <t>European Psychiatry</t>
  </si>
  <si>
    <t>1021-1027</t>
  </si>
  <si>
    <t>Sawyer, S. M., Afifi, R. A., Bearinger, L. H., Blakemore, S. -., Dick, B., Ezeh, A. C., and Patton, G. C.</t>
  </si>
  <si>
    <t>Adolescence: A foundation for future health</t>
  </si>
  <si>
    <t>1630-1640</t>
  </si>
  <si>
    <t>Scherr, S., and Reinemann, C.</t>
  </si>
  <si>
    <t>First do no harm: Cross-sectional and longitudinal evidence for the impact of individual suicidality on the use of online health forums and support groups</t>
  </si>
  <si>
    <t>80-88</t>
  </si>
  <si>
    <t>Silenzio, V. M. B., Duberstein, P. R., Tang, W., Lu, N., Tu, X., and Homan, C. M.</t>
  </si>
  <si>
    <t>Connecting the invisible dots: Reaching lesbian, gay, and bisexual adolescents and young adults at risk for suicide through online social networks</t>
  </si>
  <si>
    <t>Singleton, A., Abeles, P., and Smith, I. C.</t>
  </si>
  <si>
    <t>Online social networking and psychological experiences: The perceptions of young people with mental health difficulties</t>
  </si>
  <si>
    <t>394-403</t>
  </si>
  <si>
    <t>Sisask, M., and Värnik, A.</t>
  </si>
  <si>
    <t>Media roles in suicide prevention: A systematic review</t>
  </si>
  <si>
    <t>123-138</t>
  </si>
  <si>
    <t>Sleet, D. A., Baldwin, G., Marr, A., Spivak, H., Patterson, S., Morrison, C., ... Degutis, L. C.</t>
  </si>
  <si>
    <t>History of injury and violence as public health problems and emergence of the National Center for Injury Prevention and Control at CDC</t>
  </si>
  <si>
    <t>Journal of Safety Research</t>
  </si>
  <si>
    <t>233–247</t>
  </si>
  <si>
    <t>Song, J., Song, T. M., Seo, D., and Jin, J. H.</t>
  </si>
  <si>
    <t>Data mining of web-based documents on social networking sites that included suicide-related words among Korean adolescents</t>
  </si>
  <si>
    <t>668-673</t>
  </si>
  <si>
    <t>Stockdale, L. A., Coyne, S. M., Nelson, D. A., and Erickson, D. H.</t>
  </si>
  <si>
    <t>Borderline personality disorder features, jealousy, and cyberbullying in adolescence</t>
  </si>
  <si>
    <t>148–153</t>
  </si>
  <si>
    <t>Stoll, L. C., and Block, R.</t>
  </si>
  <si>
    <t>Intersectionality and cyberbullying: A study of cybervictimization in a midwestern high school</t>
  </si>
  <si>
    <t>387-397</t>
  </si>
  <si>
    <t>Strassberg, D. S., McKinnon, R. K., Sustaíta, M. A., and Rullo, J.</t>
  </si>
  <si>
    <t>Sexting by high school students: An exploratory and descriptive study</t>
  </si>
  <si>
    <t>Archives of Sexual Behavior</t>
  </si>
  <si>
    <t>15-21</t>
  </si>
  <si>
    <t>Strassberg, D. S., Rullo, J. E., and Mackaronis, J. E.</t>
  </si>
  <si>
    <t>The sending and receiving of sexually explicit cell phone photos ("sexting") while in high school: One college's students' retrospective reports</t>
  </si>
  <si>
    <t>177-183</t>
  </si>
  <si>
    <t>Subrahmanyam, K., Reich, S. M., Waechter, N., and Espinoza, G.</t>
  </si>
  <si>
    <t>Online and offline social networks: Use of social networking sites by emerging adults</t>
  </si>
  <si>
    <t>Journal of Applied Developmental Psychology</t>
  </si>
  <si>
    <t>420-433</t>
  </si>
  <si>
    <t>Sueki, H.</t>
  </si>
  <si>
    <t>The association of suicide-related twitter use with suicidal behaviour: A cross-sectional study of young internet users in Japan</t>
  </si>
  <si>
    <t>155-160</t>
  </si>
  <si>
    <t>Tseng, F., and Yang, H.</t>
  </si>
  <si>
    <t>Internet use and web communication networks, sources of social support, and forms of suicidal and nonsuicidal self-injury among adolescents: Different patterns between genders</t>
  </si>
  <si>
    <t>178-191</t>
  </si>
  <si>
    <t>What do we mean by “youth”?</t>
  </si>
  <si>
    <t>http://www.unesco.org/new/en/social-and-human-sciences/themes/youth/youth-definition/</t>
  </si>
  <si>
    <t>Varghese, P., and Gray, B. P.</t>
  </si>
  <si>
    <t>Suicide assessment of adolescents in the primary care setting</t>
  </si>
  <si>
    <t>The Journal for Nurse Practitioners</t>
  </si>
  <si>
    <t>Wiggins, S., McQuade, R., and Rasmussen, S.</t>
  </si>
  <si>
    <t>Stepping back from crisis points: The provision and acknowledgment of support in an online suicide discussion forum</t>
  </si>
  <si>
    <t>1240-1251</t>
  </si>
  <si>
    <t>World Health Organization</t>
  </si>
  <si>
    <t>Suicide Data</t>
  </si>
  <si>
    <t>http://www.who.int/mental_health/prevention/suicide/suicideprevent/en/</t>
  </si>
  <si>
    <t>Wyman, P. A.</t>
  </si>
  <si>
    <t>Developmental approach to prevent adolescent suicides: Research pathways to effective upstream preventive interventions</t>
  </si>
  <si>
    <t>American Journal of Preventive Medicine</t>
  </si>
  <si>
    <t>3, Supplement 2</t>
  </si>
  <si>
    <t>S251–S256</t>
  </si>
  <si>
    <t>Zalsman, G., Hawton, K., Wasserman, D., Heeringen, K. van, Arensman, E., Sarchiapone, M., ... Zohar, J.</t>
  </si>
  <si>
    <t>Suicide prevention strategies revisited: 10-year systematic review</t>
  </si>
  <si>
    <t>646–659</t>
  </si>
  <si>
    <t>Zimmerman, G. M., Rees, C., Posick, C., and Zimmerman, L. A.</t>
  </si>
  <si>
    <t>The power of (mis)perception: Rethinking suicide contagion in youth friendship networks</t>
  </si>
  <si>
    <t>Social Science and Medicine</t>
  </si>
  <si>
    <t>31-38</t>
  </si>
  <si>
    <t>Ziomek-Daigle, J., and Land, C.</t>
  </si>
  <si>
    <t>Adlerian-based interventions to reduce bullying and interpersonal violence in school settings</t>
  </si>
  <si>
    <t>298-310</t>
  </si>
  <si>
    <t>Working Papers in Linguistics 2, Lund University, Dept. of English</t>
  </si>
  <si>
    <t>02. Mrz</t>
  </si>
  <si>
    <t>Dynamic Probabilistic Systems (Vol. 1: Markov Chains)</t>
  </si>
  <si>
    <t>Smith, B., Ceusters, W., Klagges, B., Köhler, J., Kumar, A., Lomax, J., M., ... Rosse, C.</t>
  </si>
  <si>
    <t>Anderson, C. A., &amp; Bushman, B. J.</t>
  </si>
  <si>
    <t>Human aggression</t>
  </si>
  <si>
    <t>Annual review of psychology</t>
  </si>
  <si>
    <t>Archer, J., &amp; Coyne, S. M.</t>
  </si>
  <si>
    <t>An integrated review of indirect, relational, and social aggression</t>
  </si>
  <si>
    <t>Personality and social psychology review</t>
  </si>
  <si>
    <t>212-230</t>
  </si>
  <si>
    <t>Attenberg, J., Ipeirotis, P., &amp; Provost, F.</t>
  </si>
  <si>
    <t>Beat the machine: Challenging humans to find a predictive model's “unknown unknowns”</t>
  </si>
  <si>
    <t>Journal of Data and Information Quality (JDIQ)</t>
  </si>
  <si>
    <t>Awan, I.</t>
  </si>
  <si>
    <t>Islamophobia and Twitter: A typology of online hate against Muslims on social media</t>
  </si>
  <si>
    <t>Barlett, C. P., &amp; Anderson, C. A.</t>
  </si>
  <si>
    <t>Direct and indirect relations between the Big 5 personality traits and aggressive and violent behavior</t>
  </si>
  <si>
    <t>870-875</t>
  </si>
  <si>
    <t>The big five personality dimensions and job performance: a meta‐analysis</t>
  </si>
  <si>
    <t>Personnel psychology</t>
  </si>
  <si>
    <t>Baughman, H. M., Dearing, S., Giammarco, E., &amp; Vernon, P. A.</t>
  </si>
  <si>
    <t>Relationships between bullying behaviours and the Dark Triad: A study with adults</t>
  </si>
  <si>
    <t>571-575</t>
  </si>
  <si>
    <t>Becerra-García, J. A., García-León, A., Muela-Martínez, J. A., &amp; Egan, V.</t>
  </si>
  <si>
    <t>A controlled study of the Big Five personality dimensions in sex offenders, non-sex offenders and non-offenders: relationship with offending behaviour and childhood abuse</t>
  </si>
  <si>
    <t>The Journal of Forensic Psychiatry &amp; Psychology</t>
  </si>
  <si>
    <t>233-246</t>
  </si>
  <si>
    <t>Cook, K. A., &amp; Thomas, J. J.</t>
  </si>
  <si>
    <t>Illuminating the path: The research and development agenda for visual analytics</t>
  </si>
  <si>
    <t>Pacific Northwest National Lab. (PNNL)</t>
  </si>
  <si>
    <t>Craig, K. M.</t>
  </si>
  <si>
    <t>Examining hate-motivated aggression: A review of the social psychological literature on hate crimes as a distinct form of aggression</t>
  </si>
  <si>
    <t>85-101</t>
  </si>
  <si>
    <t>Dahlen, E. R., Edwards, B. D., Tubré, T., Zyphur, M. J., &amp; Warren, C. R.</t>
  </si>
  <si>
    <t>Taking a look behind the wheel: An investigation into the personality predictors of aggressive driving</t>
  </si>
  <si>
    <t>Accident Analysis &amp; Prevention</t>
  </si>
  <si>
    <t>Davenport, S. W., Bergman, S. M., Bergman, J. Z., &amp; Fearrington, M. E.</t>
  </si>
  <si>
    <t>Twitter versus Facebook: Exploring the role of narcissism in the motives and usage of different social media platforms</t>
  </si>
  <si>
    <t>212-220</t>
  </si>
  <si>
    <t>ElSherief, M., Nilizadeh, S., Nguyen, D., Vigna, G., &amp; Belding, E.</t>
  </si>
  <si>
    <t>Peer to peer hate: Hate speech instigators and their targets</t>
  </si>
  <si>
    <t>Journal of personality and social psychology</t>
  </si>
  <si>
    <t>215-230</t>
  </si>
  <si>
    <t>Gleason, K. A., Jensen‐Campbell, L. A., &amp; South Richardson, D.</t>
  </si>
  <si>
    <t>Agreeableness as a predictor of aggression in adolescence</t>
  </si>
  <si>
    <t>Aggressive Behavior: Official Journal of the International Society for Research on Aggression</t>
  </si>
  <si>
    <t>43-61</t>
  </si>
  <si>
    <t>Goldberg, L. R.</t>
  </si>
  <si>
    <t>An alternative" description of personality": the big-five factor structure</t>
  </si>
  <si>
    <t>https://bit.ly/2QsmbA0</t>
  </si>
  <si>
    <t>Harell, A.</t>
  </si>
  <si>
    <t>Political tolerance, racist speech, and the influence of social networks</t>
  </si>
  <si>
    <t>Social Science Quarterly</t>
  </si>
  <si>
    <t>724-740</t>
  </si>
  <si>
    <t>Hughes, D. J., Rowe, M., Batey, M., &amp; Lee, A.</t>
  </si>
  <si>
    <t>A tale of two sites: Twitter vs. Facebook and the personality predictors of social media usage</t>
  </si>
  <si>
    <t>561-569</t>
  </si>
  <si>
    <t>IBM Cloud</t>
  </si>
  <si>
    <t>The science behind the service</t>
  </si>
  <si>
    <t>https://ibm.co/2vFybHl</t>
  </si>
  <si>
    <t>Imperium</t>
  </si>
  <si>
    <t>https://bit.ly/3d68T5f</t>
  </si>
  <si>
    <t>Jensen-Campbell, L. A., Knack, J. M., Waldrip, A. M., &amp; Campbell, S. D.</t>
  </si>
  <si>
    <t>Do Big Five personality traits associated with self-control influence the regulation of anger and aggression?</t>
  </si>
  <si>
    <t>Journal of research in personality</t>
  </si>
  <si>
    <t>403-424</t>
  </si>
  <si>
    <t>Jones, D. N., &amp; Paulhus, D. L.</t>
  </si>
  <si>
    <t>Introducing the short dark triad (SD3) a brief measure of dark personality traits</t>
  </si>
  <si>
    <t>28-41</t>
  </si>
  <si>
    <t>Jourova, V.</t>
  </si>
  <si>
    <t>How the Code of Conduct Helped Countering Illegal Hate Speech Online</t>
  </si>
  <si>
    <t>https://ec.europa.eu/info/sites/info/files/hatespeech_infographic3_web.pdf</t>
  </si>
  <si>
    <t>Kahn, J. H., Tobin, R. M., Massey, A. E., &amp; Anderson, J. A.</t>
  </si>
  <si>
    <t>Measuring emotional expression with the Linguistic Inquiry and Word Count</t>
  </si>
  <si>
    <t>The American journal of psychology</t>
  </si>
  <si>
    <t>263-286</t>
  </si>
  <si>
    <t>Levin, J., &amp; MacDevitt, J.</t>
  </si>
  <si>
    <t>Hate crimes: The rising tide of bigotry and bloodshed</t>
  </si>
  <si>
    <t>Liu, S., &amp; Forss, T.</t>
  </si>
  <si>
    <t>New classification models for detecting Hate and Violence web content</t>
  </si>
  <si>
    <t>2015 7th International Joint Conference on Knowledge Discovery, Knowledge Engineering and Knowledge Management (IC3K)</t>
  </si>
  <si>
    <t>487-495</t>
  </si>
  <si>
    <t>Mathew, B., Saha, P., Tharad, H., Rajgaria, S., Singhania, P., Maity, S. K., Goyal, P. &amp; Mukherjee, A.</t>
  </si>
  <si>
    <t>Thou shalt not hate: Countering online hate speech</t>
  </si>
  <si>
    <t>369-380</t>
  </si>
  <si>
    <t>Melville, P., Gryc, W., &amp; Lawrence, R. D.</t>
  </si>
  <si>
    <t>Sentiment analysis of blogs by combining lexical knowledge with text classification</t>
  </si>
  <si>
    <t>Proceedings of the 15th ACM SIGKDD international conference on Knowledge discovery and data mining</t>
  </si>
  <si>
    <t>1275-1284</t>
  </si>
  <si>
    <t>Näsi, M., Räsänen, P., Hawdon, J., Holkeri, E., &amp; Oksanen, A.</t>
  </si>
  <si>
    <t>Exposure to online hate material and social trust among Finnish youth</t>
  </si>
  <si>
    <t>607-622</t>
  </si>
  <si>
    <t>Pabian, S., De Backer, C. J., &amp; Vandebosch, H.</t>
  </si>
  <si>
    <t>Dark Triad personality traits and adolescent cyber-aggression</t>
  </si>
  <si>
    <t>41-46</t>
  </si>
  <si>
    <t>Parrott, D. J., Adams, H. E., &amp; Zeichner, A.</t>
  </si>
  <si>
    <t>Homophobia: Personality and attitudinal correlates</t>
  </si>
  <si>
    <t>1269-1278</t>
  </si>
  <si>
    <t>Patel, S., Long, T. E., McCammon, S. L., &amp; Wuensch, K. L.</t>
  </si>
  <si>
    <t>Personality and emotional correlates of self-reported antigay behaviors</t>
  </si>
  <si>
    <t>354-366</t>
  </si>
  <si>
    <t>Paunonen, S. V., &amp; Ashton, M. C.</t>
  </si>
  <si>
    <t>Big five factors and facets and the prediction of behavior</t>
  </si>
  <si>
    <t>Pennebaker, J. W., Francis, M. E., &amp; Booth, R. J.</t>
  </si>
  <si>
    <t>Linguistic inquiry and word count: LIWC 2001</t>
  </si>
  <si>
    <t>Mahway: Lawrence Erlbaum Associates</t>
  </si>
  <si>
    <t>Raabe, T., &amp; Beelmann, A.</t>
  </si>
  <si>
    <t>Development of ethnic, racial, and national prejudice in childhood and adolescence: A multinational meta‐analysis of age differences</t>
  </si>
  <si>
    <t>Child development</t>
  </si>
  <si>
    <t>1715-1737</t>
  </si>
  <si>
    <t>Rai, B.</t>
  </si>
  <si>
    <t>Three ‘Love Island’ suicides raise concerns about reality show</t>
  </si>
  <si>
    <t>Gulf News</t>
  </si>
  <si>
    <t>https://bit.ly/2w0hhD6</t>
  </si>
  <si>
    <t>Reynolds, V.</t>
  </si>
  <si>
    <t>Hate kills</t>
  </si>
  <si>
    <t>Critical Suicidology: Transforming Suicide Research and Prevention for the 21st Century</t>
  </si>
  <si>
    <t>169-187</t>
  </si>
  <si>
    <t>Tenth International AAAI Conference on Web and Social Media</t>
  </si>
  <si>
    <t>Sumner, C., Byers, A., Boochever, R., &amp; Park, G. J.</t>
  </si>
  <si>
    <t>Predicting dark triad personality traits from twitter usage and a linguistic analysis of tweets</t>
  </si>
  <si>
    <t>2012 11th International Conference on Machine Learning and Applications</t>
  </si>
  <si>
    <t>386-393</t>
  </si>
  <si>
    <t>Journal of language and social psychology</t>
  </si>
  <si>
    <t>Tsesis, A.</t>
  </si>
  <si>
    <t>Dignity and speech: The regulation of hate speech in a democracy</t>
  </si>
  <si>
    <t>Wake Forest L. Rev.</t>
  </si>
  <si>
    <t>Walters, M. A.</t>
  </si>
  <si>
    <t>A general theories of hate crime? Strain, doing difference and self control</t>
  </si>
  <si>
    <t>Critical Criminology</t>
  </si>
  <si>
    <t>313-330</t>
  </si>
  <si>
    <t>Webscope</t>
  </si>
  <si>
    <t>The Yahoo News annotated comments corpus</t>
  </si>
  <si>
    <t>https://bit.ly/2TaOZhT</t>
  </si>
  <si>
    <t>Wieting, J., Bansal, M., Gimpel, K., &amp; Livescu, K.</t>
  </si>
  <si>
    <t>Charagram: Embedding Words and Sentences via Character n-grams</t>
  </si>
  <si>
    <t>1504-1515</t>
  </si>
  <si>
    <t>Winnicott, D. W.</t>
  </si>
  <si>
    <t>Hate in the counter-transference</t>
  </si>
  <si>
    <t>International journal of psycho-analysis</t>
  </si>
  <si>
    <t>69-74</t>
  </si>
  <si>
    <t>1391-1399</t>
  </si>
  <si>
    <t>75-86</t>
  </si>
  <si>
    <t>925-945</t>
  </si>
  <si>
    <t>Zhang, D., Xu, H., Su, Z., &amp; Xu, Y.</t>
  </si>
  <si>
    <t>Chinese comments sentiment classification based on word2vec and SVMperf</t>
  </si>
  <si>
    <t>1857-1863</t>
  </si>
  <si>
    <t>Al-garadi, M. A., Varathan, K. D., and Ravana, S. D.</t>
  </si>
  <si>
    <t>Cybercrime Detection in Online Communications: The Experimental Case of Cyberbullying Detection in the Twitter Network</t>
  </si>
  <si>
    <t>433-443</t>
  </si>
  <si>
    <t>Anger, I., and Kittl, C.</t>
  </si>
  <si>
    <t>Measuring Influence on Twitter</t>
  </si>
  <si>
    <t>Proceedings of the 11th International Conference on Knowledge Management and Knowledge Technologies: ACM</t>
  </si>
  <si>
    <t>Cyberbullying among Young Adults in Malaysia: The Roles of Gender, Age and Internet Frequency</t>
  </si>
  <si>
    <t>http://www.cyberbullying.ca/</t>
  </si>
  <si>
    <t>Chatzakou, D., Kourtellis, N., Blackburn, J., De Cristofaro, E., Stringhini, G., and Vakali, A.</t>
  </si>
  <si>
    <t>Mean Birds: Detecting Aggression and Bullying on Twitter</t>
  </si>
  <si>
    <t>Proceedings of the 2017 ACM on Web Science Conference: ACM</t>
  </si>
  <si>
    <t>Chavan, V. S., and Shylaja, S.</t>
  </si>
  <si>
    <t>Machine Learning Approach for Detection of Cyber-Aggressive Comments by Peers on Social Media Network</t>
  </si>
  <si>
    <t>Advances in computing, communications and informatics (ICACCI), 2015 International Conference on: IEEE</t>
  </si>
  <si>
    <t>Chen, Y., Zhang, L., Michelony, A., and Zhang, Y.</t>
  </si>
  <si>
    <t>4is of Social Bully Filtering: Identity, Inference, Influence, and Intervention</t>
  </si>
  <si>
    <t>Proceedings of the 21st ACM international conference on Information and knowledge management: ACM</t>
  </si>
  <si>
    <t>2677-2679</t>
  </si>
  <si>
    <t>Dadvar, M., Trieschnigg, D., Ordelman, R., and de Jong, F.</t>
  </si>
  <si>
    <t>European Conference on Information Retrieval: Springer</t>
  </si>
  <si>
    <t>Dinakar, K., Reichart, R., and Lieberman, H.</t>
  </si>
  <si>
    <t>Due, P., Merlo, J., Harel-Fisch, Y., Damsgaard, M. T., Holstein, B. E., Hetland, J., Currie, C., Gabhainn, S. N., de Matos, M. G., and Lynch, J.</t>
  </si>
  <si>
    <t>Socioeconomic Inequality in Exposure to Bullying During Adolescence: A Comparative, Cross-Sectional, Multilevel Study in 35 Countries</t>
  </si>
  <si>
    <t>Am J Public Health</t>
  </si>
  <si>
    <t>907-914</t>
  </si>
  <si>
    <t>Fang, B., Ye, Q., Kucukusta, D., and Law, R.</t>
  </si>
  <si>
    <t>Analysis of the Perceived Value of Online Tourism Reviews: Influence of Readability and Reviewer Characteristics</t>
  </si>
  <si>
    <t>Tourism Management</t>
  </si>
  <si>
    <t>498-506</t>
  </si>
  <si>
    <t>Grigg, D. W.</t>
  </si>
  <si>
    <t>Cyber-Aggression: Definition and Concept of Cyberbullying</t>
  </si>
  <si>
    <t>143-156</t>
  </si>
  <si>
    <t>Gunning, R.</t>
  </si>
  <si>
    <t>The Fog Index after Twenty Years</t>
  </si>
  <si>
    <t>Journal of Business Communication</t>
  </si>
  <si>
    <t>Mrz 13</t>
  </si>
  <si>
    <t>Hall, M., Frank, E., Holmes, G., Pfahringer, B., Reutemann, P., and Witten, I. H.</t>
  </si>
  <si>
    <t>The Weka Data Mining Software: An Update</t>
  </si>
  <si>
    <t>ACM SIGKDD explorations newsletter</t>
  </si>
  <si>
    <t>Huang, Q., Singh, V. K., and Atrey, P. K.</t>
  </si>
  <si>
    <t>Cyber Bullying Detection Using Social and Textual Analysis</t>
  </si>
  <si>
    <t>Proceedings of the 3rd International Workshop on Socially-Aware Multimedia - SAM '14</t>
  </si>
  <si>
    <t>03. Jun</t>
  </si>
  <si>
    <t>Kincaid, J. P., Aagard, J. A., Hara, J. W. O., and Cottrell, L. K.</t>
  </si>
  <si>
    <t>Computer Readability Editing System</t>
  </si>
  <si>
    <t>IEEE Transactions on Professional Communication</t>
  </si>
  <si>
    <t>PC-24</t>
  </si>
  <si>
    <t>38-42</t>
  </si>
  <si>
    <t>Kontostathis, A., Reynolds, K., Garron, A., and Edwards, L.</t>
  </si>
  <si>
    <t>Detecting Cyberbullying: Query Terms and Techniques</t>
  </si>
  <si>
    <t>Proceedings of the 5th Annual ACM Web Science Conference. Paris, France: ACM</t>
  </si>
  <si>
    <t>Kowalski, R. M., and Limber, S. P.</t>
  </si>
  <si>
    <t>Psychological, Physical, and Academic Correlates of Cyberbullying and Traditional Bullying</t>
  </si>
  <si>
    <t>J Adolesc Health</t>
  </si>
  <si>
    <t>1 Suppl</t>
  </si>
  <si>
    <t>S13-20</t>
  </si>
  <si>
    <t>Mangaonkar, A., Hayrapetian, A., and Raje, R.</t>
  </si>
  <si>
    <t>Collaborative Detection of Cyberbullying Behavior in Twitter Data</t>
  </si>
  <si>
    <t>Manning, C., Surdeanu, M., Bauer, J., Finkel, J., Bethard, S., and McClosky, D.</t>
  </si>
  <si>
    <t>The Stanford Corenlp Natural Language Processing Toolkit</t>
  </si>
  <si>
    <t>Proceedings of 52nd annual meeting of the association for computational linguistics: system demonstrations</t>
  </si>
  <si>
    <t>55-60</t>
  </si>
  <si>
    <t>Mc Laughlin, G. H.</t>
  </si>
  <si>
    <t>Smog Grading-a New Readability Formula</t>
  </si>
  <si>
    <t>Journal of reading</t>
  </si>
  <si>
    <t>639-646</t>
  </si>
  <si>
    <t>Nahar, V., Li, X., and Pang, C.</t>
  </si>
  <si>
    <t>An Effective Approach for Cyberbullying Detection</t>
  </si>
  <si>
    <t>Nandhini, B. S., and Sheeba, J. I.</t>
  </si>
  <si>
    <t>Online Social Network Bullying Detection Using Intelligence Techniques</t>
  </si>
  <si>
    <t>485-492</t>
  </si>
  <si>
    <t>Park, S., Na, E. Y., and Kim, E. M.</t>
  </si>
  <si>
    <t>The Relationship between Online Activities, Netiquette and Cyberbullying</t>
  </si>
  <si>
    <t>74-81</t>
  </si>
  <si>
    <t>Ptaszynski, M., Masui, F., Nitta, T., Hatakeyama, S., Kimura, Y., Rzepka, R., and Araki, K.</t>
  </si>
  <si>
    <t>Sustainable Cyberbullying Detection with Category-Maximized Relevance of Harmful Phrases and Double-Filtered Automatic Optimization</t>
  </si>
  <si>
    <t>Induction of Decision Trees</t>
  </si>
  <si>
    <t>81-106</t>
  </si>
  <si>
    <t>Riloff, E., and Wiebe, J.</t>
  </si>
  <si>
    <t>Learning Extraction Patterns for Subjective Expressions</t>
  </si>
  <si>
    <t>Proceedings of the 2003 conference on Empirical methods in natural language processing: Association for Computational Linguistics</t>
  </si>
  <si>
    <t>105-112</t>
  </si>
  <si>
    <t>Socher, R., Perelygin, A., Wu, J., Chuang, J., Manning, C. D., Ng, A., and Potts, C.</t>
  </si>
  <si>
    <t>Recursive Deep Models for Semantic Compositionality over a Sentiment Treebank</t>
  </si>
  <si>
    <t>Proceedings of the 2013 conference on empirical methods in natural language processing</t>
  </si>
  <si>
    <t>1631-1642</t>
  </si>
  <si>
    <t>Soundar, K. R., and Ponesakki, P.</t>
  </si>
  <si>
    <t>Cyberbullying Detection Based on Text Representation</t>
  </si>
  <si>
    <t>International Journal of Engineering Science</t>
  </si>
  <si>
    <t>2776-2785</t>
  </si>
  <si>
    <t>Following You Home from School: A Critical Review and Synthesis of Research on Cyberbullying Victimization</t>
  </si>
  <si>
    <t>Van Hee, C., Lefever, E., Verhoeven, B., Mennes, J., Desmet, B., De Pauw, G., Daelemans, W., and Hoste, V.</t>
  </si>
  <si>
    <t>Automatic Detection and Prevention of Cyberbullying</t>
  </si>
  <si>
    <t>International Conference on Human and Social Analytics (HUSO 2015): IARIA</t>
  </si>
  <si>
    <t>13-18</t>
  </si>
  <si>
    <t>Weren, E. R., Moreira, V. P., and Oliveira, J.</t>
  </si>
  <si>
    <t>Using Simple Content Features for the Author Profiling Task</t>
  </si>
  <si>
    <t>Notebook for PAN at Cross-Language Evaluation Forum</t>
  </si>
  <si>
    <t>Whittaker, E., and Kowalski, R. M.</t>
  </si>
  <si>
    <t>Cyberbullying Via Social Media</t>
  </si>
  <si>
    <t>Xu, J.-M., Zhu, X., and Bellmore, A.</t>
  </si>
  <si>
    <t>Fast Learning for Sentiment Analysis on Bullying</t>
  </si>
  <si>
    <t>Proceedings of the First International Workshop on Issues of Sentiment Discovery and Opinion Mining: ACM</t>
  </si>
  <si>
    <t>Yin, D., Xue, Z., Hong, L., Davison, B. D., Kontostathis, A., and Edwards, L.</t>
  </si>
  <si>
    <t>Proceedings of the Content Analysis in the WEB 2.0 Workshop</t>
  </si>
  <si>
    <t>01. Jul</t>
  </si>
  <si>
    <t>Zhao, R., Zhou, A., and Mao, K.</t>
  </si>
  <si>
    <t>Automatic Detection of Cyberbullying on Social Networks Based on Bullying Features</t>
  </si>
  <si>
    <t>Proceedings of the 17th International Conference on Distributed Computing and Networking - ICDCN '16</t>
  </si>
  <si>
    <t>Demchenko, Y., De Laat, C., &amp; Membrey, P.</t>
  </si>
  <si>
    <t>Defining architecture components of the Big Data Ecosystem</t>
  </si>
  <si>
    <t>2014 International conference on collaboration technologies and systems (CTS)</t>
  </si>
  <si>
    <t>104-112</t>
  </si>
  <si>
    <t>Hevner, A. R., March, S. T., Park, J., &amp; Ram, S.</t>
  </si>
  <si>
    <t>Hosseini, H., Kannan, S., Zhang, B., &amp; Poovendran, R.</t>
  </si>
  <si>
    <t>Deceiving google's perspective api built for detecting toxic comments</t>
  </si>
  <si>
    <t>Hinduja, S.</t>
  </si>
  <si>
    <t>Cyberbullying in 2021 by age, gender, sexual orientation, and Race</t>
  </si>
  <si>
    <t>https://cyberbullying.org/cyberbullying-statistics-age-gender-sexual-orientation-race</t>
  </si>
  <si>
    <t>Keipi, T., Näsi, M., Oksanen, A., &amp; Räsänen, P.</t>
  </si>
  <si>
    <t>Online hate and harmful content: Cross-national perspectives</t>
  </si>
  <si>
    <t>Llorent, V. J., Ortega-Ruiz, R., &amp; Zych, I.</t>
  </si>
  <si>
    <t>Bullying and cyberbullying in minorities: Are they more vulnerable than the majority group?</t>
  </si>
  <si>
    <t>Frontiers in psychology</t>
  </si>
  <si>
    <t>2018 International Conference on Information and Communications Technology (ICOIACT)</t>
  </si>
  <si>
    <t>543-548</t>
  </si>
  <si>
    <t>Pawar, R., Agrawal, Y., Joshi, A., Gorrepati, R., &amp; Raje, R. R.</t>
  </si>
  <si>
    <t>Cyberbullying detection system with multiple server configurations</t>
  </si>
  <si>
    <t>2018 IEEE International Conference on Electro/Information Technology (EIT)</t>
  </si>
  <si>
    <t>0090-0095</t>
  </si>
  <si>
    <t>605-611</t>
  </si>
  <si>
    <t>Plutchik, Robert</t>
  </si>
  <si>
    <t>The Nature of Emotions: Human Emotions Have Deep Evolutionary Roots, a Fact That May Explain Their Complexity and Provide Tools for Clinical Practice</t>
  </si>
  <si>
    <t>344–50</t>
  </si>
  <si>
    <t>Ptaszynski, M., Lempa, P., Masui, F., Kimura, Y., Rzepka, R., Araki, K., ... &amp; Leliwa, G.</t>
  </si>
  <si>
    <t>1075-1127</t>
  </si>
  <si>
    <t>Rothmann, S., &amp; Coetzer, E. P.</t>
  </si>
  <si>
    <t>The big five personality dimensions and job performance</t>
  </si>
  <si>
    <t>SA Journal of industrial psychology</t>
  </si>
  <si>
    <t>68-74</t>
  </si>
  <si>
    <t>Sharma, S., Agrawal, S., &amp; Shrivastava, M.</t>
  </si>
  <si>
    <t>Degree based classification of harmful speech using twitter data</t>
  </si>
  <si>
    <t>arXiv preprint arXiv:1806.04197</t>
  </si>
  <si>
    <t>Smith, P. K., Mahdavi, J., Carvalho, M., &amp; Tippett, N.</t>
  </si>
  <si>
    <t>An investigation into cyberbullying, its forms, awareness and impact, and the relationship between age and gender in cyberbullying</t>
  </si>
  <si>
    <t>Research Brief No. RBX03-06. London: DfES.</t>
  </si>
  <si>
    <t>Sugandhi R, Pande A, Chawla S, et al.</t>
  </si>
  <si>
    <t>Methods for detection of cyberbullying: A survey</t>
  </si>
  <si>
    <t>2015 15th International Conference on Intelligent Systems Design and Applications (ISDA)</t>
  </si>
  <si>
    <t>173-177</t>
  </si>
  <si>
    <t>Sui J.</t>
  </si>
  <si>
    <t>Understanding and fighting bullying with machine learning</t>
  </si>
  <si>
    <t>The Univ. of Wisconsin-Madison</t>
  </si>
  <si>
    <t>Waseem Z, Hovy D.</t>
  </si>
  <si>
    <t>Alkiviadou, N.</t>
  </si>
  <si>
    <t>Hate Speech on Social Media Networks: Towards a Regulatory Framework?</t>
  </si>
  <si>
    <t>Information and Technology Law</t>
  </si>
  <si>
    <t>19-35</t>
  </si>
  <si>
    <t>Allcott, H. and M. Gentzkow</t>
  </si>
  <si>
    <t>Social Media and Fake News in the 2016 Election</t>
  </si>
  <si>
    <t>The Journal of Economic Perspectives</t>
  </si>
  <si>
    <t>211-236</t>
  </si>
  <si>
    <t>Balkin, J.</t>
  </si>
  <si>
    <t>Free Speech is a Triangle</t>
  </si>
  <si>
    <t>Columbia Law Review</t>
  </si>
  <si>
    <t>2011-2056</t>
  </si>
  <si>
    <t>Old-School/New-School Speech Regulation</t>
  </si>
  <si>
    <t>Harvard Law Review</t>
  </si>
  <si>
    <t>2296-2342</t>
  </si>
  <si>
    <t>Banks, J.</t>
  </si>
  <si>
    <t>Regulating Hate Speech Online</t>
  </si>
  <si>
    <t>International Review of Law</t>
  </si>
  <si>
    <t>233-239</t>
  </si>
  <si>
    <t>Bartlett, J. and A. Krasodomski-Jones</t>
  </si>
  <si>
    <t>Counter-speech Examining Content That Challenges Extremism Online</t>
  </si>
  <si>
    <t>demos.co.uk/wp-content/uploads/2015/10/Counterspeech</t>
  </si>
  <si>
    <t>Benesch, S., Ruths, D., Dillon, K., Saleem, H. and L. Wright</t>
  </si>
  <si>
    <t>Counterspeech on Twitter: A Field Study</t>
  </si>
  <si>
    <t>dangerousspeech.org/counterspeech-on-twitter-a-field-study</t>
  </si>
  <si>
    <t>Block, H. and M. Riesewieck</t>
  </si>
  <si>
    <t>The Cleaners' PressKit</t>
  </si>
  <si>
    <t>gebrueder-beetz.de/wp-content/uploads/2017/06/PressKit-THE-CLEANERS-PDF.pdf</t>
  </si>
  <si>
    <t>Brown, A.</t>
  </si>
  <si>
    <t>What is so Special about Online (as Compared to Offline) Hate Speech?</t>
  </si>
  <si>
    <t>Ethnicities</t>
  </si>
  <si>
    <t>297-326</t>
  </si>
  <si>
    <t>Brown, T., Mann, B., Ryder, N., Subbiah, M., Kaplan, J., Dhariwal, P. ... and D. Amodei</t>
  </si>
  <si>
    <t>Language Models Are Few-Shot Learners</t>
  </si>
  <si>
    <t>arxiv.org/abs/2005.14165</t>
  </si>
  <si>
    <t>Chetty, N. and S. Alathur</t>
  </si>
  <si>
    <t>Hate Speech Review in the Context of Online Social Networks</t>
  </si>
  <si>
    <t>108-118</t>
  </si>
  <si>
    <t>Citron, D.</t>
  </si>
  <si>
    <t>Hate Crimes in Cyberspace</t>
  </si>
  <si>
    <t>Harvard University Press</t>
  </si>
  <si>
    <t>Citron, D. and H. Norton</t>
  </si>
  <si>
    <t>Intermediaries and Hate Speech: Fostering Digital Citizenship for Our Information Age</t>
  </si>
  <si>
    <t>Boston University Law Review</t>
  </si>
  <si>
    <t>1435-1484</t>
  </si>
  <si>
    <t>Claussen, V.</t>
  </si>
  <si>
    <t>Fighting Hate Speech and Fake News. The Network Enforcement Act (NetzDG) in Germany in the Context of European Legislation</t>
  </si>
  <si>
    <t>Media Laws</t>
  </si>
  <si>
    <t>110-136</t>
  </si>
  <si>
    <t>Coffey, B. and S. Woolworth</t>
  </si>
  <si>
    <t>Destroy the Scum, and then Neuter Their Families: The Web Forum as a Vehicle for Community Discourse?</t>
  </si>
  <si>
    <t>The Social Science Journal</t>
  </si>
  <si>
    <t>Cohen-Almagor, R.</t>
  </si>
  <si>
    <t>Countering Hate on the Internet</t>
  </si>
  <si>
    <t>Annual Review of Law and Ethics</t>
  </si>
  <si>
    <t>431-443</t>
  </si>
  <si>
    <t>Council of the European Union</t>
  </si>
  <si>
    <t>Council Framework Decision 2008/913/JHA</t>
  </si>
  <si>
    <t>Official Journal of the European Union</t>
  </si>
  <si>
    <t>55-58</t>
  </si>
  <si>
    <t>Cowan, G. and D. Khatchadourian</t>
  </si>
  <si>
    <t>Empathy, Ways of Knowing, and Interdependence as Mediators of Gender Differences in Attitudes toward Hate Speech and Freedom of Speech</t>
  </si>
  <si>
    <t>Psychology of Women Quarterly</t>
  </si>
  <si>
    <t>300-308</t>
  </si>
  <si>
    <t>Davidson, T., Bhattacharya, D. and I. Weber</t>
  </si>
  <si>
    <t>Racial Bias in Hate Speech and Abusive Language Detection Datasets</t>
  </si>
  <si>
    <t>arxiv.org/abs/1905.12516</t>
  </si>
  <si>
    <t>Dharmapala, D. and R. McAdams</t>
  </si>
  <si>
    <t>Words That Kill? An Economic Model of the Influence of Speech on Behavior</t>
  </si>
  <si>
    <t>The Journal of Legal Studies</t>
  </si>
  <si>
    <t>93-136</t>
  </si>
  <si>
    <t>Djuric, N., Zhou, J., Morris, R., Grbovic, M., Radosavljevic, V. and N. Bhamidipati</t>
  </si>
  <si>
    <t>International Conference on World Wide Web</t>
  </si>
  <si>
    <t>European Commission</t>
  </si>
  <si>
    <t>Code of Conduct on Countering Illegal Hate Speech Online</t>
  </si>
  <si>
    <t>ec.europa.eu/newsroom/just/document.cfm?doc_id=42985</t>
  </si>
  <si>
    <t>Axel Springer AG v. Germany</t>
  </si>
  <si>
    <t>39954/08</t>
  </si>
  <si>
    <t>Jan 40</t>
  </si>
  <si>
    <t>Community Standards, Hate Speech</t>
  </si>
  <si>
    <t>facebook.com/communitystandards/hate_speech</t>
  </si>
  <si>
    <t>AI Advances to Better Detect Hate Speech</t>
  </si>
  <si>
    <t>ai.facebook.com/blog/ai-advances-to-better-detect-hate-speech</t>
  </si>
  <si>
    <t>Community Standards, Recent Updates, Hate Speech</t>
  </si>
  <si>
    <t>facebook.com/communitystandards/recentupdates/hate_speech</t>
  </si>
  <si>
    <t>Fagan, F.</t>
  </si>
  <si>
    <t>Systemic Social Media Regulation</t>
  </si>
  <si>
    <t>Duke Law &amp; Technology Review</t>
  </si>
  <si>
    <t>393-439</t>
  </si>
  <si>
    <t>Fortuna, P. and S. Nunes</t>
  </si>
  <si>
    <t>Gagliardone, I., Danit, G., Thiago, A. and G. Martinez</t>
  </si>
  <si>
    <t>Countering Online Hate Speech</t>
  </si>
  <si>
    <t>Gelber, K. and L. McNamara</t>
  </si>
  <si>
    <t>Evidencing the Harms of Hate Speech</t>
  </si>
  <si>
    <t>Social Identities</t>
  </si>
  <si>
    <t>324-341</t>
  </si>
  <si>
    <t>Gelfert, A.</t>
  </si>
  <si>
    <t>Fake News: A Definition</t>
  </si>
  <si>
    <t>Informal Logic</t>
  </si>
  <si>
    <t>84-117</t>
  </si>
  <si>
    <t>Groendahl, T., Pajola, L., Juuti, M., Conti, M. and N. Asokan</t>
  </si>
  <si>
    <t>All You Need is "Love": Evading Hate-speech Detection</t>
  </si>
  <si>
    <t>arxiv.org/abs/1808.09115v3</t>
  </si>
  <si>
    <t>Kaesling, K.</t>
  </si>
  <si>
    <t>Privatising Law Enforcement in Social Networks: A Comparative Model Analysis</t>
  </si>
  <si>
    <t>Erasmus Law Review</t>
  </si>
  <si>
    <t>151-164</t>
  </si>
  <si>
    <t>Klein, D. and R. Wueller</t>
  </si>
  <si>
    <t>Fake News: A Legal Perspective</t>
  </si>
  <si>
    <t>Journal of Internet Law</t>
  </si>
  <si>
    <t>Klonick, K.</t>
  </si>
  <si>
    <t>The New Governors: The People, Rules, and Processes Governing Online Speech</t>
  </si>
  <si>
    <t>1598-1670</t>
  </si>
  <si>
    <t>Kovach, B. and T. Rosenstiel</t>
  </si>
  <si>
    <t>The Elements of Journalism: What Newspeople Should Know and the Public Should Expect</t>
  </si>
  <si>
    <t>Three Rivers Press</t>
  </si>
  <si>
    <t>Lazer, D., Baum, M., Benkler, Y., Berinsky, A., Greenhill, K., Menczer, F. ... and M. Schudson</t>
  </si>
  <si>
    <t>The Science of Fake News</t>
  </si>
  <si>
    <t>1094-1096</t>
  </si>
  <si>
    <t>Liddy, E.</t>
  </si>
  <si>
    <t>Natural Language Processing</t>
  </si>
  <si>
    <t>Encyclopedia of Library and Information Science, 2nd ed.</t>
  </si>
  <si>
    <t>MacAvaney, S., Yao, H., Yang, E., Russell, K., Goharian, N. and O. Frieder</t>
  </si>
  <si>
    <t>Hate Speech Detection: Challenges and Solutions</t>
  </si>
  <si>
    <t>Mathew, B., Illendula, A., Saha, P., Sarkar, S., Goyal, P. and A. Mukherjee</t>
  </si>
  <si>
    <t>Temporal Effects of Unmoderated Hate Speech in Gab</t>
  </si>
  <si>
    <t>arxiv.org/abs/1909.10966v1</t>
  </si>
  <si>
    <t>Mathew, B., Kumar, N., Goyal, P. and A. Mukherjee</t>
  </si>
  <si>
    <t>Analyzing the Hate and Counter Speech Accounts on Twitter</t>
  </si>
  <si>
    <t>arxiv.org/abs/1812.02712v1</t>
  </si>
  <si>
    <t>Mondal, M., Silva, L., Correa, D. and F. Benevenuto</t>
  </si>
  <si>
    <t>Characterizing Usage of Explicit Hate Expressions in Social Media</t>
  </si>
  <si>
    <t>110-130</t>
  </si>
  <si>
    <t>Morsink, J.</t>
  </si>
  <si>
    <t>The Universal Declaration of Human Rights: Origins, Drafting, and Intent</t>
  </si>
  <si>
    <t>University of Pennsylvania Press</t>
  </si>
  <si>
    <t>Mozafari, M., Farahbakhsh, R. and N. Crespi</t>
  </si>
  <si>
    <t>arxiv.org/abs/1910.12574v1</t>
  </si>
  <si>
    <t>Tweetment Effects on the Tweeted: Experimentally Reducing Racist Harassment</t>
  </si>
  <si>
    <t>629-649</t>
  </si>
  <si>
    <t>Newman, S.</t>
  </si>
  <si>
    <t>Finding the Harm in Hate Speech: An Argument against Censorship</t>
  </si>
  <si>
    <t>Canadian Journal of Political Science</t>
  </si>
  <si>
    <t>679-697</t>
  </si>
  <si>
    <t>Nurik, C.</t>
  </si>
  <si>
    <t>“Men Are Scum”: Self-Regulation, Hate Speech, and Gender-Based Censorship on Facebook</t>
  </si>
  <si>
    <t>2878-2898</t>
  </si>
  <si>
    <t>O'Neil, C.</t>
  </si>
  <si>
    <t>Weapons of Math Destruction: How Big Data Increases Inequality and Threatens Democracy</t>
  </si>
  <si>
    <t>Crown</t>
  </si>
  <si>
    <t>Osoba, O. and W. Welser</t>
  </si>
  <si>
    <t>An Intelligence in Our Image: The Risks of Bias and Errors in Artificial Intelligence</t>
  </si>
  <si>
    <t>Rand Corporation</t>
  </si>
  <si>
    <t>Park, J. and P. Fung</t>
  </si>
  <si>
    <t>One-step and Two-Step Classification for Abusive Language Detection on Twitter</t>
  </si>
  <si>
    <t>First Workshop on Abusive Language Online, Association for Computational Linguistics</t>
  </si>
  <si>
    <t>Postma, T. and F. Liebl</t>
  </si>
  <si>
    <t>How to Improve Scenario Analysis as a Strategic Management Tool?</t>
  </si>
  <si>
    <t>Technological Forecasting &amp; Social Change</t>
  </si>
  <si>
    <t>161-173</t>
  </si>
  <si>
    <t>Pushp, P. and M. Srivastava</t>
  </si>
  <si>
    <t>Train Once, Test Anywhere: Zero-Shot Learning for Text Classification</t>
  </si>
  <si>
    <t>arxiv.org/abs/1712.05972</t>
  </si>
  <si>
    <t>Qian, J., ElSherief, M., Belding, E. and W. Wang</t>
  </si>
  <si>
    <t>Leveraging Intra-User and Inter-User Representation Learning for Automated Hate Speech Detection</t>
  </si>
  <si>
    <t>Conference of the North American Chapter of the Association for Computational Linguistics</t>
  </si>
  <si>
    <t>Rizoiu, M., Wang, T., Ferraro, G. and H. Suominen</t>
  </si>
  <si>
    <t>Transfer Learning for Hate Speech Detection in Social Media</t>
  </si>
  <si>
    <t>arxiv.org/abs/1906.03829v1</t>
  </si>
  <si>
    <t>Robinson, S. and C. DeShano</t>
  </si>
  <si>
    <t>Anyone Can Know: Citizen Journalism and the Interpretive Community of the Mainstream Press</t>
  </si>
  <si>
    <t>Journalism</t>
  </si>
  <si>
    <t>963-982</t>
  </si>
  <si>
    <t>Ross, B., Rist, M., Carbonell, G., Cabrera, B., Kurowsky, N. and M. Wojatzki</t>
  </si>
  <si>
    <t>arxiv.org/abs/1701.08118v1</t>
  </si>
  <si>
    <t>Sap, M., Card, D., Gabriel, S., Choi, Y. and N. Smith</t>
  </si>
  <si>
    <t>Annual Meeting of the Association for Computational Linguistics</t>
  </si>
  <si>
    <t>Schieb, C. and M. Preuss</t>
  </si>
  <si>
    <t>Governing Hate Speech by Means of Counterspeech on Facebook</t>
  </si>
  <si>
    <t>Annual Conference of the International Communication Association</t>
  </si>
  <si>
    <t>Schmidt, A. and M. Wiegand</t>
  </si>
  <si>
    <t>International Workshop on Natural Language Processing for Social Media, Association for Computational Linguistics</t>
  </si>
  <si>
    <t>Schoemaker, P.</t>
  </si>
  <si>
    <t>Scenario Planning: A Tool for Strategic Thinking</t>
  </si>
  <si>
    <t>Sloan Management Review</t>
  </si>
  <si>
    <t>25-40</t>
  </si>
  <si>
    <t>Seetharaman, D. and J. Jamerson</t>
  </si>
  <si>
    <t>After Posting of Violent Videos, Facebook Will Add 3,000 Content Monitors</t>
  </si>
  <si>
    <t>The Wall Street Journal</t>
  </si>
  <si>
    <t>wsj.com/articles/zuckerberg-says-facebook-will-add-3-000-people-to-review-content-after-violent-posts-493822842?mod=searchres%E2%80%A6</t>
  </si>
  <si>
    <t>Shirky, C.</t>
  </si>
  <si>
    <t>Here Comes Everybody: The Power of Organizing without Organizations</t>
  </si>
  <si>
    <t>Penguin Press</t>
  </si>
  <si>
    <t>Strossen, N.</t>
  </si>
  <si>
    <t>Hate: Why We Should Resist It with Free Speech, Not Censorship</t>
  </si>
  <si>
    <t>Supreme Court of the United States</t>
  </si>
  <si>
    <t>Matal v. Tam</t>
  </si>
  <si>
    <t>United States Report</t>
  </si>
  <si>
    <t>No. 15-1293</t>
  </si>
  <si>
    <t>Jan 39</t>
  </si>
  <si>
    <t>Yahoo v LICRA</t>
  </si>
  <si>
    <t>United States Court of Appeals for the Ninth Circuit</t>
  </si>
  <si>
    <t>No. 01-17424</t>
  </si>
  <si>
    <t>403-506</t>
  </si>
  <si>
    <t>Brandenburg v. Ohio</t>
  </si>
  <si>
    <t>No. 492</t>
  </si>
  <si>
    <t>444-457</t>
  </si>
  <si>
    <t>Tandoc, E., Lim, Z. and R. Ling</t>
  </si>
  <si>
    <t>Defining 'Fake News'</t>
  </si>
  <si>
    <t>Digital Journalism</t>
  </si>
  <si>
    <t>137-153</t>
  </si>
  <si>
    <t>Tapinos, E.</t>
  </si>
  <si>
    <t>Perceived Environmental Uncertainty in Scenario Planning</t>
  </si>
  <si>
    <t>Futures</t>
  </si>
  <si>
    <t>338-345</t>
  </si>
  <si>
    <t>Hateful Conduct Policy</t>
  </si>
  <si>
    <t>help.twitter.com/en/rules-and-policies/hateful-conduct-policy</t>
  </si>
  <si>
    <t>Ullmann, S. and M. Tomalin</t>
  </si>
  <si>
    <t>Quarantining Online Hate Speech: Technical and Ethical Perspectives</t>
  </si>
  <si>
    <t>69-80</t>
  </si>
  <si>
    <t>International Covenant on Civil and Political Rights</t>
  </si>
  <si>
    <t>Treaty Series</t>
  </si>
  <si>
    <t>171-346</t>
  </si>
  <si>
    <t>International Convention on the Elimination of All Forms of Racial Discrimination</t>
  </si>
  <si>
    <t>195-318</t>
  </si>
  <si>
    <t>The Universal Declaration of Human Rights</t>
  </si>
  <si>
    <t>United Nations General Assembly</t>
  </si>
  <si>
    <t>van der Heijden, K.</t>
  </si>
  <si>
    <t>Scenarios: The Art of Strategic Conversation</t>
  </si>
  <si>
    <t>Vari, L.</t>
  </si>
  <si>
    <t>Freedom with Limitations: The Nature of Free Expression in the European Case-Law</t>
  </si>
  <si>
    <t>Law and Political Sciences</t>
  </si>
  <si>
    <t>751-757</t>
  </si>
  <si>
    <t>Vida, I.</t>
  </si>
  <si>
    <t>The 'Great Moon Hoax' of 1835</t>
  </si>
  <si>
    <t>Hungarian Journal of English and American Studies</t>
  </si>
  <si>
    <t>431-441</t>
  </si>
  <si>
    <t>Waseem, Z., Davidson, T., Warmsley, D. and I. Weber</t>
  </si>
  <si>
    <t>Understanding Abuse: A Typology of Abusive Language Detection Subtasks</t>
  </si>
  <si>
    <t>arxiv.org/abs/1705.09899v2</t>
  </si>
  <si>
    <t>Wheaton, E.</t>
  </si>
  <si>
    <t>The Economics of Human Rights</t>
  </si>
  <si>
    <t>Wich, M., Bauer, J. and G. Groh</t>
  </si>
  <si>
    <t>Impact of politically biased data on hate speech classification</t>
  </si>
  <si>
    <t>Workshop on Online Abuse and Harms</t>
  </si>
  <si>
    <t>YouTube</t>
  </si>
  <si>
    <t>Hate Speech Policy</t>
  </si>
  <si>
    <t>support.google.com/youtube/answer/2801939?hl=en</t>
  </si>
  <si>
    <t>Zhang, Z., Robinson, D. and J. Tepper</t>
  </si>
  <si>
    <t>Detecting Hate Speech on Twitter Using a Convolution-GRU based Deep Neural Network</t>
  </si>
  <si>
    <t>International Semantic Web Conference</t>
  </si>
  <si>
    <t>de Almeida, R. F. S.</t>
  </si>
  <si>
    <t>Building portuguese language resources for natural language processing tasks</t>
  </si>
  <si>
    <t>Bommasani, R., Hudson, D. A., Adeli, E., Altman, R., Arora, S., von Arx, S., ... &amp; Liang, P.</t>
  </si>
  <si>
    <t>On the opportunities and risks of foundation models</t>
  </si>
  <si>
    <t>arXiv preprint arXiv:2108.07258</t>
  </si>
  <si>
    <t>Ptt5: Pretraining and validating the t5 model on brazilian portuguese data</t>
  </si>
  <si>
    <t>arXiv preprint arXiv:2008.09144</t>
  </si>
  <si>
    <t>Overview of the idpt task on irony detection in portuguese at iberlef 2021</t>
  </si>
  <si>
    <t>269-276</t>
  </si>
  <si>
    <t>Gomes, J. R. S., Garcia, E. A. S., Junior, A. F. B., Rodrigues, R. C., Silva, D. F. C., Maia, D. F., ... &amp; Soares, A. D. S.</t>
  </si>
  <si>
    <t>Deep learning brasil at absapt 2022: Portuguese transformer ensemble approaches</t>
  </si>
  <si>
    <t>arXiv preprint arXiv:2311.05051</t>
  </si>
  <si>
    <t>Proceedings http://ceur-ws. org ISSN</t>
  </si>
  <si>
    <t>Challenges of hate speech detection in social media: Data scarcity, and leveraging external resources</t>
  </si>
  <si>
    <t>Metaphor and symbol</t>
  </si>
  <si>
    <t>arXiv preprint arXiv:2010.04543</t>
  </si>
  <si>
    <t>Sentiment analysis: Mining opinions, sentiments, and emotions</t>
  </si>
  <si>
    <t>Cambridge university press</t>
  </si>
  <si>
    <t>In Proceedings of the 28th ACM conference on hypertext and social media</t>
  </si>
  <si>
    <t>85-94</t>
  </si>
  <si>
    <t>Muennighoff, N., Wang, T., Sutawika, L., Roberts, A., Biderman, S., Scao, T. L., ... &amp; Raffel, C.</t>
  </si>
  <si>
    <t>Crosslingual generalization through multitask finetuning</t>
  </si>
  <si>
    <t>arXiv preprint arXiv:2211.01786</t>
  </si>
  <si>
    <t>arXiv preprint arXiv:2303.17003</t>
  </si>
  <si>
    <t>Pires, R., Abonizio, H., Rogério, T., &amp; Nogueira, R.</t>
  </si>
  <si>
    <t>arXiv preprint arXiv:2304.07880</t>
  </si>
  <si>
    <t>Squad: 100,000+ questions for machine comprehension of text</t>
  </si>
  <si>
    <t>arXiv preprint arXiv:1606.05250</t>
  </si>
  <si>
    <t>Few-shot question answering by pretraining span selection</t>
  </si>
  <si>
    <t>arXiv preprint arXiv:2101.00438</t>
  </si>
  <si>
    <t>da Silva, F. L., Xavier, G. D. S., Mensenburg, H. M., Rodrigues, R. F., dos Santos, L. P., Araújo, R. M., ... &amp; de Freitas, L. A.</t>
  </si>
  <si>
    <t>199-205</t>
  </si>
  <si>
    <t>Singh, A. K.</t>
  </si>
  <si>
    <t>Natural Language Processing for Less Privileged Languages: Where do we come from? Where are we going?</t>
  </si>
  <si>
    <t>Proceedings of the IJCNLP-08 Workshop on NLP for Less Privileged Languages</t>
  </si>
  <si>
    <t>Intelligent Systems: 9th Brazilian Conference, BRACIS 2020, Proceedings, Part I 9</t>
  </si>
  <si>
    <t>403-417</t>
  </si>
  <si>
    <t>IberLEF@ SEPLN</t>
  </si>
  <si>
    <t>910-916</t>
  </si>
  <si>
    <t>Üstün, A., Aryabumi, V., Yong, Z. X., Ko, W. Y., D'souza, D., Onilude, G., ... &amp; Hooker, S.</t>
  </si>
  <si>
    <t>Aya model: An instruction finetuned open-access multilingual language model</t>
  </si>
  <si>
    <t>arXiv preprint arXiv:2402.07827</t>
  </si>
  <si>
    <t>Proceedings of The 12th International Workshop on Semantic Evaluation</t>
  </si>
  <si>
    <t>39-50</t>
  </si>
  <si>
    <t>Yang, M.</t>
  </si>
  <si>
    <t>A survey on few-shot learning in natural language processing</t>
  </si>
  <si>
    <t>2021 International Conference on Artificial Intelligence and Electromechanical Automation (AIEA)</t>
  </si>
  <si>
    <t>294-297</t>
  </si>
  <si>
    <t>arXiv preprint arXiv:2305.15005</t>
  </si>
  <si>
    <t>Alonzo, M., and Aiken, M.</t>
  </si>
  <si>
    <t>Flaming in Electronic Communication</t>
  </si>
  <si>
    <t>205–213</t>
  </si>
  <si>
    <t>Amason, A. C.</t>
  </si>
  <si>
    <t>Distinguishing the Effects of Functional and Dysfunctional Conflict on Strategic Decision Making: Resolving a Paradox for Top Management Teams</t>
  </si>
  <si>
    <t>Academy of Management Journal</t>
  </si>
  <si>
    <t>123–148</t>
  </si>
  <si>
    <t>Anderson, A. A., Brossard, D., Scheufele, D. A., Xenos, M. A., and Ladwig, P.</t>
  </si>
  <si>
    <t>The ‘Nasty Effect:’ Online Incivility and Risk Perceptions of Emerging Technologies</t>
  </si>
  <si>
    <t>373–387</t>
  </si>
  <si>
    <t>Anderson, S. W., Binzegger, A., Kahana, H., Martin, D., and Segev, A. R.</t>
  </si>
  <si>
    <t>Impairment of Social and Moral Behavior Related to Early Damage in Human Prefrontal Cortex</t>
  </si>
  <si>
    <t>Nature Neuroscience</t>
  </si>
  <si>
    <t>820–824</t>
  </si>
  <si>
    <t>Arazy, O., Nov, O., Patterson, R., and Yeo, L.</t>
  </si>
  <si>
    <t>Information Quality in Wikipedia: The Effects of Group Composition and Task Conflict</t>
  </si>
  <si>
    <t>71–98</t>
  </si>
  <si>
    <t>Arazy, O., Yeo, L., and Nov, O.</t>
  </si>
  <si>
    <t>Stay on the Wikipedia Task: When Task-Related Disagreements Slip into Personal and Procedural Conflicts</t>
  </si>
  <si>
    <t>1634–1648</t>
  </si>
  <si>
    <t>Barnes, C. M., Guarana, C. L., and Kong, D. T.</t>
  </si>
  <si>
    <t>Too Tired to Stir the Hearts of Others : Sleep Deprivation and Charismatic Too Tired to Inspire or Be Inspired : Sleep Deprivation and Charismatic Leadership</t>
  </si>
  <si>
    <t>1191–1199</t>
  </si>
  <si>
    <t>Barnes, C. M., Lucianetti, L., Bhave, D. P., and Christian, M. S.</t>
  </si>
  <si>
    <t>‘You Wouldn’t Like Me When I’m Sleepy’: Leaders’ Sleep, Daily Abusive Supervision, and Work Unit Engagement</t>
  </si>
  <si>
    <t>1419–1437</t>
  </si>
  <si>
    <t>Barnes, C. M., and Wagner, D. T.</t>
  </si>
  <si>
    <t>Changing to Daylight Saving Time Cuts Into Sleep and Increases Workplace Injuries</t>
  </si>
  <si>
    <t>1305–1317</t>
  </si>
  <si>
    <t>Bartky, I. R., and Harrison, E.</t>
  </si>
  <si>
    <t>Standard and Daylight-Saving Time</t>
  </si>
  <si>
    <t>Scientific American</t>
  </si>
  <si>
    <t>Baumeister, R. F., Vohs, K. D., and Funder, D. C.</t>
  </si>
  <si>
    <t>Psychology as the Science of Self-Reports and Finger Movements: Whatever Happened to Actual Behavior?</t>
  </si>
  <si>
    <t>396–403</t>
  </si>
  <si>
    <t>Baumgartner, T., Knoch, D., Hotz, P., Eisenegger, C., and Fehr, E.</t>
  </si>
  <si>
    <t>Dorsolateral and Ventromedial Prefrontal Cortex Orchestrate Normative Choice</t>
  </si>
  <si>
    <t>Beauregard, M., Lévesque, J., and Bourgouin, P.</t>
  </si>
  <si>
    <t>Neural Correlates of Conscious Self-Regulation of Emotion</t>
  </si>
  <si>
    <t>The Journal of Neuroscience</t>
  </si>
  <si>
    <t>RC165–RC165</t>
  </si>
  <si>
    <t>Bogolyubova, O., Panicheva, P., Tikhonov, R., Ivanov, V., and Ledovaya, Y.</t>
  </si>
  <si>
    <t>Dark Personalities on Facebook: Harmful Online Behaviors and Language</t>
  </si>
  <si>
    <t>151–159</t>
  </si>
  <si>
    <t>Cajochen, C., Frey, S., Anders, D., Späti, J., Bues, M., Pross, A., Mager, R., Wirz-Justice, A., and Stefani, O.</t>
  </si>
  <si>
    <t>Evening Exposure to a Light-Emitting Diodes (LED)-Backlit Computer Screen Affects Circadian Physiology and Cognitive Performance</t>
  </si>
  <si>
    <t>Journal of Applied Physiology</t>
  </si>
  <si>
    <t>1432–1438</t>
  </si>
  <si>
    <t>Camacho, S., Hassanein, K., and Head, M.</t>
  </si>
  <si>
    <t>Cyberbullying Impacts on Victims’ Satisfaction with Information and Communication Technologies: The Role of Perceived Cyberbullying Severity</t>
  </si>
  <si>
    <t>494–507</t>
  </si>
  <si>
    <t>Cameron, A. C., and Trivedi, P.</t>
  </si>
  <si>
    <t>Regression Analysis of Count Data</t>
  </si>
  <si>
    <t>Capra, C. M.</t>
  </si>
  <si>
    <t>Mood-Driven Behavior in Strategic Interactions</t>
  </si>
  <si>
    <t>367–372</t>
  </si>
  <si>
    <t>Castellacci, F., and Tveito, V.</t>
  </si>
  <si>
    <t>Internet Use and Well-Being: A Survey and a Theoretical Framework</t>
  </si>
  <si>
    <t>Research Policy</t>
  </si>
  <si>
    <t>308–325</t>
  </si>
  <si>
    <t>Chen, G. M., and Ng, Y. M. M.</t>
  </si>
  <si>
    <t>Third-Person Perception of Online Comments: Civil Ones Persuade You More than Me</t>
  </si>
  <si>
    <t>736–742</t>
  </si>
  <si>
    <t>Cho, K., Barnes, C. M., and Guanara, C. L.</t>
  </si>
  <si>
    <t>Sleepy Punishers Are Harsh Punishers</t>
  </si>
  <si>
    <t>242–247</t>
  </si>
  <si>
    <t>Christian, M. S., and Ellis, A. P. J.</t>
  </si>
  <si>
    <t>Examining the Effects of Sleep Deprivation on Workplace Deviance: A Self-Regulatory Perspective</t>
  </si>
  <si>
    <t>913–934</t>
  </si>
  <si>
    <t>Coe, K., Kenski, K., and Rains, S. A.</t>
  </si>
  <si>
    <t>Online and Uncivil? Patterns and Determinants of Incivility in Newspaper Website Comments</t>
  </si>
  <si>
    <t>658–679</t>
  </si>
  <si>
    <t>Coren, S.</t>
  </si>
  <si>
    <t>Daylight Savings Time and Traffic Accidents</t>
  </si>
  <si>
    <t>924–925</t>
  </si>
  <si>
    <t>Devlin, H.</t>
  </si>
  <si>
    <t>‘Western Society Is Chronically Sleep Deprived’: The Importance of the Body’s Clock</t>
  </si>
  <si>
    <t>https://www.theguardian.com/science/2017/oct/06/western-society-is-chronically-sleep-deprived-the-importance-of-the-bodys-clock</t>
  </si>
  <si>
    <t>Van Eerde, W., and Venus, M.</t>
  </si>
  <si>
    <t>A Daily Diary Study on Sleep Quality and Procrastination at Work: The Moderating Role of Trait Self-Control</t>
  </si>
  <si>
    <t>Faraj, S., Jarvenpaa, S. L., and Majchrzak, A.</t>
  </si>
  <si>
    <t>Knowledge Collaboration in Online Communities</t>
  </si>
  <si>
    <t>Organization Science</t>
  </si>
  <si>
    <t>1224–1239</t>
  </si>
  <si>
    <t>Faraj, S., Kudaravalli, S., and Wasko, M.</t>
  </si>
  <si>
    <t>Leading Collaboration in Online Communities</t>
  </si>
  <si>
    <t>393–412</t>
  </si>
  <si>
    <t>Gallus, J.</t>
  </si>
  <si>
    <t>Fostering Public Good Contributions with Symbolic Awards: A Large-Scale Natural Field Experiment at Wikipedia</t>
  </si>
  <si>
    <t>3999–4015</t>
  </si>
  <si>
    <t>Garcia-Prieto, P., Bellard, E., and Schneider, S. C.</t>
  </si>
  <si>
    <t>Experiencing Diversity, Conflict, and Emotions in Teams</t>
  </si>
  <si>
    <t>Applied Psychology</t>
  </si>
  <si>
    <t>413–440</t>
  </si>
  <si>
    <t>Greenstein, S., and Zhu, F.</t>
  </si>
  <si>
    <t>Open Content, Linus’ Law, and Neutral Point of View</t>
  </si>
  <si>
    <t>618–635</t>
  </si>
  <si>
    <t>Do Experts or Crowd-Based Models Produce More Bias? Evidence from Encyclopedia Britannica and Wikipedia</t>
  </si>
  <si>
    <t>945–959</t>
  </si>
  <si>
    <t>Guarana, C. L., and Barnes, C. M.</t>
  </si>
  <si>
    <t>Lack of Sleep and the Development of Leader-Follower Relationships over Time</t>
  </si>
  <si>
    <t>Organizational Behavior and Human Decision Processes</t>
  </si>
  <si>
    <t>He, S., Rui, H., and Whinston, A. B.</t>
  </si>
  <si>
    <t>Social Media Strategies in Product-Harm Crises</t>
  </si>
  <si>
    <t>362–380</t>
  </si>
  <si>
    <t>Van Der Helm, E., Yao, J., Dutt, S., Rao, V., Saletin, J. M., and Walker, M. P.</t>
  </si>
  <si>
    <t>REM Sleep Depotentiates Amygdala Activity to Previous Emotional Experiences</t>
  </si>
  <si>
    <t>Current Biology</t>
  </si>
  <si>
    <t>2029–2032</t>
  </si>
  <si>
    <t>Hinds, P. J., and Mortensen, M.</t>
  </si>
  <si>
    <t>Understanding Conflict in Geographically Distributed Teams: The Moderating Effects of Shared Identity, Shared Context, and Spontaneous Communication</t>
  </si>
  <si>
    <t>James, T. L., Lowry, P. B., Wallace, L., and Warkentin, M.</t>
  </si>
  <si>
    <t>The Effect of Belongingness on Obsessive-Compulsive Disorder in the Use of Online Social Networks</t>
  </si>
  <si>
    <t>560–596</t>
  </si>
  <si>
    <t>Janssen, O., Van De Vliert, E., and Veenstra, C.</t>
  </si>
  <si>
    <t>How Task and Person Conflict Shape the Role of Positive Interdependence in Management Teams</t>
  </si>
  <si>
    <t>117–141</t>
  </si>
  <si>
    <t>Jarvenpaa, S. L., and Leidner, D. E.</t>
  </si>
  <si>
    <t>Communication and Trust in Global Virtual Teams</t>
  </si>
  <si>
    <t>791–815</t>
  </si>
  <si>
    <t>Jones, J. J., Kirschen, G. W., Kancharla, S., and Hale, L.</t>
  </si>
  <si>
    <t>Association between Late-Night Tweeting and next-Day Game Performance among Professional Basketball Players</t>
  </si>
  <si>
    <t>Sleep Health</t>
  </si>
  <si>
    <t>68–71</t>
  </si>
  <si>
    <t>Joulin, A., Grave, E., Bojanowski, P., and Mikolov, T.</t>
  </si>
  <si>
    <t>Bag of Tricks for Efficient Text Classification</t>
  </si>
  <si>
    <t>Proceedings of the 15th Conference of the European Chapter of the Association for Computational Linguistics (EACL)</t>
  </si>
  <si>
    <t>Joyce, E., and Kraut, R. E.</t>
  </si>
  <si>
    <t>Predicting Continued Participation in Newsgroups</t>
  </si>
  <si>
    <t>723–747</t>
  </si>
  <si>
    <t>Khansa, L., Ma, X., Liginlal, D., and Kim, S. S.</t>
  </si>
  <si>
    <t>Understanding Members’ Active Participation in Online Question-and-Answer Communities: A Theory and Empirical Analysis</t>
  </si>
  <si>
    <t>Kiesler, S., Kraut, R., Resnick, P., and Kittur, A.</t>
  </si>
  <si>
    <t>Regulating Behavior in Online Communities</t>
  </si>
  <si>
    <t>Building Successful Online Communities</t>
  </si>
  <si>
    <t>Kim, H.-M., and Bock, G.-W.</t>
  </si>
  <si>
    <t>The Role of Attention and Neutralization on Posting Malicious Comments Online</t>
  </si>
  <si>
    <t>Americas Conference on Information Systems 2018: Digital Disruption, AMCIS 2018</t>
  </si>
  <si>
    <t>Conference on Empirical Methods in Natural Language Processing (EMNLP)</t>
  </si>
  <si>
    <t>Kotchen, M. J., and Grant, L. E.</t>
  </si>
  <si>
    <t>Does Daylight Saving Time Save Energy? Evidence From A Natural Experiment In Indiana</t>
  </si>
  <si>
    <t>Review of Economics and Statistics</t>
  </si>
  <si>
    <t>1172–1185</t>
  </si>
  <si>
    <t>Kraut, R. E., and Resnick, P.</t>
  </si>
  <si>
    <t>Kwon, K. H., and Gruzd, A.</t>
  </si>
  <si>
    <t>Is Aggression Contagious Online? A Case of Swearing on Donald Trump’s Campaign Videos on YouTube</t>
  </si>
  <si>
    <t>Proceedings of the 50th Hawaii International Conference on System Sciences (2017)</t>
  </si>
  <si>
    <t>2165–2174</t>
  </si>
  <si>
    <t>Lavie, P.</t>
  </si>
  <si>
    <t>Ultrashort Sleep-Waking Schedule. III. ‘Gates’ and ‘Forbidden Zones’ for Sleep</t>
  </si>
  <si>
    <t>Electroencephalography and Clinical Neurophysiology</t>
  </si>
  <si>
    <t>Lee, H.-S., Lee, H.-R., Park, J.-U., and Han, Y.-S.</t>
  </si>
  <si>
    <t>An Abusive Text Detection System Based on Enhanced Abusive and Non-Abusive Word Lists</t>
  </si>
  <si>
    <t>Lee, J. K.</t>
  </si>
  <si>
    <t>Invited Commentary—Reflections on Ict-Enabled Bright Society Research</t>
  </si>
  <si>
    <t>Leonardi, P. L.</t>
  </si>
  <si>
    <t>When Flexible Routines Meet Flexible Technologies: Affordance, Constraint, and the Imbrication of Human and Material Agencies</t>
  </si>
  <si>
    <t>147–167</t>
  </si>
  <si>
    <t>Lim, V. K. G., and Teo, T. S. H.</t>
  </si>
  <si>
    <t>Mind Your E-Manners: Impact of Cyber Incivility on Employees’ Work Attitude and Behavior</t>
  </si>
  <si>
    <t>Information and Management</t>
  </si>
  <si>
    <t>419–425</t>
  </si>
  <si>
    <t>Lindberg, A.</t>
  </si>
  <si>
    <t>Developing Theory through Integrating Human &amp; Machine Pattern Recognition</t>
  </si>
  <si>
    <t>Lowry, P. B., Zhang, J., Wang, C., and Siponen, M.</t>
  </si>
  <si>
    <t>Why Do Adults Engage in Cyberbullying on Social Media? An Integration of Online Disinhibition and Deindividuation Effects with the Social Structure and Social Learning Model</t>
  </si>
  <si>
    <t>Maryam, T.</t>
  </si>
  <si>
    <t>Dialogue Act Recognition in Synchronous and Asynchronous Conversations</t>
  </si>
  <si>
    <t>Miranda, S. M., and Saunders, C. S.</t>
  </si>
  <si>
    <t>The Social Construction of Meaning: An Alternative Perspective on Information Sharing</t>
  </si>
  <si>
    <t>87–106</t>
  </si>
  <si>
    <t>Monk, T. H., and Folkard, S.</t>
  </si>
  <si>
    <t>Adjusting to the Changes to and from Daylight Saving Time</t>
  </si>
  <si>
    <t>688–689</t>
  </si>
  <si>
    <t>Moon, J. Y., and Sproull, L. S.</t>
  </si>
  <si>
    <t>The Role of Feedback in Managing the Internet-Based Volunteer Work Force</t>
  </si>
  <si>
    <t>494–515</t>
  </si>
  <si>
    <t>Moore, M. J., Nakano, T., Enomoto, A., and Suda, T.</t>
  </si>
  <si>
    <t>Anonymity and Roles Associated with Aggressive Posts in an Online Forum</t>
  </si>
  <si>
    <t>861–867</t>
  </si>
  <si>
    <t>Muraven, M., and Baumeister, R. F.</t>
  </si>
  <si>
    <t>Self-Regulation and Depletion of Limited Resources: Does Self-Control Resemble a Muscle?</t>
  </si>
  <si>
    <t>247–259</t>
  </si>
  <si>
    <t>Oh, W., and Jeon, S.</t>
  </si>
  <si>
    <t>Membership Herding and Network Stability in the Open Source Community: The Ising Perspective</t>
  </si>
  <si>
    <t>1086–1101</t>
  </si>
  <si>
    <t>Oh, W., Moon, J. Y., Hahn, J., and Kim, T.</t>
  </si>
  <si>
    <t>Research Note—Leader Influence on Sustained Participation in Online Collaborative Work Communities: A Simulation-Based Approach</t>
  </si>
  <si>
    <t>Isre.2016.0632</t>
  </si>
  <si>
    <t>Pew Research</t>
  </si>
  <si>
    <t>Online Harassment 2017</t>
  </si>
  <si>
    <t>Phang, C. W., Kankanhalli, A., and Huang, L.</t>
  </si>
  <si>
    <t>Drivers of Quantity and Quality of Participation in Online Policy Deliberation Forums</t>
  </si>
  <si>
    <t>172–212</t>
  </si>
  <si>
    <t>Pinholster, G.</t>
  </si>
  <si>
    <t>Sleep Deprivation Described as a Serious Public Health Problem | American Association for the Advancement of Science</t>
  </si>
  <si>
    <t>AAAS Scientific Responsibility, Human Rights &amp; Law Program</t>
  </si>
  <si>
    <t>https://www.aaas.org/news/sleep-deprivation-described-serious-public-health-problem</t>
  </si>
  <si>
    <t>Prather, A. A., Bogdan, R., and Hariri, P. A. R.</t>
  </si>
  <si>
    <t>Impact of Sleep Quality on Amygdala Reactivity, Negative Affect, and Perceived Stress</t>
  </si>
  <si>
    <t>Puranam, P., Alexy, O., and Reitzig, M.</t>
  </si>
  <si>
    <t>What’s ‘New’ about New Forms of Organizing?</t>
  </si>
  <si>
    <t>Academy of Management Review</t>
  </si>
  <si>
    <t>162–180</t>
  </si>
  <si>
    <t>Ransbotham, and Kane</t>
  </si>
  <si>
    <t>Membership Turnover and Collaboration Success in Online Communities: Explaining Rises and Falls from Grace in Wikipedia</t>
  </si>
  <si>
    <t>Ransbotham, S., Fichman, R. G., Gopal, R., and Gupta, A.</t>
  </si>
  <si>
    <t>Ubiquitous IT and Digital Vulnerabilities</t>
  </si>
  <si>
    <t>834–847</t>
  </si>
  <si>
    <t>Ren, Y., Chen, J., and Riedl, J.</t>
  </si>
  <si>
    <t>The Impact and Evolution of Group Diversity in Online Open Collaboration</t>
  </si>
  <si>
    <t>1668–1686</t>
  </si>
  <si>
    <t>Ridings, C., and Wasko, M.</t>
  </si>
  <si>
    <t>Online Discussion Group Sustainability: Investigating the Interplay between Structural Dynamics and Social Dynamics over Time</t>
  </si>
  <si>
    <t>95–121</t>
  </si>
  <si>
    <t>Rösner, L., Winter, S., and Krämer, N. C.</t>
  </si>
  <si>
    <t>Dangerous Minds? Effects of Uncivil Online Comments on Aggressive Cognitions, Emotions, and Behavior</t>
  </si>
  <si>
    <t>Slavtcheva-Petkova, V., Nash, V. J., and Bulger, M.</t>
  </si>
  <si>
    <t>Evidence on the Extent of Harms Experienced by Children as a Result of Online Risks: Implications for Policy and Research</t>
  </si>
  <si>
    <t>48–62</t>
  </si>
  <si>
    <t>Sletten, T. L., Vincenzi, S., Redman, J. R., Lockley, S. W., and Rajaratnam, S. M. W.</t>
  </si>
  <si>
    <t>Timing of Sleep and Its Relationship with the Endogenous Melatonin Rhythm</t>
  </si>
  <si>
    <t>Frontiers in Neurology</t>
  </si>
  <si>
    <t>Slivko, O., Kummer, M., and Zhang, X. M.</t>
  </si>
  <si>
    <t>Unemployment and Digital Public Goods Contribution</t>
  </si>
  <si>
    <t>Information Systems Research, Forthcoming</t>
  </si>
  <si>
    <t>Suh, K.-S., Lee, S., Suh, E.-K., Lee, H., and Lee, J.</t>
  </si>
  <si>
    <t>Online Comment Moderation Policies for Deliberative Discussion–Seed Comments and Identifiability</t>
  </si>
  <si>
    <t>182–208</t>
  </si>
  <si>
    <t>Tan, H. B., and Forgas, J. P.</t>
  </si>
  <si>
    <t>When Happiness Makes Us Selfish, but Sadness Makes Us Fair: Affective Influences on Interpersonal Strategies in the Dictator Game</t>
  </si>
  <si>
    <t>Journal of Experimental Social Psychology</t>
  </si>
  <si>
    <t>The Nobel Assembly</t>
  </si>
  <si>
    <t>Scientific Background Discoveries of Molecular Mechanisms Controlling the Circadian Rhythm</t>
  </si>
  <si>
    <t>Tsai, H. yi S., Hsu, P. J., Chang, C. L., Huang, C. C., Ho, H. F., and LaRose, R.</t>
  </si>
  <si>
    <t>High Tension Lines: Negative Social Exchange and Psychological Well-Being in the Context of Instant Messaging</t>
  </si>
  <si>
    <t>326–332</t>
  </si>
  <si>
    <t>Turel, O., and Bechara, A.</t>
  </si>
  <si>
    <t>Effects of Motor Impulsivity and Sleep Quality on Swearing, Interpersonally Deviant and Disadvantageous Behaviors on Online Social Networking Sites</t>
  </si>
  <si>
    <t>91–97</t>
  </si>
  <si>
    <t>Turel, O., and Qahri-Saremi, H.</t>
  </si>
  <si>
    <t>Problematic Use of Social Networking Sites: Antecedents and Consequence from a Dual-System Theory Perspective</t>
  </si>
  <si>
    <t>1087–1116</t>
  </si>
  <si>
    <t>Vitak, J., Chadha, K., Steiner, L., and Ashktorab, Z.</t>
  </si>
  <si>
    <t>Identifying Women’s Experiences With and Strategies for Mitigating Negative Effects of Online Harassment</t>
  </si>
  <si>
    <t>Proceedings of the 2017 ACM CSCW ’17</t>
  </si>
  <si>
    <t>1231–1245</t>
  </si>
  <si>
    <t>Wagner, D. T., Barnes, C. M., Lim, V. K. G., and Ferris, D. L.</t>
  </si>
  <si>
    <t>Lost Sleep and Cyberloafing: Evidence from the Laboratory and a Daylight Saving Time Quasi-Experiment</t>
  </si>
  <si>
    <t>1068–1076</t>
  </si>
  <si>
    <t>Wall, V. D., and Nolan, L. L.</t>
  </si>
  <si>
    <t>Perceptions of Inequity, Satisfaction, and Conflict in Task-Oriented Groups</t>
  </si>
  <si>
    <t>Human Relations</t>
  </si>
  <si>
    <t>1033–1051</t>
  </si>
  <si>
    <t>Wang, S., and Manning, C. D.</t>
  </si>
  <si>
    <t>Baselines and Bigrams: Simple, Good Sentiment and Topic Classification</t>
  </si>
  <si>
    <t>ACL ’12 Proceedings of the 50th Annual Meeting of the Association for Computational Linguistics</t>
  </si>
  <si>
    <t>8–14</t>
  </si>
  <si>
    <t>Wasko, and Faraj</t>
  </si>
  <si>
    <t>Why Should I Share? Examining Social Capital and Knowledge Contribution in Electronic Networks of Practice</t>
  </si>
  <si>
    <t>Wehr, T. A., Wirz-Justice, A., Goodwin, F. K., Duncan, W., and Gillin, J. C.</t>
  </si>
  <si>
    <t>Phase Advance of the Circadian Sleep-Wake Cycle as an Antidepressant.</t>
  </si>
  <si>
    <t>710–3</t>
  </si>
  <si>
    <t>Weinger, M. B., and Ancoli-Israel, S.</t>
  </si>
  <si>
    <t>Sleep Deprivation and Clinical Performance</t>
  </si>
  <si>
    <t>955–957</t>
  </si>
  <si>
    <t>Wikimedia</t>
  </si>
  <si>
    <t>Community Engagement Insights/2018 Report/Support &amp; Safety - Meta</t>
  </si>
  <si>
    <t>https://meta.wikimedia.org/wiki/Community_Engagement_Insights/2018_Report/Support_&amp;_Safety</t>
  </si>
  <si>
    <t>Talk Page Guidelines</t>
  </si>
  <si>
    <t>https://en.wikipedia.org/wiki/Wikipedia:Talk_page_guidelines</t>
  </si>
  <si>
    <t>Wimmer, F., Hoffmann, R. F., Bonato, R. A., and Moffitt, A. R.</t>
  </si>
  <si>
    <t>The Effects of Sleep Deprivation on Divergent Thinking and Attention Processes: The Lapse Hypothesis Revisited.</t>
  </si>
  <si>
    <t>Journal of Sleep Research</t>
  </si>
  <si>
    <t>Wooldridge, J. M.</t>
  </si>
  <si>
    <t>Introductory Econometrics : A Modern Approach</t>
  </si>
  <si>
    <t>Wright, M.</t>
  </si>
  <si>
    <t>Cyberbullying Victimization through Social Networking Sites and Adjustment Difficulties: The Role of Parental Mediation</t>
  </si>
  <si>
    <t>113–123</t>
  </si>
  <si>
    <t>Wulczyn, E., Thain, N., and Dixon, L.</t>
  </si>
  <si>
    <t>Ex Machina: Personal Attacks Seen at Scale</t>
  </si>
  <si>
    <t>Proceedings of the 26th International Conference on World Wide Web - WWW ’17</t>
  </si>
  <si>
    <t>Zhang, X. (Michael), and Zhu, F.</t>
  </si>
  <si>
    <t>Group Size and Incentives to Contribute: A Natural Experiment at Chinese Wikipedia</t>
  </si>
  <si>
    <t>1601–1615</t>
  </si>
  <si>
    <t>Zhang, X., and Wang, C.</t>
  </si>
  <si>
    <t>Network Positions and Contributions to Online Public Goods: The Case of Chinese Wikipedia</t>
  </si>
  <si>
    <t>11–40</t>
  </si>
  <si>
    <t>Zimmerman, A. G., and Ybarra, G. J.</t>
  </si>
  <si>
    <t>Online Aggression: The Influences of Anonymity and Social Modeling.</t>
  </si>
  <si>
    <t>Tai, Z.</t>
  </si>
  <si>
    <t>Casting the Ubiquitous Net of Information Control</t>
  </si>
  <si>
    <t>International Journal of Advanced Pervasive and Ubiquitous Computing</t>
  </si>
  <si>
    <t>53–70</t>
  </si>
  <si>
    <t>King, G., Pan, J., Roberts, M.E.</t>
  </si>
  <si>
    <t>How Censorship in China Allows Government Criticism but Silences Collective Expression</t>
  </si>
  <si>
    <t>326–343</t>
  </si>
  <si>
    <t>Dash, S.</t>
  </si>
  <si>
    <t>Mozilla, GitHub and Cloudflare fear ’automated censorship’ in India’s new internet laws</t>
  </si>
  <si>
    <t>Business Insider</t>
  </si>
  <si>
    <t>https://www.businessinsider.in/policy/news/mozilla-github-and-cloudflare-fear-automated-censorship-in-indias-new-internet-laws/articleshow/73136671.cms</t>
  </si>
  <si>
    <t>Schiller, A., Weiskopf, T.</t>
  </si>
  <si>
    <t>Automated censorship in the digital space</t>
  </si>
  <si>
    <t>The New Federalist</t>
  </si>
  <si>
    <t>https://www.thenewfederalist.eu/automated-censorship-in-the-digital-space</t>
  </si>
  <si>
    <t>Lazer, D.M.J., Baum, M.A., Benkler, Y., Berinsky, A.J., Greenhill, K.M., Menczer, F., Metzger, M.J., Nyhan, B., Pennycook, G., Rothschild, D., Schudson, M., Sloman, S.A., Sunstein, C.R., Thorson, E.A., Watts, D.J., Zittrain, J.L.</t>
  </si>
  <si>
    <t>The science of fake news</t>
  </si>
  <si>
    <t>1094–1096</t>
  </si>
  <si>
    <t>Vosoughi, S., Roy, D., Aral, S.</t>
  </si>
  <si>
    <t>Meinert, J., Mirbabaie, M., Dungs, S., Aker, A.</t>
  </si>
  <si>
    <t>Is it really fake?–towards an understanding of fake news in social media communication</t>
  </si>
  <si>
    <t>International Conference on Social Computing and Social Media</t>
  </si>
  <si>
    <t>484–497</t>
  </si>
  <si>
    <t>Kowalski, R.M., Giumetti, G.W., Schroeder, A.N., Lattanner, M.R.</t>
  </si>
  <si>
    <t>Whittaker, E., Kowalski, R.M.</t>
  </si>
  <si>
    <t>Nobata, C., Tetreault, J., Thomas, A., Mehdad, Y., Chang, Y.</t>
  </si>
  <si>
    <t>Mondal, M., Silva, L.A., Benevenuto, F.</t>
  </si>
  <si>
    <t>Bloch-Wehba, H.</t>
  </si>
  <si>
    <t>Automation in Moderation</t>
  </si>
  <si>
    <t>Cornell International Law Journal</t>
  </si>
  <si>
    <t>41–96</t>
  </si>
  <si>
    <t>Proceedings of the 2012 ASE/IEEE International Conference on Social Computing and 2012 ASE/IEEE International Conference on Privacy, Security, Risk and Trust</t>
  </si>
  <si>
    <t>Muddiman, A., Stroud, N.J.</t>
  </si>
  <si>
    <t>News Values, Cognitive Biases, and Partisan Incivility in Comment Sections</t>
  </si>
  <si>
    <t>586–609</t>
  </si>
  <si>
    <t>Liu, J., McLeod, D.M.</t>
  </si>
  <si>
    <t>Pathways to news commenting and the removal of the comment system on news websites</t>
  </si>
  <si>
    <t>867–881</t>
  </si>
  <si>
    <t>Abu Farha, I., Oprea, S. V., Wilson, S., &amp; Magdy, W.</t>
  </si>
  <si>
    <t>SemEval-2022 Task 6: iSarcasmEval, Intended Sarcasm Detection in English and Arabic</t>
  </si>
  <si>
    <t>Proceedings of the 16th International Workshop on Semantic Evaluation (SemEval-2022)</t>
  </si>
  <si>
    <t>802–814</t>
  </si>
  <si>
    <t>Angel, J., Aroyehun, S., &amp; Gelbukh, A.</t>
  </si>
  <si>
    <t>TUG-CIC at SemEval-2021 Task 6: Two-stage Fine-tuning for Intended Sarcasm Detection</t>
  </si>
  <si>
    <t>951–955</t>
  </si>
  <si>
    <t>Anjum, &amp; Katarya, R.</t>
  </si>
  <si>
    <t>Hate speech, toxicity detection in online social media: A recent survey of state of the art and opportunities</t>
  </si>
  <si>
    <t>International Journal of Information Security</t>
  </si>
  <si>
    <t>Benbya, H., Pachidi, S., &amp; Jarvenpaa, S.</t>
  </si>
  <si>
    <t>Special Issue Editorial: Artificial Intelligence in Organizations: Implications for Information Systems Research</t>
  </si>
  <si>
    <t>Bisht, A., Singh, A., Bhadauria, H. S., Virmani, J., &amp; Kriti.</t>
  </si>
  <si>
    <t>Detection of Hate Speech and Offensive Language in Twitter Data</t>
  </si>
  <si>
    <t>Recent Trends in Image and Signal Processing in Computer Vision</t>
  </si>
  <si>
    <t>Br Ginting, P. S., Irawan, B., &amp; Setianingsih, C.</t>
  </si>
  <si>
    <t>Hate Speech Detection on Twitter Using Multinomial Logistic Regression Classification Method</t>
  </si>
  <si>
    <t>Time of Your Hate: The Challenge of Time in Hate Speech Detection on Social Media</t>
  </si>
  <si>
    <t>Article 12</t>
  </si>
  <si>
    <t>A Lexicon-based Approach for Hate Speech Detection</t>
  </si>
  <si>
    <t>Govers, J., Feldman, P., Dant, A., &amp; Patros, P.</t>
  </si>
  <si>
    <t>Down the Rabbit Hole: Detecting Online Extremism, Radicalisation, and Politicised Hate Speech</t>
  </si>
  <si>
    <t>14s</t>
  </si>
  <si>
    <t>319:1-319:35</t>
  </si>
  <si>
    <t>Gunarathne, P., Rui, H., &amp; Seidmann, A.</t>
  </si>
  <si>
    <t>Racial Bias in Customer Service: Evidence from Twitter</t>
  </si>
  <si>
    <t>Gupta, A., Pal, A., Khurana, B., Tyagi, L., &amp; Modi, A.</t>
  </si>
  <si>
    <t>Humor@IITK at SemEval-2021 Task 7: Large Language Models for Quantifying Humor and Offensiveness</t>
  </si>
  <si>
    <t>arXiv:2104.00933</t>
  </si>
  <si>
    <t>Han, Y., Chai, Y., Wang, S., Sun, Y., Huang, H., Chen, G., Xu, Y., &amp; Yang, Y.</t>
  </si>
  <si>
    <t>X-PuDu at SemEval-2022 Task 6: Multilingual Learning for English and Arabic Sarcasm Detection</t>
  </si>
  <si>
    <t>arXiv:2211.16883</t>
  </si>
  <si>
    <t>Holt, L. F.</t>
  </si>
  <si>
    <t>Dropping the ‘N-Word’: Examining How a Victim-Centered Approach Could Curtail the Use of America’s Most Opprobrious Term</t>
  </si>
  <si>
    <t>411–426</t>
  </si>
  <si>
    <t>Hosni, M., Abnane, I., Idri, A., Carrillo de Gea, J. M., &amp; Fernández Alemán, J. L.</t>
  </si>
  <si>
    <t>Reviewing ensemble classification methods in breast cancer</t>
  </si>
  <si>
    <t>Kane, G. C., Alavi, M., Labianca, G., &amp; Borgatti, S.</t>
  </si>
  <si>
    <t>What’ different about social media networks? A framework and research agenda</t>
  </si>
  <si>
    <t>274–304</t>
  </si>
  <si>
    <t>Kang, Y., Cai, Z., Tan, C.-W., Huang, Q., &amp; Liu, H.</t>
  </si>
  <si>
    <t>Natural language processing (NLP) in management research: A literature review</t>
  </si>
  <si>
    <t>Journal of Management Analytics</t>
  </si>
  <si>
    <t>Kim, J. Y., Ortiz, C., Nam, S., Santiago, S., &amp; Datta, V.</t>
  </si>
  <si>
    <t>Intersectional Bias in Hate Speech and Abusive Language Datasets</t>
  </si>
  <si>
    <t>arXiv:2005.05921</t>
  </si>
  <si>
    <t>Lee, K., &amp; Ram, S.</t>
  </si>
  <si>
    <t>ICIS 2020 Proceedings</t>
  </si>
  <si>
    <t>Mathew, B., Saha, P., Tharad, H., Rajgaria, S., Singhania, P., Maity, S. K., Goyal, P., &amp; Mukherjee, A.</t>
  </si>
  <si>
    <t>Thou Shalt Not Hate: Countering Online Hate Speech</t>
  </si>
  <si>
    <t>369–380</t>
  </si>
  <si>
    <t>Meaney, J. A., Wilson, S., Chiruzzo, L., Lopez, A., &amp; Magdy, W.</t>
  </si>
  <si>
    <t>SemEval 2021 Task 7: HaHackathon, Detecting and Rating Humor and Offense</t>
  </si>
  <si>
    <t>Proceedings of the 15th International Workshop on Semantic Evaluation (SemEval-2021)</t>
  </si>
  <si>
    <t>105–119</t>
  </si>
  <si>
    <t>Mullah, N. S., &amp; Zainon, W. M. N. W.</t>
  </si>
  <si>
    <t>Advances in Machine Learning Algorithms for Hate Speech Detection in Social Media: A Review</t>
  </si>
  <si>
    <t>88364–88376</t>
  </si>
  <si>
    <t>Pang, C., Fan, X., Su, W., Chen, X., Wang, S., Liu, J., Ouyang, X., Feng, S., &amp; Sun, Y.</t>
  </si>
  <si>
    <t>abcbpc at SemEval-2021 Task 7: ERNIE-based Multi-task Model for Detecting and Rating Humor and Offense</t>
  </si>
  <si>
    <t>286–289</t>
  </si>
  <si>
    <t>Pant, K., &amp; Dadu, T.</t>
  </si>
  <si>
    <t>Cross-lingual Inductive Transfer to Detect Offensive Language.</t>
  </si>
  <si>
    <t>arXiv:2007.03771</t>
  </si>
  <si>
    <t>Plaza-del-Arco, F. M., Molina-González, M. D., Ureña-López, L. A., &amp; Martín-Valdivia, M. T.</t>
  </si>
  <si>
    <t>Poria, S., Cambria, E., &amp; Gelbukh, A.</t>
  </si>
  <si>
    <t>Aspect extraction for opinion mining with a deep convolutional neural network</t>
  </si>
  <si>
    <t>42–49</t>
  </si>
  <si>
    <t>Röttger, P., Vidgen, B., Nguyen, D., Waseem, Z., Margetts, H., &amp; Pierrehumbert, J.</t>
  </si>
  <si>
    <t>HateCheck: Functional Tests for Hate Speech Detection Models</t>
  </si>
  <si>
    <t>Sagi, O., &amp; Rokach, L.</t>
  </si>
  <si>
    <t>Ensemble learning: A survey</t>
  </si>
  <si>
    <t>WIREs Data Mining and Knowledge Discovery</t>
  </si>
  <si>
    <t>e1249</t>
  </si>
  <si>
    <t>Social Bias Frames: Reasoning about Social and Power Implications of Language</t>
  </si>
  <si>
    <t>5477–5490</t>
  </si>
  <si>
    <t>Song, B., Pan, C., Wang, S., &amp; Luo, Z.</t>
  </si>
  <si>
    <t>DeepBlueAI at WANLP-EACL2021 task 2: A Deep Ensemble-based Method for Sarcasm and Sentiment Detection in Arabic</t>
  </si>
  <si>
    <t>390–394</t>
  </si>
  <si>
    <t>Su, X., Li, Y., Branco, P., &amp; Inkpen, D.</t>
  </si>
  <si>
    <t>SSL-GAN-RoBERTa: A robust semi-supervised model for detecting Anti-Asian COVID-19 hate speech on social media</t>
  </si>
  <si>
    <t>A Dictionary-based Approach to Racism Detection in Dutch Social Media</t>
  </si>
  <si>
    <t>arXiv:1608.08738</t>
  </si>
  <si>
    <t>Valle-Cano, G. D., Quijano-Sánchez, L., Liberatore, F., &amp; Gómez, J.</t>
  </si>
  <si>
    <t>Varade, R. S., &amp; Pathak, V. B.</t>
  </si>
  <si>
    <t>Detection of Hate Speech in Hinglish Language</t>
  </si>
  <si>
    <t>Machine Learning and Information Processing</t>
  </si>
  <si>
    <t>Vidgen, B., Margetts, H., &amp; Harris, A.</t>
  </si>
  <si>
    <t>How much online abuse is there? A systematic review of evidence for the UK</t>
  </si>
  <si>
    <t>1–53</t>
  </si>
  <si>
    <t>Wang, S., Liu, J., Ouyang, X., &amp; Sun, Y.</t>
  </si>
  <si>
    <t>Galileo at SemEval-2020 Task 12: Multi-lingual Learning for Offensive Language Identification using Pre-trained Language Models</t>
  </si>
  <si>
    <t>arXiv:2010.03542</t>
  </si>
  <si>
    <t>UHH-LT at SemEval-2020 Task 12: Fine-Tuning of Pre-Trained Transformer Networks for Offensive Language Detection</t>
  </si>
  <si>
    <t>arXiv:2004.11493</t>
  </si>
  <si>
    <t>Wu, P. F.</t>
  </si>
  <si>
    <t>Veni, vidi, vici? On the rise of scrape‐and‐report scholarship in online reviews research</t>
  </si>
  <si>
    <t>Journal of the Association for Information Science and Technology</t>
  </si>
  <si>
    <t>145–149</t>
  </si>
  <si>
    <t>Yin, W., &amp; Zubiaga, A.</t>
  </si>
  <si>
    <t>Towards generalisable hate speech detection: A review on obstacles and solutions</t>
  </si>
  <si>
    <t>e598</t>
  </si>
  <si>
    <t>Yuan, M., Mengyuan, Z., Jiang, L., Mo, Y., &amp; Shi, X.</t>
  </si>
  <si>
    <t>stce at SemEval-2022 Task 6: Sarcasm Detection in English Tweets</t>
  </si>
  <si>
    <t>820–826</t>
  </si>
  <si>
    <t>Zampieri, M., Nakov, P., Rosenthal, S., Atanasova, P., Karadzhov, G., Mubarak, H., Derczynski, L., Pitenis, Z., &amp; Çöltekin, Ç.</t>
  </si>
  <si>
    <t>SemEval-2020 Task 12: Multilingual Offensive Language Identification in Social Media (OffensEval 2020)</t>
  </si>
  <si>
    <t>Proceedings of the Fourteenth Workshop on Semantic Evaluation</t>
  </si>
  <si>
    <t>1425–1447</t>
  </si>
  <si>
    <t>Zhang, Y., Wang, Q., Li, Y., &amp; Wu, X.</t>
  </si>
  <si>
    <t>Sentiment Classification Based on Piecewise Pooling Convolutional Neural Network</t>
  </si>
  <si>
    <t>285–297</t>
  </si>
  <si>
    <t>Bohra, A., Vijay, D., Singh, V., Akhtar, S. S., and Shrivastava, M.</t>
  </si>
  <si>
    <t>A Dataset of Hindi-English Code-Mixed Social Media Text for Hate Speech Detection</t>
  </si>
  <si>
    <t>Proceedings of the Second Workshop on Computational Modeling of People’s Opinions, Personality, and Emotions in Social Media</t>
  </si>
  <si>
    <t>36-41</t>
  </si>
  <si>
    <t>Bojanowski, P., Grave, E., Joulin, A., and Mikolov, T.</t>
  </si>
  <si>
    <t>135-146</t>
  </si>
  <si>
    <t>Datta, R., Joshi, D., Li, J. and Wang, J. Z.</t>
  </si>
  <si>
    <t>Studying aesthetics in photographic images using a computational approach</t>
  </si>
  <si>
    <t>European conference on computer vision, Springer</t>
  </si>
  <si>
    <t>288-301</t>
  </si>
  <si>
    <t>Del V. F., Cimino A., Dell’Orletta F., Petrocchi M., and Tesconi M.</t>
  </si>
  <si>
    <t>ITASEC 2017</t>
  </si>
  <si>
    <t>Devlin, J., Chang, M., Lee, K. and Toutanova, K.</t>
  </si>
  <si>
    <t>Gambäck, B., and Sikdar, U. K.</t>
  </si>
  <si>
    <t>Gupta, A., Mishra, A. and Reddy, U.S.</t>
  </si>
  <si>
    <t>Sentiment Analysis of Hinglish Text and Sarcasm Detection</t>
  </si>
  <si>
    <t>International Conference on Deep Learning, Artificial Intelligence and Robotics</t>
  </si>
  <si>
    <t>Haralick, R. M., and Shapiro, L. G.</t>
  </si>
  <si>
    <t>Computer and robot vision</t>
  </si>
  <si>
    <t>Addison-wesley Reading</t>
  </si>
  <si>
    <t>Jain, D., Kumar, A., and Garg G.</t>
  </si>
  <si>
    <t>Kapoor, R., Kumar, Y., Rajput, K., Shah, R. R., Kumaraguru, P., and Zimmermann, R.</t>
  </si>
  <si>
    <t>Mind Your Language: Abuse and Offense Detection for Code-Switched Languages</t>
  </si>
  <si>
    <t>arXiv preprint arXiv:1809.08652</t>
  </si>
  <si>
    <t>Kingma, D. P., and Ba, J.</t>
  </si>
  <si>
    <t>Mathur, P., Shah, R., Sawhney, R., and Mahata, D.</t>
  </si>
  <si>
    <t>Proceedings of the Sixth International Workshop on Natural Language Processing for Social Media</t>
  </si>
  <si>
    <t>18-26</t>
  </si>
  <si>
    <t>Nair, V., and Hinton, G. E.</t>
  </si>
  <si>
    <t>Rectified linear units improve restricted boltzmann machines</t>
  </si>
  <si>
    <t>Proceedings of the 27th international conference on machine learning (ICML-10)</t>
  </si>
  <si>
    <t>807-814</t>
  </si>
  <si>
    <t>Pennington, J., Socher, R., Manning, C.</t>
  </si>
  <si>
    <t>Rajput, K., Kapoor, R., Mathur, P., Kumaraguru, P. and Shah, R.R.</t>
  </si>
  <si>
    <t>Transfer Learning for Detecting Hateful Sentiments in Code Switched Language</t>
  </si>
  <si>
    <t>Deep Learning-Based Approaches for Sentiment Analysis</t>
  </si>
  <si>
    <t>159-192</t>
  </si>
  <si>
    <t>Rai, K.K., Gupta, B., Shokeen, P., and Chakraborty, P.</t>
  </si>
  <si>
    <t>Question Independent Automated Code Analysis and Grading using Bag of Words and Machine Learning</t>
  </si>
  <si>
    <t>2019 International Conference on Computing, Power and Communication Technologies (GUCON)</t>
  </si>
  <si>
    <t>93-98</t>
  </si>
  <si>
    <t>Siersdorfer, S., Minack, E., Deng, F., and Hare, J.</t>
  </si>
  <si>
    <t>Analyzing and predicting sentiment of images on the social web</t>
  </si>
  <si>
    <t>Proceedings of the 18th ACM international conference on Multimedia, ACM</t>
  </si>
  <si>
    <t>715-718</t>
  </si>
  <si>
    <t>Sood, S. O., and Churchill, E. F., and Antin, J.</t>
  </si>
  <si>
    <t>Spertus, E.</t>
  </si>
  <si>
    <t>Smokey: Automatic recognition of hostile messages</t>
  </si>
  <si>
    <t>Aaai/iaai</t>
  </si>
  <si>
    <t>1058-1065</t>
  </si>
  <si>
    <t>Tamura, H., Mori, S., and Yamawaki, T.</t>
  </si>
  <si>
    <t>Textural features corresponding to visual perception</t>
  </si>
  <si>
    <t>IEEE Transactions on Systems, man, and cybernetics</t>
  </si>
  <si>
    <t>460-473</t>
  </si>
  <si>
    <t>Viola, P., and Jones, M. J.</t>
  </si>
  <si>
    <t>Robust real-time face detection</t>
  </si>
  <si>
    <t>International journal of computer vision</t>
  </si>
  <si>
    <t>137-154</t>
  </si>
  <si>
    <t>Wei-ning, W., Ying-lin, Y. and Sheng-ming, J.</t>
  </si>
  <si>
    <t>Image retrieval by emotional semantics: A study of emotional space and feature extraction</t>
  </si>
  <si>
    <t>2006 IEEE International Conference on Systems, Man and Cybernetics</t>
  </si>
  <si>
    <t>3534-3539</t>
  </si>
  <si>
    <t>Artstein, R. &amp; Poesio, M.</t>
  </si>
  <si>
    <t>Barnea, A.</t>
  </si>
  <si>
    <t>Israeli intelligence was caught off guard: The hamas attack on 7 october 2023—a preliminary analysis</t>
  </si>
  <si>
    <t>International Journal of Intelligence and CounterIntelligence</t>
  </si>
  <si>
    <t>Bird, S.</t>
  </si>
  <si>
    <t>Nltk: the natural language toolkit</t>
  </si>
  <si>
    <t>Proceedings of the COLING/ACL 2006 Interactive Presentation Sessions</t>
  </si>
  <si>
    <t>69–72</t>
  </si>
  <si>
    <t>Blümel, J. &amp; Zaki, M.</t>
  </si>
  <si>
    <t>Comparative analysis of classical and deep learning-based natural language processing for prioritizing customer complaints</t>
  </si>
  <si>
    <t>Proceedings of the Annual Hawaii International Conference on System Sciences</t>
  </si>
  <si>
    <t>Burnap, P. &amp; Williams, M. L.</t>
  </si>
  <si>
    <t>Policy &amp; internet</t>
  </si>
  <si>
    <t>Caron, M., Bäumer, F. &amp; Müller, O.</t>
  </si>
  <si>
    <t>Towards automated moderation: Enabling toxic language detection with transfer learning and attention-based models</t>
  </si>
  <si>
    <t>Proceedings of the 55th Hawaii International Conference on System Sciences</t>
  </si>
  <si>
    <t>Chandra, M., Reddy, M., Sehgal, S., Gupta, S., Buduru, A. B. &amp; Kumaraguru, P.</t>
  </si>
  <si>
    <t>A virus has no religion: Analyzing islamophobia on twitter during the covid-19 outbreak</t>
  </si>
  <si>
    <t>Proceedings of the 32nd ACM conference on hypertext and social media</t>
  </si>
  <si>
    <t>67–77</t>
  </si>
  <si>
    <t>Cortes, C. &amp; Vapnik, V.</t>
  </si>
  <si>
    <t>Fortuna, P. &amp; Nunes, S.</t>
  </si>
  <si>
    <t>Frenda, S., Patti, V. &amp; Rosso, P.</t>
  </si>
  <si>
    <t>1516–1537</t>
  </si>
  <si>
    <t>Hancock, S.</t>
  </si>
  <si>
    <t>Israel-gaza violence: The conflict explained</t>
  </si>
  <si>
    <t>https://www.bbc.com/news/world-middle-east-67424064</t>
  </si>
  <si>
    <t>Jafri, F. A., Siddiqui, M. A., Thapa, S., Rauniyar, K., Naseem, U. &amp; Razzak, I.</t>
  </si>
  <si>
    <t>Uncovering political hate speech during indian election campaign: A new low-resource dataset and baselines</t>
  </si>
  <si>
    <t>arXiv preprint arXiv:2306.14764</t>
  </si>
  <si>
    <t>Kohavi, R. et al.</t>
  </si>
  <si>
    <t>1137–1145</t>
  </si>
  <si>
    <t>Lau, C., Raine, A., Qiblawi, T., Tanno, S., Smith-Spark, L., Vogt, A. &amp; Powell, T. B.</t>
  </si>
  <si>
    <t>Israel-hamas war in gaza: Live updates</t>
  </si>
  <si>
    <t>https://edition.cnn.com/middleeast/live-news/israel-hamas-war-gaza-news-11-04-23/index.html</t>
  </si>
  <si>
    <t>Loebbecke, C., Luong, A. C. &amp; Obeng-Antwi, A.</t>
  </si>
  <si>
    <t>AI for Tackling Hate Speech</t>
  </si>
  <si>
    <t>Proceedings of the 29th European Conference on Information Systems (ECIS)</t>
  </si>
  <si>
    <t>Maarouf, A., Pröllochs, N. &amp; Feuerriegel, S.</t>
  </si>
  <si>
    <t>The Virality of Hate Speech on Social Media</t>
  </si>
  <si>
    <t>186:1–186:22</t>
  </si>
  <si>
    <t>Martinez, A. R.</t>
  </si>
  <si>
    <t>Timeline: A look back at the gaza-israel conflict</t>
  </si>
  <si>
    <t>New York Times</t>
  </si>
  <si>
    <t>https://www.nytimes.com/2023/10/08/world/middleeast/timeline-gaza-israel-attacks-hamas.html</t>
  </si>
  <si>
    <t>Mathew, B., Illendula, A., Saha, P., Sarkar, S., Goyal, P. &amp; Mukherjee, A.</t>
  </si>
  <si>
    <t>Hate begets hate: A temporal study of hate speech</t>
  </si>
  <si>
    <t>Mitchell, R.</t>
  </si>
  <si>
    <t>Web scraping with Python: Collecting more data from the modern web</t>
  </si>
  <si>
    <t>Mogul, R., Raine, A., Picheta, R., Tanno, S., Powell, T. B. &amp; Almasy, S.</t>
  </si>
  <si>
    <t>https://edition.cnn.com/middleeast/live-news/israel-hamas-war-gaza-news-10-22-23/index.html</t>
  </si>
  <si>
    <t>Mukkamala, R., Kauffman, R. J. &amp; Henriksen, H. Z.</t>
  </si>
  <si>
    <t>Champions for Social Good: How Can We Discover Social Sentiment and Attitude-Driven Patterns in Prosocial Communication?</t>
  </si>
  <si>
    <t>1562–1593</t>
  </si>
  <si>
    <t>W.h.o. says gaza hospitals are near collapse</t>
  </si>
  <si>
    <t>https://www.nytimes.com/live/2023/11/20/world/israel-hamas-gaza-war-news#who-gaza-hospitals</t>
  </si>
  <si>
    <t>Oh, H., Goh, K.-Y. &amp; Phan, T. Q.</t>
  </si>
  <si>
    <t>Are you what you tweet? the impact of sentiment on digital news consumption and social media sharing</t>
  </si>
  <si>
    <t>111–136</t>
  </si>
  <si>
    <t>Plisson, J., Lavrac, N., Mladenic, D. et al.</t>
  </si>
  <si>
    <t>A rule based approach to word lemmatization</t>
  </si>
  <si>
    <t>Proceedings of IS</t>
  </si>
  <si>
    <t>83–86</t>
  </si>
  <si>
    <t>Ramos, J. et al.</t>
  </si>
  <si>
    <t>Using tf-idf to determine word relevance in document queries</t>
  </si>
  <si>
    <t>Proceedings of the first instructional conference on machine learning</t>
  </si>
  <si>
    <t>29–48</t>
  </si>
  <si>
    <t>Ray, A. &amp; George, J.</t>
  </si>
  <si>
    <t>Online hate and its routes to aggression: A research agenda</t>
  </si>
  <si>
    <t>Ribeiro, M., Calais, P., Santos, Y., Almeida, V. &amp; Meira Jr, W.</t>
  </si>
  <si>
    <t>Röttger, P., Vidgen, B., Nguyen, D., Waseem, Z., Margetts, H. &amp; Pierrehumbert, J. B.</t>
  </si>
  <si>
    <t>Saha, K., Chandrasekharan, E. &amp; De Choudhury, M.</t>
  </si>
  <si>
    <t>Siebers, P., Janiesch, C. &amp; Zschech, P.</t>
  </si>
  <si>
    <t>A Survey of Text Representation Methods and Their Genealogy</t>
  </si>
  <si>
    <t>96492–96513</t>
  </si>
  <si>
    <t>Slivko, O. &amp; Andres, R.</t>
  </si>
  <si>
    <t>Regulation of Hate Speech and Hatefulness on German Twitter</t>
  </si>
  <si>
    <t>Proceedings of the 42nd International Conference on Information Systems (ICIS)</t>
  </si>
  <si>
    <t>Susarla, A., Oh, J.-H. &amp; Tan, Y.</t>
  </si>
  <si>
    <t>Social networks and the diffusion of user-generated content: Evidence from youtube</t>
  </si>
  <si>
    <t>23–41</t>
  </si>
  <si>
    <t>Thoms, B., Eryilmaz, E., Mercado, G., Ramirez, B. &amp; Rodriguez, J.</t>
  </si>
  <si>
    <t>Towards a sentiment analyzing discussion-board</t>
  </si>
  <si>
    <t>The state of online harassment. pew research center (2021)</t>
  </si>
  <si>
    <t>Vosoughi, S., Roy, D. &amp; Aral, S.</t>
  </si>
  <si>
    <t>Wlömert, N., Papies, D., Clement, M. &amp; Spann, M.</t>
  </si>
  <si>
    <t>Frontiers: The interplay of user-generated content, content industry revenues, and platform regulation: Quasi-experimental evidence from youtube</t>
  </si>
  <si>
    <t>Xie, J., Liu, X., Zeng, D. D. &amp; Fang, X.</t>
  </si>
  <si>
    <t>Understanding Medication Nonadherence from Social Media: A Sentiment-Enriched Deep Learning Approach</t>
  </si>
  <si>
    <t>341–372</t>
  </si>
  <si>
    <t>Yang, K., Lau, R. Y. &amp; Abbasi, A.</t>
  </si>
  <si>
    <t>Getting personal: A deep learning artifact for text-based measurement of personality</t>
  </si>
  <si>
    <t>194–222</t>
  </si>
  <si>
    <t>Zhang, Y., Jin, R. &amp; Zhou, Z.-H.</t>
  </si>
  <si>
    <t>Understanding bag-of-words model: a statistical framework</t>
  </si>
  <si>
    <t>International journal of machine learning and cybernetics</t>
  </si>
  <si>
    <t>43–52</t>
  </si>
  <si>
    <t>Arhin, K., Baldini, I., Wei, D., Ramamurthy, K. N., &amp; Singh, M.</t>
  </si>
  <si>
    <t>Ground-truth, whose truth? – examining the challenges with annotating toxic text datasets</t>
  </si>
  <si>
    <t>https://arxiv.org/abs/2112.03529</t>
  </si>
  <si>
    <t>Beres, N. A., Frommel, J., Reid, E. A., Mandryk, R. L., &amp; Klarkowski, M.</t>
  </si>
  <si>
    <t>Don’t You Know That You’re Toxic: Normalization of Toxicity in Online Gaming</t>
  </si>
  <si>
    <t>10.1145/ 3411764.3445157</t>
  </si>
  <si>
    <t>Brown, T. B., Mann, B., Ryder, N., Subbiah, M., Kaplan, J., Dhariwal, P., Neelakantan, A., Shyam, P., Sastry, G., Askell, A., Agarwal, S., Herbert-Voss, A., Krueger, G., Henighan, T., Child, R., Ramesh, A., Ziegler, D. M., Wu, J., Winter, C., ... Amodei, D.</t>
  </si>
  <si>
    <t>Language models are few-shot learners</t>
  </si>
  <si>
    <t>National Conference on Artificial Intelligence</t>
  </si>
  <si>
    <t>Dharmapala, D., &amp; McAdams, R. H.</t>
  </si>
  <si>
    <t>Words That Kill? An Economic Model of the Influence of Speech on Behavior (with Particular Reference to Hate Speech)</t>
  </si>
  <si>
    <t>93–136</t>
  </si>
  <si>
    <t>10.1086/425599</t>
  </si>
  <si>
    <t>Dotabuff</t>
  </si>
  <si>
    <t>https://www.dotabuff.com</t>
  </si>
  <si>
    <t>ElSherief, M., Ziems, C., Muchlinski, D., Anupindi, V., Seybolt, J., Choudhury, M. D., &amp; Yang, D.</t>
  </si>
  <si>
    <t>Latent hatred: A benchmark for understanding implicit hate speech</t>
  </si>
  <si>
    <t>Fatima, N., Imran, M., Kastrati, Z., Daudpota, S. M., &amp; Soomro, A.</t>
  </si>
  <si>
    <t>A systematic literature review on text generation using deep neural network models</t>
  </si>
  <si>
    <t>53490–53503</t>
  </si>
  <si>
    <t>Gilardi, F., Alizadeh, M., &amp; Kubli, M.</t>
  </si>
  <si>
    <t>Chatgpt outperforms crowd-workers for text-annotation tasks</t>
  </si>
  <si>
    <t>Govers, J.</t>
  </si>
  <si>
    <t>Prompt-gan–customisable hate speech and extremist datasets via radicalised neural language models</t>
  </si>
  <si>
    <t>The University of Waikato</t>
  </si>
  <si>
    <t>Han, X., Zhao, W., Ding, N., &amp; Liu, Z.</t>
  </si>
  <si>
    <t>Ptr: Prompt tuning with rules for text classification</t>
  </si>
  <si>
    <t>182–192</t>
  </si>
  <si>
    <t>Hartvigsen, T., Gabriel, S., Palangi, H., Sap, M., Ray, D., &amp; Kamar, E.</t>
  </si>
  <si>
    <t>Toxigen: A large-scale machine-generated dataset for implicit and adversarial hate speech detection</t>
  </si>
  <si>
    <t>Proceedings of the 60th Annual Meeting of the Association for Computational Linguistics</t>
  </si>
  <si>
    <t>Hatebase</t>
  </si>
  <si>
    <t>https://hatebase.org/</t>
  </si>
  <si>
    <t>He, X., Lin, Z., Gong, Y., Jin, A.-L., Zhang, H., Lin, C., Jiao, J., Yiu, S. M., Duan, N., &amp; Chen, W.</t>
  </si>
  <si>
    <t>Annollm: Making large language models to be better crowdsourced annotators</t>
  </si>
  <si>
    <t>Huang, F., Kwak, H., &amp; Jisun, A.</t>
  </si>
  <si>
    <t>Is chatgpt better than human annotators? potential and limitations of chatgpt in explaining implicit hate speech</t>
  </si>
  <si>
    <t>WWW ’23 Companion: Companion Proceedings of the ACM Web Conference 2023</t>
  </si>
  <si>
    <t>294–297</t>
  </si>
  <si>
    <t>Jiménez Durán, R.</t>
  </si>
  <si>
    <t>The economics of content moderation: Theory and experimental evidence from hate speech on twitter</t>
  </si>
  <si>
    <t>SSRN 4044098</t>
  </si>
  <si>
    <t>Khurana, U., Vermeulen, I., Nalisnick, E., van Noorloos, M., &amp; Fokkens, A.</t>
  </si>
  <si>
    <t>Hate speech criteria: A modular approach to task-specific hate speech definitions</t>
  </si>
  <si>
    <t>https://arxiv.org/abs/2206.15455</t>
  </si>
  <si>
    <t>https://ojs.aaai.org/index. php/AAAI/article/view/17745</t>
  </si>
  <si>
    <t>https://arxiv.org/abs/2303.08774</t>
  </si>
  <si>
    <t>Opendota</t>
  </si>
  <si>
    <t>https://www.opendota.com</t>
  </si>
  <si>
    <t>Qin, C., Zhang, A., Zhang, Z., Chen, J., Yasunaga, M., &amp; Yang, D.</t>
  </si>
  <si>
    <t>Is chatgpt a general-purpose natural language processing task solver?</t>
  </si>
  <si>
    <t>https://arxiv.org/abs/2302.06476</t>
  </si>
  <si>
    <t>Distilbert, a distilled version of bert: Smaller, faster, cheaper and lighter</t>
  </si>
  <si>
    <t>https://aclanthology.org/2020.acl- main.486/</t>
  </si>
  <si>
    <t>Sony</t>
  </si>
  <si>
    <t>PlayStation policy against hate speech on PlayStation Network (US)</t>
  </si>
  <si>
    <t>https://www.playstation.com/en-us/support/account/playstation-hate-speech-policy/</t>
  </si>
  <si>
    <t>Strobelt, H., Webson, A., Sanh, V., Hoover, B., Beyer, J., Pfister, H., &amp; Rush, A. M.</t>
  </si>
  <si>
    <t>Interactive and visual prompt engineering for ad-hoc task adaptation with large language models</t>
  </si>
  <si>
    <t>IEEE Transactions on Visualization and Computer Graphics</t>
  </si>
  <si>
    <t>1146–1156</t>
  </si>
  <si>
    <t>10.1109/TVCG.2022.3209479</t>
  </si>
  <si>
    <t>Tang, R., Han, X., Jiang, X., &amp; Hu, X.</t>
  </si>
  <si>
    <t>Does synthetic data generation of llms help clinical text mining?</t>
  </si>
  <si>
    <t>Törnberg, P.</t>
  </si>
  <si>
    <t>Chatgpt-4 outperforms experts and crowd workers in annotating political twitter messages with zero-shot learning</t>
  </si>
  <si>
    <t>https://arxiv.org/abs/2304.06588</t>
  </si>
  <si>
    <t>Wang, Y.-S., &amp; Chang, Y.</t>
  </si>
  <si>
    <t>Toxicity detection with generative prompt-based inference</t>
  </si>
  <si>
    <t>Weld, H., Huang, G., Lee, J., Zhang, T., Wang, K., Guo, X., Long, S., Poon, J., &amp; Han, C.</t>
  </si>
  <si>
    <t>CONDA: A CONtextual dual-annotated dataset for in-game toxicity understanding and detection</t>
  </si>
  <si>
    <t>Findings of the Association for Computational Linguistics: ACL-IJCNLP 2021</t>
  </si>
  <si>
    <t>2406–2416</t>
  </si>
  <si>
    <t>10.18653/v1/ 2021.findings-acl.213</t>
  </si>
  <si>
    <t>White, J., Fu, Q., Hays, S., Sandborn, M., Olea, C., Gilbert, H., Elnashar, A., Spencer-Smith, J., &amp; Schmidt, D. C.</t>
  </si>
  <si>
    <t>A prompt pattern catalog to enhance prompt engineering with chatgpt</t>
  </si>
  <si>
    <t>Findings of the Association for Computational Linguistics: EMNLP 2021</t>
  </si>
  <si>
    <t>4699–4705</t>
  </si>
  <si>
    <t>10.18653/v1/2021.findings-emnlp.402</t>
  </si>
  <si>
    <t>Toxic Twitter - A Toxic Place for Women</t>
  </si>
  <si>
    <t>https://www.amnesty.org/en/latest/research/2018/03/online-violence-against-women-chapter-1-1/</t>
  </si>
  <si>
    <t>Hateful and abusive speech towards LGBTQ+ community surging on Twitter surging under Elon Musk</t>
  </si>
  <si>
    <t>https://www.amnesty.org/en/latest/news/2023/02/hateful-and-abusive-speech-towards-lgbtq-community-surging-on-twitter-surging-under-elon-musk/</t>
  </si>
  <si>
    <t>Anti-Defamation League</t>
  </si>
  <si>
    <t>Online Hate and Harassment: The American Experience</t>
  </si>
  <si>
    <t>https://www.adl.org/resources/report/online-hate-and-harassment-american-experience</t>
  </si>
  <si>
    <t>Ayoub, P. M., &amp; Chetaille, A.</t>
  </si>
  <si>
    <t>Movement/countermovement interaction and instrumental framing in a multi-level world: Rooting Polish lesbian and gay activism</t>
  </si>
  <si>
    <t>21-37</t>
  </si>
  <si>
    <t>Bennett, W. L., &amp; Segerberg, A.</t>
  </si>
  <si>
    <t>The logic of connective action: Digital media and the personalization of contentious politics</t>
  </si>
  <si>
    <t>739-768</t>
  </si>
  <si>
    <t>Berente, N., Seidel, S., &amp; Safadi, H.</t>
  </si>
  <si>
    <t>Research commentary—data-driven computationally intensive theory development</t>
  </si>
  <si>
    <t>50-64</t>
  </si>
  <si>
    <t>Bharati, P., Lee, C., &amp; Syed, R.</t>
  </si>
  <si>
    <t>Influence of Trolling on Social Media Participation: An Empirical Investigation</t>
  </si>
  <si>
    <t>Proceedings of the Academy of Management</t>
  </si>
  <si>
    <t>Brenan, M.</t>
  </si>
  <si>
    <t>Record-High 47% in U.S. Think Abortion Is Morally Acceptable</t>
  </si>
  <si>
    <t>https://news.gallup.com/poll/350756/record-high-think-abortion-morally-acceptable.aspx</t>
  </si>
  <si>
    <t>Chang, R.-C., Rao, A., Zhong, Q., Wojcieszak, M., &amp; Lerman, K.</t>
  </si>
  <si>
    <t># RoeOverturned: Twitter Dataset on the Abortion Rights Controversy</t>
  </si>
  <si>
    <t>arXiv preprint arXiv:2302.01439</t>
  </si>
  <si>
    <t>CrowdTangle Team</t>
  </si>
  <si>
    <t>CrowdTangle</t>
  </si>
  <si>
    <t>https://crowdtangle.com/</t>
  </si>
  <si>
    <t>Delaney, N.</t>
  </si>
  <si>
    <t>Roe v. Wade has been overturned. What does that mean for America?</t>
  </si>
  <si>
    <t>https://www.hks.harvard.edu/faculty-research/policy-topics/fairness-justice/roe-v-wade-has-been-overturned-what-does-mean#erica-chenoweth</t>
  </si>
  <si>
    <t>Earl, J., &amp; Beyer, J. L.</t>
  </si>
  <si>
    <t>The dynamics of backlash online: Anonymous and the battle for WikiLeaks</t>
  </si>
  <si>
    <t>In Intersectionality and social change. Emerald Group Publishing Limited.</t>
  </si>
  <si>
    <t>Earl, J., Maher, T. V., &amp; Pan, J.</t>
  </si>
  <si>
    <t>The digital repression of social movements, protest, and activism: A synthetic review</t>
  </si>
  <si>
    <t>eabl8198</t>
  </si>
  <si>
    <t>Edwards, C.</t>
  </si>
  <si>
    <t>Influencers and social media react to the Roe v Wade ruling</t>
  </si>
  <si>
    <t>https://corq.studio/insights/influencers-and-social-media-react-to-the-roe-v-wade-ruling/</t>
  </si>
  <si>
    <t>Fixmer-Oraiz, N.</t>
  </si>
  <si>
    <t>No going back: The struggle for a post-Roe reproductive justice</t>
  </si>
  <si>
    <t>Quarterly Journal of Speech</t>
  </si>
  <si>
    <t>426-430</t>
  </si>
  <si>
    <t>Gallagher, R. J., Reagan, A. J., Danforth, C. M., &amp; Dodds, P. S.</t>
  </si>
  <si>
    <t>Divergent discourse between protests and counter-protests: # BlackLivesMatter and# AllLivesMatter</t>
  </si>
  <si>
    <t>e0195644</t>
  </si>
  <si>
    <t>George, J. J., &amp; Leidner, D. E.</t>
  </si>
  <si>
    <t>From clicktivism to hacktivism: Understanding digital activism</t>
  </si>
  <si>
    <t>https://www.perspectiveapi.com/</t>
  </si>
  <si>
    <t>Halfmann, D., &amp; Young, M.</t>
  </si>
  <si>
    <t>War pictures: The grotesque as a mobilizing tactic</t>
  </si>
  <si>
    <t>Mobilization: An International Quarterly</t>
  </si>
  <si>
    <t>Hemphill, L.</t>
  </si>
  <si>
    <t>What Social Media Platforms Miss About White Supremacist Speech</t>
  </si>
  <si>
    <t>https://www.adl.org/resources/report/very-fine-people</t>
  </si>
  <si>
    <t>Inata, K.</t>
  </si>
  <si>
    <t>Protest, counter-protest and organizational diversification of protest groups</t>
  </si>
  <si>
    <t>Conflict Management and Peace Science</t>
  </si>
  <si>
    <t>434-456</t>
  </si>
  <si>
    <t>Lantos, H., Pliskin, E., Wildsmith, E., &amp; Manlove, J.</t>
  </si>
  <si>
    <t>State-level Abortion Restrictions Will Negatively Impact Teens and Children</t>
  </si>
  <si>
    <t>https://www.childtrends.org/blog/state-level-abortion-restrictions-will-negatively-impact-teens-and-children</t>
  </si>
  <si>
    <t>Leong, C., Faik, I., Tan, F. T., Tan, B., &amp; Khoo, Y. H.</t>
  </si>
  <si>
    <t>Digital organizing of a global social movement: From connective to collective action</t>
  </si>
  <si>
    <t>Leong, C., Pan, S. L., Bahri, S., &amp; Fauzi, A.</t>
  </si>
  <si>
    <t>Social media empowerment in social movements: power activation and power accrual in digital activism</t>
  </si>
  <si>
    <t>173-204</t>
  </si>
  <si>
    <t>Massanari, A.</t>
  </si>
  <si>
    <t># Gamergate and The Fappening: How Reddit’s algorithm, governance, and culture support toxic technocultures</t>
  </si>
  <si>
    <t>329-346</t>
  </si>
  <si>
    <t>McGarty, C., Haslam, S. A., Turner, J. C., &amp; Oakes, P. J.</t>
  </si>
  <si>
    <t>Illusory correlation as accentuation of actual intercategory difference: Evidence for the effect with minimal stimulus information</t>
  </si>
  <si>
    <t>European Journal of Social Psychology</t>
  </si>
  <si>
    <t>391-410</t>
  </si>
  <si>
    <t>McKenna, B.</t>
  </si>
  <si>
    <t>Creating convivial affordances: A study of virtual world social movements</t>
  </si>
  <si>
    <t>185-214</t>
  </si>
  <si>
    <t>Meyer, D. S., &amp; Staggenborg, S.</t>
  </si>
  <si>
    <t>Movements, countermovements, and the structure of political opportunity</t>
  </si>
  <si>
    <t>1628-1660</t>
  </si>
  <si>
    <t>Miranda, S., Berente, N., Seidel, S., Safadi, H., &amp; Burton-Jones, A.</t>
  </si>
  <si>
    <t>Editor’s comments: computationally intensive theory construction: a primer for authors and reviewers</t>
  </si>
  <si>
    <t>iii-xviii</t>
  </si>
  <si>
    <t>Miranda, S. M., Young, A., &amp; Yetgin, E.</t>
  </si>
  <si>
    <t>Social Media emancipatory or hegemonic? Societal effects of mass media digitization</t>
  </si>
  <si>
    <t>303-329</t>
  </si>
  <si>
    <t>Supreme Court Rules on Abortion: Thousands Protest End of Constitutional Right to Abortion</t>
  </si>
  <si>
    <t>https://www.nytimes.com/live/2022/06/24/us/roe-wade-abortion-supreme-court</t>
  </si>
  <si>
    <t>Nurik, C. L.</t>
  </si>
  <si>
    <t>Facebook and the Surveillance Assemblage: Policing Black Lives Matter Activists &amp; Suppressing Dissent</t>
  </si>
  <si>
    <t>Surveillance &amp; Society</t>
  </si>
  <si>
    <t>30-46</t>
  </si>
  <si>
    <t>Oh, O., Eom, C., &amp; Rao, H. R.</t>
  </si>
  <si>
    <t>Research note—Role of social Media in Social Change: An analysis of collective sense making during the 2011 Egypt revolution</t>
  </si>
  <si>
    <t>210-223</t>
  </si>
  <si>
    <t>Pan, J., &amp; Siegel, A. A.</t>
  </si>
  <si>
    <t>How Saudi crackdowns fail to silence online dissent</t>
  </si>
  <si>
    <t>109-125</t>
  </si>
  <si>
    <t>Park, J. H., Moon, J. Y., &amp; Hong, S.-J.</t>
  </si>
  <si>
    <t>Understanding the bi-directional message diffusion mechanism in the context of IT trends and current social issues</t>
  </si>
  <si>
    <t>Rohlinger, D. A., &amp; Klein, J.</t>
  </si>
  <si>
    <t>Visual landscapes and the abortion issue</t>
  </si>
  <si>
    <t>172-188</t>
  </si>
  <si>
    <t>Ross, L.</t>
  </si>
  <si>
    <t>I’ma black feminist. I think call-out culture is toxic</t>
  </si>
  <si>
    <t>Selander, L., &amp; Jarvenpaa, S. L.</t>
  </si>
  <si>
    <t>Digital action repertoires and transforming a social movement organization</t>
  </si>
  <si>
    <t>331-352</t>
  </si>
  <si>
    <t>Shahin, S.</t>
  </si>
  <si>
    <t>Affective polarization of a protest and a counterprotest: Million MAGA March v. Million Moron March</t>
  </si>
  <si>
    <t>735-756</t>
  </si>
  <si>
    <t>Sutton, B., &amp; Vacarezza, N. L.</t>
  </si>
  <si>
    <t>Abortion rights in images: Visual interventions by activist organizations in Argentina</t>
  </si>
  <si>
    <t>Signs: Journal of Women in Culture and Society</t>
  </si>
  <si>
    <t>731-757</t>
  </si>
  <si>
    <t>Syed, R., &amp; Silva, L.</t>
  </si>
  <si>
    <t>Social Movement Sustainability on Social Media: An Analysis of the Women’s March Movement on Twitter</t>
  </si>
  <si>
    <t>249-293</t>
  </si>
  <si>
    <t>Tarafdar, M., &amp; Ray, K. D.</t>
  </si>
  <si>
    <t>Role of Social Media in Social Protest Cycles: A Sociomaterial Examination</t>
  </si>
  <si>
    <t>675-1097</t>
  </si>
  <si>
    <t>Tarrow, S. G.</t>
  </si>
  <si>
    <t>Power in movement: Social movements and contentious politics</t>
  </si>
  <si>
    <t>Tim, Y., Pan, S. L., Bahri, S., &amp; Fauzi, A.</t>
  </si>
  <si>
    <t>Digitally enabled affordances for community‐driven environmental movement in rural Malaysia</t>
  </si>
  <si>
    <t>48-75</t>
  </si>
  <si>
    <t>Tye, M., Leong, C., Tan, F., Tan, B., &amp; Khoo, Y. H.</t>
  </si>
  <si>
    <t>Social media for empowerment in social movements: the case of Malaysia’s grassroots activism</t>
  </si>
  <si>
    <t>Communications of the Association for Information Systems</t>
  </si>
  <si>
    <t>Vaast, E., Safadi, H., Lapointe, L., &amp; Negoita, B.</t>
  </si>
  <si>
    <t>Social Media Affordances for Connective Action: An Examination of Microblogging Use During the Gulf of Mexico Oil Spill</t>
  </si>
  <si>
    <t>1179-1205</t>
  </si>
  <si>
    <t>Weidmann, N. B., &amp; Rød, E. G.</t>
  </si>
  <si>
    <t>The Internet and political protest in autocracies</t>
  </si>
  <si>
    <t>Oxford Studies in Digital Poli</t>
  </si>
  <si>
    <t>Young, A., Selander, L., &amp; Vaast, E.</t>
  </si>
  <si>
    <t>Digital organizing for social impact: Current insights and future research avenues on collective action, social movements, and digital technologies</t>
  </si>
  <si>
    <t>Zald, M. N., &amp; Useem, B.</t>
  </si>
  <si>
    <t>Movement and countermovement interaction: Mobilization, tactics, and state involvement</t>
  </si>
  <si>
    <t>Social Movements in an Organizational Society</t>
  </si>
  <si>
    <t>247-272</t>
  </si>
  <si>
    <t>Ashktorab, Z.</t>
  </si>
  <si>
    <t>A Study of Cyberbullying Detection and Mitigation on Instagram</t>
  </si>
  <si>
    <t>Proceedings of the 19th ACM Conference on Computer Supported Cooperative Work and Social Computing Companion</t>
  </si>
  <si>
    <t>Bigelow, J. L., Edwards (Kontostathis), A., &amp; Edwards, L.</t>
  </si>
  <si>
    <t>Detecting Cyberbullying Using Latent Semantic Indexing</t>
  </si>
  <si>
    <t>Proceedings of the First International Workshop on Computational Methods for CyberSafety</t>
  </si>
  <si>
    <t>11–14</t>
  </si>
  <si>
    <t>Booth, A., Sutton, A., &amp; Papaioannou, D.</t>
  </si>
  <si>
    <t>Systematic approaches to a successful literature review</t>
  </si>
  <si>
    <t>Christopher, D. M., &amp; Hinrich, S.</t>
  </si>
  <si>
    <t>Foundations of statistical natural language processing</t>
  </si>
  <si>
    <t>529–574</t>
  </si>
  <si>
    <t>Cortis, K., &amp; Handschuh, S.</t>
  </si>
  <si>
    <t>Analysis of cyberbullying tweets in trending world events</t>
  </si>
  <si>
    <t>ACM Press</t>
  </si>
  <si>
    <t>Cyberbullying detection: a step toward a safer internet yard</t>
  </si>
  <si>
    <t>Mexican International Conference on Artificial Intelligence</t>
  </si>
  <si>
    <t>Modeling the detection of Textual Cyberbullying</t>
  </si>
  <si>
    <t>Galán-GarcÍa, P., De La Puerta, J. G., Gómez, C. L., Santos, I., &amp; Bringas, P. G.</t>
  </si>
  <si>
    <t>Logic Journal of IGPL</t>
  </si>
  <si>
    <t>jzv048</t>
  </si>
  <si>
    <t>Görzig, A., &amp; Frumkin, L. A.</t>
  </si>
  <si>
    <t>Cyberbullying experiences on-the-go: When social media can become distressing</t>
  </si>
  <si>
    <t>Gradinger, P., Strohmeier, D., &amp; Spiel, C.</t>
  </si>
  <si>
    <t>Definition and Measurement of Cyberbullying</t>
  </si>
  <si>
    <t>Cyberbullying: An Exploratory Analysis of Factors Related to Offending and Victimization</t>
  </si>
  <si>
    <t>ArXiv Preprint ArXiv:1503.03909</t>
  </si>
  <si>
    <t>Junger, M.</t>
  </si>
  <si>
    <t>Intergroup bullying and racial harassment in the Netherlands</t>
  </si>
  <si>
    <t>Sociology and Social Research: An International Journal</t>
  </si>
  <si>
    <t>65–72</t>
  </si>
  <si>
    <t>Juvonen, J., &amp; Graham, S.</t>
  </si>
  <si>
    <t>Bullying in Schools: The Power of Bullies and the Plight of Victims</t>
  </si>
  <si>
    <t>159–185</t>
  </si>
  <si>
    <t>Lessne, D., &amp; Yanez, C.</t>
  </si>
  <si>
    <t>Student Reports of Bullying: Results from the 2015 School Crime Supplement to the National Crime Victimization Survey. Web Tables. NCES 2017-015</t>
  </si>
  <si>
    <t>National Center for Education Statistics</t>
  </si>
  <si>
    <t>Lewis, D., &amp; Gunn, R. O. D.</t>
  </si>
  <si>
    <t>Workplace bullying in the public sector: Understanding the racial dimension</t>
  </si>
  <si>
    <t>Public Administration</t>
  </si>
  <si>
    <t>641–665</t>
  </si>
  <si>
    <t>Li, Z., Kawamoto, J., Feng, Y., &amp; Sakurai, K.</t>
  </si>
  <si>
    <t>Cyberbullying Detection Using Parent-child Relationship Between Comments</t>
  </si>
  <si>
    <t>Proceedings of the 18th International Conference on Information Integration and Web-based Applications and Services</t>
  </si>
  <si>
    <t>325–334</t>
  </si>
  <si>
    <t>Macbeth, J., Adeyema, H., Lieberman, H., &amp; Fry, C.</t>
  </si>
  <si>
    <t>Script-based Story Matching for Cyberbullying Prevention</t>
  </si>
  <si>
    <t>CHI ’13 Extended Abstracts on Human Factors in Computing Systems</t>
  </si>
  <si>
    <t>901–906</t>
  </si>
  <si>
    <t>Collaborative detection of cyberbullying behavior in twitter data</t>
  </si>
  <si>
    <t>Electro/Information Technology (EIT), 2015 IEEE International Conference on</t>
  </si>
  <si>
    <t>Marathe, M. S. S., &amp; Shirsat, K. P.</t>
  </si>
  <si>
    <t>Contextual Features Based Naïve Bayes Classifier for Cyberbullying Detection on YouTube</t>
  </si>
  <si>
    <t>Menesini, E., Nocentini, A., Palladino, B. E., Frisén, A., Berne, S., Ortega-Ruiz, R., ... Smith, P. K.</t>
  </si>
  <si>
    <t>Cyberbullying Definition Among Adolescents: A Comparison Across Six European Countries</t>
  </si>
  <si>
    <t>455–463</t>
  </si>
  <si>
    <t>Mishna, F., Newman, P. A., Daley, A., &amp; Solomon, S.</t>
  </si>
  <si>
    <t>Bullying of Lesbian and Gay Youth: A Qualitative Investigation</t>
  </si>
  <si>
    <t>1598–1614</t>
  </si>
  <si>
    <t>Nandhini, B., &amp; Sheeba, J. I.</t>
  </si>
  <si>
    <t>Navarro, R., Serna, C., Martínez, V., &amp; Ruiz-Oliva, R.</t>
  </si>
  <si>
    <t>The role of Internet use and parental mediation on cyberbullying victimization among Spanish children from rural public schools</t>
  </si>
  <si>
    <t>European Journal of Psychology of Education</t>
  </si>
  <si>
    <t>725–745</t>
  </si>
  <si>
    <t>Cyberbullying: Labels, Behaviours and Definition in Three European Countries</t>
  </si>
  <si>
    <t>Journal of Psychologists and Counsellors in Schools</t>
  </si>
  <si>
    <t>Bullying at School</t>
  </si>
  <si>
    <t>97–130</t>
  </si>
  <si>
    <t>Patchin, J. W.</t>
  </si>
  <si>
    <t>Summary of Our Cyberbullying Research (2004-2016)</t>
  </si>
  <si>
    <t>http://cyberbullying.org/summary-of-our-cyberbullying-research</t>
  </si>
  <si>
    <t>Potha, N., &amp; Maragoudakis, M.</t>
  </si>
  <si>
    <t>Data Mining Workshop (ICDMW), 2014 IEEE International Conference on</t>
  </si>
  <si>
    <t>Riadi, I.</t>
  </si>
  <si>
    <t>Detection of Cyberbullying on Social Media Using Data Mining Techniques</t>
  </si>
  <si>
    <t>Rigby, K.</t>
  </si>
  <si>
    <t>Bullying in Schools: Addressing Desires, Not Only Behaviours</t>
  </si>
  <si>
    <t>Educational Psychology Review</t>
  </si>
  <si>
    <t>339–348</t>
  </si>
  <si>
    <t>Romsaiyud, W., Nakornphanom, K. na, Prasertsilp, P., Nurarak, P., &amp; Konglerd, P.</t>
  </si>
  <si>
    <t>Automated cyberbullying detection using clustering appearance patterns</t>
  </si>
  <si>
    <t>2017 9th International Conference on Knowledge and Smart Technology (KST)</t>
  </si>
  <si>
    <t>Saraç, E., &amp; öZel, S. A.</t>
  </si>
  <si>
    <t>Effects of Feature Extraction and Classification Methods on Cyberbully Detection</t>
  </si>
  <si>
    <t>Singh, V. K., Ghosh, S., &amp; Jose, C.</t>
  </si>
  <si>
    <t>Toward Multimodal Cyberbullying Detection</t>
  </si>
  <si>
    <t>Proceedings of the 2017 CHI Conference Extended Abstracts on Human Factors in Computing Systems</t>
  </si>
  <si>
    <t>2090–2099</t>
  </si>
  <si>
    <t>Advances in Social Networks Analysis and Mining (ASONAM), 2016 IEEE/ACM International Conference on</t>
  </si>
  <si>
    <t>Šléglová, V., &amp; Cerna, A.</t>
  </si>
  <si>
    <t>Cyberbullying in Adolescent Victims: Perception and Coping</t>
  </si>
  <si>
    <t>280–285</t>
  </si>
  <si>
    <t>Tahmasbi, N., &amp; Rastegari, E.</t>
  </si>
  <si>
    <t>Proceedings of the 51st Hawaii International Conference on System Sciences</t>
  </si>
  <si>
    <t>Ting, S. L., Ip, W. H., &amp; Tsang, A. H. C.</t>
  </si>
  <si>
    <t>Is Naïve Bayes a Good Classifier for Document Classification?</t>
  </si>
  <si>
    <t>International Journal of Software Engineering and Its Applications</t>
  </si>
  <si>
    <t>Van Hee, C., Lefever, E., Verhoeven, B., Mennes, J., Desmet, B., De Pauw, G., ... Hoste, V.</t>
  </si>
  <si>
    <t>Varjas, K., Talley, J., Meyers, J., Parris, L., &amp; Cutts, H.</t>
  </si>
  <si>
    <t>High School Students’ Perceptions of Motivations for Cyberbullying: An Exploratory Study</t>
  </si>
  <si>
    <t>Western Journal of Emergency Medicine</t>
  </si>
  <si>
    <t>Wang, S., &amp; Manning, C.</t>
  </si>
  <si>
    <t>Wright, V. H., Burnham, J. J., Christopher, T. I., &amp; Heather, N. O.</t>
  </si>
  <si>
    <t>Cyberbullying: Using virtual scenarios to educate and raise awareness</t>
  </si>
  <si>
    <t>Journal of Computing in Teacher Education</t>
  </si>
  <si>
    <t>35–42</t>
  </si>
  <si>
    <t>Zhang, W., Yoshida, T., &amp; Tang, X.</t>
  </si>
  <si>
    <t>A comparative study of TF*IDF, LSI and multi-words for text classification</t>
  </si>
  <si>
    <t>Zhang, Z., Ye, Q., Zhang, Z., &amp; Li, Y.</t>
  </si>
  <si>
    <t>Sentiment classification of Internet restaurant reviews written in Cantonese</t>
  </si>
  <si>
    <t>7674–7682</t>
  </si>
  <si>
    <t>Cyberbullying Detection based on Semantic-Enhanced Marginalized Denoising Auto-Encoder</t>
  </si>
  <si>
    <t>D. Lessne and C. Yanez</t>
  </si>
  <si>
    <t>Student Reports of Bullying: Results from the 2015 School Crime Supplement to the National Crime Victimization Survey. Web Tables. NCES 2017-015.</t>
  </si>
  <si>
    <t>Natl. Cent. Educ. Stat.</t>
  </si>
  <si>
    <t>A. Lenhart</t>
  </si>
  <si>
    <t>P. K. Smith, J. Mahdavi, M. Carvalho, S. Fisher, S. Russell, and N. Tippett</t>
  </si>
  <si>
    <t>J. Child Psychol. Psychiatry</t>
  </si>
  <si>
    <t>V. H. Wright, J. J. Burnham, T. I. Christopher, and N. O. Heather</t>
  </si>
  <si>
    <t>J. Comput. Teach. Educ.</t>
  </si>
  <si>
    <t>K. Dinakar, R. Reichart, and H. Lieberman</t>
  </si>
  <si>
    <t>Modeling the detection of Textual Cyberbullying.</t>
  </si>
  <si>
    <t>Soc. Mob. Web</t>
  </si>
  <si>
    <t>H. Hosseinmardi, A. Ghasemianlangroodi, R. Han, Q. Lv, and S. Mishra</t>
  </si>
  <si>
    <t>ArXiv14043839 Phys.</t>
  </si>
  <si>
    <t>A. Kontostathis, K. Reynolds, A. Garron, and L. Edwards</t>
  </si>
  <si>
    <t>F. Mishna, C. Cook, T. Gadalla, J. Daciuk, and S. Solomon</t>
  </si>
  <si>
    <t>Cyber bullying behaviors among middle and high school students.</t>
  </si>
  <si>
    <t>Am. J. Orthopsychiatry</t>
  </si>
  <si>
    <t>J. Juvonen and S. Graham</t>
  </si>
  <si>
    <t>Annu. Rev. Psychol.</t>
  </si>
  <si>
    <t>D. Olweus</t>
  </si>
  <si>
    <t>P. Gradinger, D. Strohmeier, and C. Spiel</t>
  </si>
  <si>
    <t>Cyberpsychology J. Psychosoc. Res. Cyberspace</t>
  </si>
  <si>
    <t>R. Slonje and P. K. Smith</t>
  </si>
  <si>
    <t>Scand. J. Psychol.</t>
  </si>
  <si>
    <t>E. Menesini et al.</t>
  </si>
  <si>
    <t>Cyberpsychology Behav. Soc. Netw.</t>
  </si>
  <si>
    <t>A. Nocentini, J. Calmaestra, A. Schultze-Krumbholz, H. Scheithauer, R. Ortega, and E. Menesini</t>
  </si>
  <si>
    <t>J. Psychol. Couns. Sch.</t>
  </si>
  <si>
    <t>S. Hinduja and J. W. Patchin</t>
  </si>
  <si>
    <t>Deviant Behav.</t>
  </si>
  <si>
    <t>V. Šléglová and A. Cerna</t>
  </si>
  <si>
    <t>K. Dinakar, B. Jones, C. Havasi, H. Lieberman, and R. Picard</t>
  </si>
  <si>
    <t>R. Zhao, A. Zhou, and K. Mao</t>
  </si>
  <si>
    <t>Proceedings of the 17th International Conference on Distributed Computing and Networking</t>
  </si>
  <si>
    <t>C. Van Hee et al.</t>
  </si>
  <si>
    <t>L. P. Del Bosque and S. E. Garza</t>
  </si>
  <si>
    <t>B. S. Nandhini and J. I. Sheeba</t>
  </si>
  <si>
    <t>Cyberbullying Detection and Classification Using Information Retrieval Algorithm</t>
  </si>
  <si>
    <t>P. Galán-GarcÍa, J. G. De La Puerta, C. L. Gómez, I. Santos, and P. G. Bringas</t>
  </si>
  <si>
    <t>Log. J. IGPL</t>
  </si>
  <si>
    <t>M. Dadvar, D. Trieschnigg, R. Ordelman, and F. de Jong</t>
  </si>
  <si>
    <t>M. A. Al-garadi, K. D. Varathan, and S. D. Ravana</t>
  </si>
  <si>
    <t>A. Squicciarini, S. Rajtmajer, Y. Liu, and C. Griffin</t>
  </si>
  <si>
    <t>J. Staiano, F. Pianesi, B. Lepri, N. Sebe, N. Aharony, and A. Pentland</t>
  </si>
  <si>
    <t>Friends don’t lie: inferring personality traits from social network structure</t>
  </si>
  <si>
    <t>F. Eksi</t>
  </si>
  <si>
    <t>Examination of Narcissistic Personality Traits’ Predicting Level of Internet Addiction and Cyber Bullying through Path Analysis.</t>
  </si>
  <si>
    <t>Educ. Sci. Theory Pract.</t>
  </si>
  <si>
    <t>1694–1706</t>
  </si>
  <si>
    <t>K. A. Fanti, A. G. Demetriou, and V. V. Hawa</t>
  </si>
  <si>
    <t>A longitudinal study of cyberbullying: Examining riskand protective factors</t>
  </si>
  <si>
    <t>Eur. J. Dev. Psychol.</t>
  </si>
  <si>
    <t>S. Pabian, C. J. S. De Backer, and H. Vandebosch</t>
  </si>
  <si>
    <t>Personal. Individ. Differ.</t>
  </si>
  <si>
    <t>C. Salmivalli, K. Lagerspetz, K. Björkqvist, K. Österman, and A. Kaukiainen</t>
  </si>
  <si>
    <t>Bullying as a group process: Participant roles and their relations to social status within the group</t>
  </si>
  <si>
    <t>Aggress. Behav.</t>
  </si>
  <si>
    <t>A. M. Candelaria, A. L. Fedewa, and S. Ahn</t>
  </si>
  <si>
    <t>The effects of anger management on children?s social and emotional outcomes: A meta-analysis</t>
  </si>
  <si>
    <t>Sch. Psychol. Int.</t>
  </si>
  <si>
    <t>596–614</t>
  </si>
  <si>
    <t>K. M. Champion</t>
  </si>
  <si>
    <t>Victimization, anger, and gender: Low anger and passive responses work</t>
  </si>
  <si>
    <t>71–82</t>
  </si>
  <si>
    <t>P. J. Lovegrove, K. L. Henry, and M. D. Slater</t>
  </si>
  <si>
    <t>Examination of the predictors of latent class typologies of bullying involvement among middle school students</t>
  </si>
  <si>
    <t>J. Sch. Violence</t>
  </si>
  <si>
    <t>75–93</t>
  </si>
  <si>
    <t>M. Pujazon-Zazik and M. J. Park</t>
  </si>
  <si>
    <t>To Tweet, or Not to Tweet: Gender Differences and Potential Positive and Negative Health Outcomes of Adolescents’ Social Internet Use</t>
  </si>
  <si>
    <t>Am. J. Mens Health</t>
  </si>
  <si>
    <t>H. Lieberman, K. Dinakar, and B. Jones</t>
  </si>
  <si>
    <t>93–96</t>
  </si>
  <si>
    <t>M. Dalvean</t>
  </si>
  <si>
    <t>Changes in the style and content of Australian election campaign speeches from 1901 to 2016: A computational linguistic analysis</t>
  </si>
  <si>
    <t>ICAME J.</t>
  </si>
  <si>
    <t>S. Wehrli and others</t>
  </si>
  <si>
    <t>Personality on social network sites: An application of the five factor model</t>
  </si>
  <si>
    <t>Zurich ETH Sociol. Work. Pap. No 7</t>
  </si>
  <si>
    <t>M. E. Newman</t>
  </si>
  <si>
    <t>The mathematics of networks</t>
  </si>
  <si>
    <t>New Palgrave Encycl. Econ.</t>
  </si>
  <si>
    <t>G. E. Batista, R. C. Prati, and M. C. Monard</t>
  </si>
  <si>
    <t>A study of the behavior of several methods for balancing machine learning training data</t>
  </si>
  <si>
    <t>ACM Sigkdd Explor. Newsl.</t>
  </si>
  <si>
    <t>20–29</t>
  </si>
  <si>
    <t>G. Forman</t>
  </si>
  <si>
    <t>An extensive empirical study of feature selection metrics for text classification</t>
  </si>
  <si>
    <t>Mar</t>
  </si>
  <si>
    <t>1289–1305</t>
  </si>
  <si>
    <t>Alderman, T., Ariel, B., &amp; Harinam, V.</t>
  </si>
  <si>
    <t>Can a police-delivered intervention improve children’online safety? A cluster randomised controlled trial on the effect of the “ThinkUKnow” programme in primary and secondary Australian schools</t>
  </si>
  <si>
    <t>Journal of Experimental Criminology</t>
  </si>
  <si>
    <t>Ansari, M. F.</t>
  </si>
  <si>
    <t>A quantitative study of risk scores and the effectiveness of AI -based Cybersecurity Awareness Training Programs</t>
  </si>
  <si>
    <t>International Journal of Smart Sensor and Adhoc Network</t>
  </si>
  <si>
    <t>Chatlani, N., Davis, A., Badillo-Urquiola, K., Bonsignore, E., &amp; Wisniewski, P.</t>
  </si>
  <si>
    <t>Teen as research-apprentice: a restorative justice approach for centering adolescents as the authority of their own online safety</t>
  </si>
  <si>
    <t>Dash, B., Ansari, M. F., Sharma, P., &amp; Ali, A.</t>
  </si>
  <si>
    <t>Threats and Opportunities with AI -based Cyber Security Intrusion Detection: A Review</t>
  </si>
  <si>
    <t>International Journal of Software Engineering &amp; Applications (IJSEA)</t>
  </si>
  <si>
    <t>de Oliveira, N. R., Pisa, P. S., Lopez, M. A., de Medeiros, D. S. V., &amp; Mattos, D. M.</t>
  </si>
  <si>
    <t>Identifying fake news on social networks based on natural language processing: trends and challenges</t>
  </si>
  <si>
    <t>European Union</t>
  </si>
  <si>
    <t>General Data Protection Regulation</t>
  </si>
  <si>
    <t>https://gdpr.eu/</t>
  </si>
  <si>
    <t>Gorwa, R., Binns, R., &amp; Katzenbach, C.</t>
  </si>
  <si>
    <t>Algorithmic content moderation: Technical and political challenges in the automation of platform governance</t>
  </si>
  <si>
    <t>Big Data &amp; Society</t>
  </si>
  <si>
    <t>Hamme, T. V., Garofalo, G., Joos, S., Preuveneers, D., &amp; Joosen, W.</t>
  </si>
  <si>
    <t>AI for Biometric Authentication Systems</t>
  </si>
  <si>
    <t>Security and Artificial Intelligence: A Crossdisciplinary Approach</t>
  </si>
  <si>
    <t>156-180</t>
  </si>
  <si>
    <t>International Communication Union</t>
  </si>
  <si>
    <t>X.1205 Overview of cybersecurity</t>
  </si>
  <si>
    <t>Series X: Data Networks, Open System Communications and Security – Telecommunication Security</t>
  </si>
  <si>
    <t>https://www.itu.int/rec/T-REC-X.1205-200804-I</t>
  </si>
  <si>
    <t>Kaur, R., Gabrijelčič, D., &amp; Klobučar, T.</t>
  </si>
  <si>
    <t>Artificial intelligence for cybersecurity: Literature review and future research directions</t>
  </si>
  <si>
    <t>Kavikairiua, J., &amp; Shava, F. B.</t>
  </si>
  <si>
    <t>Algorithm to Impact Children’s Online Behaviour and Raise their Cyber Security Awareness</t>
  </si>
  <si>
    <t>2022 International Conference on Artificial Intelligence, Big Data, Computing and Data Communication Systems (icABCD)</t>
  </si>
  <si>
    <t>Lorenz, B., Kikkas, K., &amp; Osula, K.</t>
  </si>
  <si>
    <t>Development of children’s cyber security competencies in Estonia</t>
  </si>
  <si>
    <t>Learning and Collaboration Technologies. Learning and Teaching: 5th International Conference, LCT 2018, Proceedings, Part II 5</t>
  </si>
  <si>
    <t>Markevych, M., &amp; Dawson, M.</t>
  </si>
  <si>
    <t>A review of enhancing intrusion detection systems for cybersecurity using artificial intelligence (AI)</t>
  </si>
  <si>
    <t>International conference Knowledge-based Organization</t>
  </si>
  <si>
    <t>McGoldrick, L. K., &amp; Halámek, J.</t>
  </si>
  <si>
    <t>Recent advances in noninvasive biosensors for forensics, biometrics, and cybersecurity</t>
  </si>
  <si>
    <t>McNally, B., Kumar, P., Hordatt, C., Mauriello, M. L., Naik, S., Norooz, L., Shorter, A., Golub, E., &amp; Druin, A.</t>
  </si>
  <si>
    <t>Co-designing mobile online safety applications with children</t>
  </si>
  <si>
    <t>Milosevic, T., Verma, K., Vigil, S., Carter, M., Staksrud, E., Davis, B., &amp; Norman, J. O. H.</t>
  </si>
  <si>
    <t>Leveraging AI-based interventions to address cyberbullying among children: a rights-based perspective</t>
  </si>
  <si>
    <t>AoIR Selected Papers of Internet Research</t>
  </si>
  <si>
    <t>Nadella, G. S., &amp; Gonaygunta, H.</t>
  </si>
  <si>
    <t>Enhancing Cybersecurity with Artificial Intelligence: Predictive Techniques and Challenges in the Age of IoT</t>
  </si>
  <si>
    <t>International Journal of Science and Engineering Applications</t>
  </si>
  <si>
    <t>30-33</t>
  </si>
  <si>
    <t>10.7753/IJSEA1304.1007</t>
  </si>
  <si>
    <t>Paat, Y.-F., &amp; Markham, C.</t>
  </si>
  <si>
    <t>Digital crime, trauma, and abuse: Internet safety and cyber risks for adolescents and emerging adults in the 21st century</t>
  </si>
  <si>
    <t>Social Work in Mental Health</t>
  </si>
  <si>
    <t>18-40</t>
  </si>
  <si>
    <t>Rutkowski, T. L., Hartikainen, H., Richards, K. E., &amp; Wisniewski, P. J.</t>
  </si>
  <si>
    <t>Family communication: examining the differing perceptions of parents and teens regarding online safety communication</t>
  </si>
  <si>
    <t>Sarker, I. H., Furhad, M. H., &amp; Nowrozy, R.</t>
  </si>
  <si>
    <t>AI-driven cybersecurity: an overview, security intelligence modeling and research directions</t>
  </si>
  <si>
    <t>Sedjelmaci, H., Guenab, F., Senouci, S.-M., Moustafa, H., Liu, J., &amp; Han, S.</t>
  </si>
  <si>
    <t>Cyber security based on artificial intelligence for cyber-physical systems</t>
  </si>
  <si>
    <t>IEEE Network</t>
  </si>
  <si>
    <t>06. Jul</t>
  </si>
  <si>
    <t>Sontan, A. D., &amp; Samuel, S. V.</t>
  </si>
  <si>
    <t>The intersection of Artificial Intelligence and cybersecurity: Challenges and opportunities</t>
  </si>
  <si>
    <t>World Journal of Advanced Research and Reviews</t>
  </si>
  <si>
    <t>1720-1736</t>
  </si>
  <si>
    <t>Tabi, C., Hewage, C., Bakhsh, S. T., &amp; Ukwandu, E.</t>
  </si>
  <si>
    <t>Contemporary Issues in Child Protection: Police Use of Artificial Intelligence for Online Child Protection in the UK</t>
  </si>
  <si>
    <t>Digital Transformation in Policing: The Promise, Perils and Solutions</t>
  </si>
  <si>
    <t>85-107</t>
  </si>
  <si>
    <t>Ukwen, D. O., &amp; Karabatak, M.</t>
  </si>
  <si>
    <t>Review of NLP-based systems in digital forensics and cybersecurity</t>
  </si>
  <si>
    <t>2021 9th International symposium on digital forensics and security (ISDFS)</t>
  </si>
  <si>
    <t>Weerasinghe, K., &amp; Wijethunga, C.</t>
  </si>
  <si>
    <t>Child Influencers in the Creator Economy–The Good, the Bad and the Ugly</t>
  </si>
  <si>
    <t>Wisniewski, P.</t>
  </si>
  <si>
    <t>The privacy paradox of adolescent online safety: A matter of risk prevention or risk resilience?</t>
  </si>
  <si>
    <t>IEEE Security &amp; Privacy</t>
  </si>
  <si>
    <t>86-90</t>
  </si>
  <si>
    <t>Albertson, B. L.</t>
  </si>
  <si>
    <t>Dog-Whistle Politics: Multivocal Communication and Religious Appeals</t>
  </si>
  <si>
    <t>3–26</t>
  </si>
  <si>
    <t>Bostrom, R. P., and Heinen, J. S.</t>
  </si>
  <si>
    <t>MIS Problems and Failures: A Socio-Technical Perspective. Part I: The Causes</t>
  </si>
  <si>
    <t>17–32</t>
  </si>
  <si>
    <t>Caselli, T., Basile, V., Mitrović, J., Kartoziya, I., and Granitzer, M.</t>
  </si>
  <si>
    <t>I Feel Offended, Don’t Be Abusive! Implicit/Explicit Messages in Offensive and Abusive Language</t>
  </si>
  <si>
    <t>Proceedings of the Twelfth Language Resources and Evaluation Conference</t>
  </si>
  <si>
    <t>Chan, J., Ghose, A., and Seamans, R.</t>
  </si>
  <si>
    <t>The Internet and Racial Hate Crime: Offline Spillovers from Online Access</t>
  </si>
  <si>
    <t>381–404</t>
  </si>
  <si>
    <t>Davani, A. M., Atari, M., Kennedy, B., and Dehghani, M.</t>
  </si>
  <si>
    <t>Hate Speech Classifiers Learn Normative Social Stereotypes</t>
  </si>
  <si>
    <t>Davani, A. M., Díaz, M., and Prabhakaran, V.</t>
  </si>
  <si>
    <t>Dealing with Disagreements: Looking Beyond the Majority Vote in Subjective Annotations</t>
  </si>
  <si>
    <t>92– 110</t>
  </si>
  <si>
    <t>Hate Code Detection in Indonesian Tweets using Machine Learning Approach: A Dataset and Preliminary Study</t>
  </si>
  <si>
    <t>ElSherief, M., Ziems, C., Muchlinski, D., Anupindi, V., Seybolt, J., De Choudhury, M., and Yang, D.</t>
  </si>
  <si>
    <t>Latent Hatred: A Benchmark for Understanding Implicit Hate Speech</t>
  </si>
  <si>
    <t>345–363</t>
  </si>
  <si>
    <t>Frenda, S., Patti, V., and Rosso, P.</t>
  </si>
  <si>
    <t>Gordon, M. L., Lam, M. S., Park, J. S., Patel, K., Hancock, J., Hashimoto, T., and Bernstein, M. S.</t>
  </si>
  <si>
    <t>Jury Learning: Integrating Dissenting Voices into Machine Learning Models</t>
  </si>
  <si>
    <t>Proceedings of the 2022 CHI Conference on Human Factors in Computing Systems</t>
  </si>
  <si>
    <t>1– 19</t>
  </si>
  <si>
    <t>Hartvigsen, T., Gabriel, S., Palangi, H., Sap, M., Ray, D., and Kamar, E.</t>
  </si>
  <si>
    <t>ToxiGen: A Large-Scale Machine-Generated Dataset for Adversarial and Implicit Hate Speech Detection</t>
  </si>
  <si>
    <t>Proceedings of the 60th Annual Meeting of the Association for Computational Linguistics (Volume 1: Long Papers)</t>
  </si>
  <si>
    <t>3309–3326</t>
  </si>
  <si>
    <t>He, D.</t>
  </si>
  <si>
    <t>Governing Hate Content Online: How the Rechtsstaat Shaped the Policy Discourse on the NetzDG in Germany</t>
  </si>
  <si>
    <t>3746–3768</t>
  </si>
  <si>
    <t>Huang, F., Kwak, H., and An, J.</t>
  </si>
  <si>
    <t>Is ChatGPT better than Human Annotators? Potential and Limitations of ChatGPT in Explaining Implicit Hate Speech</t>
  </si>
  <si>
    <t>Companion Proceedings of the ACM Web Conference 2023</t>
  </si>
  <si>
    <t>Kim, Y., Park, S., and Han, Y.-S.</t>
  </si>
  <si>
    <t>Generalizable Implicit Hate Speech Detection Using Contrastive Learning</t>
  </si>
  <si>
    <t>Lee, K., and Ram, S.</t>
  </si>
  <si>
    <t>Magu, R., Joshi, K., and Luo, J.</t>
  </si>
  <si>
    <t>Proceedings of the 11th International Conference on Web and Social Media</t>
  </si>
  <si>
    <t>Matamoros Fernandez, Ariadna, Bartolo, L., and Troynar, L.</t>
  </si>
  <si>
    <t>Humour as an online safety issue: Exploring solutions to help platforms better address this form of expression</t>
  </si>
  <si>
    <t>Mendelsohn, J., Le Bras, R., Choi, Y., and Sap, M.</t>
  </si>
  <si>
    <t>From Dogwhistles to Bullhorns: Unveiling Coded Rhetoric with Language Models</t>
  </si>
  <si>
    <t>15162– 15180</t>
  </si>
  <si>
    <t>Milmo, D.</t>
  </si>
  <si>
    <t>Twitter sues anti-hate speech group over ‘tens of millions of dollars’ in lost advertising</t>
  </si>
  <si>
    <t>https://www.theguardian.com/technology/2023/aug/02/twitter-accuses-anti-hate-speech-group-over-tens-of-millions-of-dollars-in-lost-advertising/</t>
  </si>
  <si>
    <t>Musolff, A.</t>
  </si>
  <si>
    <t>Dehumanizing metaphors in UK immigrant debates in press and online media</t>
  </si>
  <si>
    <t>41–56</t>
  </si>
  <si>
    <t>Nacos, B. L., Shapiro, R. Y., and Bloch-Elkon, Y.</t>
  </si>
  <si>
    <t>Donald Trump: Aggressive Rhetoric and Political Violence</t>
  </si>
  <si>
    <t>Perspectives on Terrorism</t>
  </si>
  <si>
    <t>2–25</t>
  </si>
  <si>
    <t>Ocampo, N., Sviridova, E., Cabrio, E., and Villata, S.</t>
  </si>
  <si>
    <t>An In-depth Analysis of Implicit and Subtle Hate Speech Messages</t>
  </si>
  <si>
    <t>1997–2013</t>
  </si>
  <si>
    <t>Pal, D., Chaudhari, K., and Sharma, H.</t>
  </si>
  <si>
    <t>Combating high variance in Data-Scarce Implicit Hate Speech Classification</t>
  </si>
  <si>
    <t>Risius, M., Blasiak, K. M., Wibisono, S., and Louis, W. R.</t>
  </si>
  <si>
    <t>The Digital Augmentation of Extremism: Reviewing and Guiding Online Extremism Research from a Sociotechnical Perspective</t>
  </si>
  <si>
    <t>Jan 33</t>
  </si>
  <si>
    <t>Saha, K., Chandrasekharan, E., and De Choudhury, M.</t>
  </si>
  <si>
    <t>Prevalence and Psychological Effects of Hateful Speech in Online College Communities</t>
  </si>
  <si>
    <t>Schmid, U. K.</t>
  </si>
  <si>
    <t>Humorous hate speech on social media: A mixed-methods investigation of users’ perceptions and processing of hateful memes</t>
  </si>
  <si>
    <t>New Media and Society</t>
  </si>
  <si>
    <t>Shin, D., He, S., Lee, G. M., Whinston, A. B., Cetintas, S., and Lee, K. -C.</t>
  </si>
  <si>
    <t>Enhancing social media analysis with visual data analytics: A deep learning approach</t>
  </si>
  <si>
    <t>Waytz, A., Epley, N., and Cacioppo, J. T.</t>
  </si>
  <si>
    <t>Social Cognition Unbound: Insights Into Anthropomorphism and Dehumanization</t>
  </si>
  <si>
    <t>Current Directions in Psychological Science</t>
  </si>
  <si>
    <t>58–62</t>
  </si>
  <si>
    <t>Weber, M., Viehmann, C., Ziegele, M., and Schemer, C.</t>
  </si>
  <si>
    <t>Online Hate Does Not Stay Online – How Implicit and Explicit Attitudes Mediate the Effect of Civil Negativity and Hate in User Comments on Prosocial Behavior</t>
  </si>
  <si>
    <t>Wiegand, M., Geulig, M., and Ruppenhofer, J.</t>
  </si>
  <si>
    <t>Implicitly Abusive Comparisons – A New Dataset and Linguistic Analysis</t>
  </si>
  <si>
    <t>Proceedings of the 16th Conference of the European Chapter of the Association for Computational Linguistics</t>
  </si>
  <si>
    <t>358–368</t>
  </si>
  <si>
    <t>Publication Type</t>
  </si>
  <si>
    <t>Author Full Names</t>
  </si>
  <si>
    <t>Article Title</t>
  </si>
  <si>
    <t>Source 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</si>
  <si>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</si>
  <si>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</si>
  <si>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</si>
  <si>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</si>
  <si>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</si>
  <si>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</si>
  <si>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</si>
  <si>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</si>
  <si>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</si>
  <si>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</si>
  <si>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</si>
  <si>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</si>
  <si>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</si>
  <si>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</si>
  <si>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</si>
  <si>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</si>
  <si>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</si>
  <si>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</si>
  <si>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</si>
  <si>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</si>
  <si>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</si>
  <si>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</si>
  <si>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</si>
  <si>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</si>
  <si>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</si>
  <si>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</si>
  <si>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</si>
  <si>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</si>
  <si>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Part Number</t>
  </si>
  <si>
    <t>Supplement</t>
  </si>
  <si>
    <t>Special Issue</t>
  </si>
  <si>
    <t>Meeting Abstract</t>
  </si>
  <si>
    <t>Start Page</t>
  </si>
  <si>
    <t>End Page</t>
  </si>
  <si>
    <t>Article Number</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</si>
  <si>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</si>
  <si>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</si>
  <si>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</si>
  <si>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</si>
  <si>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</si>
  <si>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</si>
  <si>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</si>
  <si>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</si>
  <si>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</si>
  <si>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</si>
  <si>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</si>
  <si>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</si>
  <si>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</si>
  <si>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</si>
  <si>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</si>
  <si>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Citation Velocity</t>
  </si>
  <si>
    <t>J</t>
  </si>
  <si>
    <t>Antonakaki, D; Fragopoulou, P; Ioannidis, S</t>
  </si>
  <si>
    <t>Antonakaki, Despoina; Fragopoulou, Paraskevi; Ioannidis, Sotiris</t>
  </si>
  <si>
    <t>A survey of Twitter research: Data model, graph structure, sentiment analysis and attacks?</t>
  </si>
  <si>
    <t>English</t>
  </si>
  <si>
    <t>Article</t>
  </si>
  <si>
    <t>Social networks; Twitter; Survey; Social graph; Sentiment analysis; Spam; Bots; Fake news; Hate speech</t>
  </si>
  <si>
    <t>SOCIAL MEDIA; SMALL-WORLD; NETWORKS; FRAMEWORK; TWEETS; ONLINE; TOOL; BOT</t>
  </si>
  <si>
    <t>Twitter is the third most popular worldwide Online Social Network (OSN) after Facebook and Instagram. Compared to other OSNs, it has a simple data model and a straightforward data access API. This makes it ideal for social network studies attempting to analyze the patterns of online behavior, the structure of the social graph, the sentiment towards various entities and the nature of malicious attacks in a vivid network with hundreds of millions of users. Indeed, Twitter has been established as a major research platform, utilized in more than ten thousands research articles over the last ten years. Although there are excellent review and comparison studies for most of the research that utilizes Twitter, there are limited efforts to map this research terrain as a whole. Here we present an effort to map the current research topics in Twitter focusing on three major areas: the structure and properties of the social graph, sentiment analysis and threats such as spam, bots, fake news and hate speech. We also present Twitter's basic data model and best practices for sampling and data access. This survey also lays the ground of computational techniques used in these areas such as Graph Sampling, Natural Language Processing and Machine Learning. Along with existing reviews and comparison studies, we also discuss the key findings and the state of the art in these methods. Overall, we hope that this survey will help researchers create a clear conceptual model of Twitter and act as a guide to expand further the topics presented.</t>
  </si>
  <si>
    <t>[Ioannidis, Sotiris] Tech Univ Crete, Univ Campus,EL 090034024, Khania 73100, Crete, Greece; [Antonakaki, Despoina; Fragopoulou, Paraskevi; Ioannidis, Sotiris] Fdn Res &amp; Technol Hellas FORTH, Inst Comp Sci ICS, N Plastira 100 Vassilika Vouton,EL 090101655, GR-70013 Iraklion, Crete, Greece</t>
  </si>
  <si>
    <t>Technical University of Crete</t>
  </si>
  <si>
    <t>Antonakaki, D (corresponding author), Fdn Res &amp; Technol Hellas FORTH, Inst Comp Sci ICS, N Plastira 100 Vassilika Vouton,EL 090101655, GR-70013 Iraklion, Crete, Greece.</t>
  </si>
  <si>
    <t>PERGAMON-ELSEVIER SCIENCE LTD</t>
  </si>
  <si>
    <t>OXFORD</t>
  </si>
  <si>
    <t>THE BOULEVARD, LANGFORD LANE, KIDLINGTON, OXFORD OX5 1GB, ENGLAND</t>
  </si>
  <si>
    <t>0957-4174</t>
  </si>
  <si>
    <t>1873-6793</t>
  </si>
  <si>
    <t>EXPERT SYST APPL</t>
  </si>
  <si>
    <t>FEB</t>
  </si>
  <si>
    <t>10.1016/j.eswa.2020.114006</t>
  </si>
  <si>
    <t>Computer Science, Artificial Intelligence; Engineering, Electrical &amp; Electronic; Operations Research &amp; Management Science</t>
  </si>
  <si>
    <t>Science Citation Index Expanded (SCI-EXPANDED); Social Science Citation Index (SSCI)</t>
  </si>
  <si>
    <t>Computer Science; Engineering; Operations Research &amp; Management Science</t>
  </si>
  <si>
    <t>PG4JX</t>
  </si>
  <si>
    <t>2025-07-15</t>
  </si>
  <si>
    <t>WOS:000599704300009</t>
  </si>
  <si>
    <t>Al-garadr, MA; Varathan, KD; Ravana, SD</t>
  </si>
  <si>
    <t>Al-garadr, Mohammed Ali; Varathan, Kasturi Dewi; Ravana, Sri Devi</t>
  </si>
  <si>
    <t>Online social networks; Cybercrime; Cyberbullying; Machine learning; Online communication; Twitter</t>
  </si>
  <si>
    <t>SOCIAL MEDIA; ADOLESCENTS; PERSONALITY; CHILDREN; ROUTINE; PREDICT; GENDER; SITES; AGE</t>
  </si>
  <si>
    <t>The popularity of online social networks has created massive social communication among their users and this leads to a huge amount of user-generated communication data. In recent years, Cyberbullying has grown into a major problem with the growth of online communication and social media. Cyberbullying has been recognized recently as a serious national health issue among online social network users and developing art efficient detection model holds tremendous practical significance. In this paper, we have proposed set of unique features derived from Twitter; network, activity, user, and tweet content, based on these feature, we developed a supervised machine learning solution for detecting cyberbullying in the Twitter. An evaluation demonstrates that our developed detection model based on our proposed features, achieved results with an area under the receiver-operating characteristic curve of 0.943 and an f-measure of 0.936. These results indicate that the proposed model based on these features provides a feasible solution to detecting Cyberbullying in online communication environments. Finally, we compare result obtained using our proposed features with the result obtained from two baseline features. The comparison outcomes show the significance of the proposed features. (C) 2016 Elsevier Ltd. All rights reserved.</t>
  </si>
  <si>
    <t>[Al-garadr, Mohammed Ali; Varathan, Kasturi Dewi; Ravana, Sri Devi] Univ Malaya, Fac Comp Sci &amp; Informat Technol, Dept Informat Syst, Kuala Lumpur, Malaysia</t>
  </si>
  <si>
    <t>Universiti Malaya</t>
  </si>
  <si>
    <t>Al-garadr, MA (corresponding author), Univ Malaya, Fac Comp Sci &amp; Informat Technol, Dept Informat Syst, Kuala Lumpur, Malaysia.</t>
  </si>
  <si>
    <t>0747-5632</t>
  </si>
  <si>
    <t>1873-7692</t>
  </si>
  <si>
    <t>COMPUT HUM BEHAV</t>
  </si>
  <si>
    <t>OCT</t>
  </si>
  <si>
    <t>Psychology, Multidisciplinary; Psychology, Experimental</t>
  </si>
  <si>
    <t>Social Science Citation Index (SSCI)</t>
  </si>
  <si>
    <t>DU6QP</t>
  </si>
  <si>
    <t>WOS:000382340000047</t>
  </si>
  <si>
    <t>Rosa, H; Pereira, N; Ribeiro, R; Ferreira, PC; Carvalho, JP; Oliveira, S; Coheur, L; Paulino, P; Simao, AMV; Trancoso, I</t>
  </si>
  <si>
    <t>Rosa, H.; Pereira, N.; Ribeiro, R.; Ferreira, P. C.; Carvalho, J. P.; Oliveira, S.; Coheur, L.; Paulino, P.; Veiga Simao, A. M.; Trancoso, I.</t>
  </si>
  <si>
    <t>Review</t>
  </si>
  <si>
    <t>Cyberbullying; Automatic cyberbullying detection; Natural language processing; Machine learning; Abusive language; Social networks</t>
  </si>
  <si>
    <t>SCHOOLS; IMPACT</t>
  </si>
  <si>
    <t>Automatic cyberbullying detection is a task of growing interest, particularly in the Natural Language Processing and Machine Learning communities. Not only is it challenging, but it is also a relevant need given how social networks have become a vital part of individuals' lives and how dire the consequences of cyberbullying can be, especially among adolescents. In this work, we conduct an in-depth analysis of 22 studies on automatic cyberbullying detection, complemented by an experiment to validate current practices through the analysis of two datasets. Results indicated that cyberbullying is often misrepresented in the literature, leading to inaccurate systems that would have little real-world application. Criteria concerning cyberbullying definitions and other methodological concerns seem to be often dismissed. Additionally, there is no uniformity regarding the methodology to evaluate said systems and the natural imbalance of datasets remains an issue. This paper aims to direct future research on the subject towards a viewpoint that is more coherent with the definition and representation of the phenomenon, so that future systems can have a practical and impactful application. Recommendations on future works are also made.</t>
  </si>
  <si>
    <t>[Rosa, H.; Ribeiro, R.; Ferreira, P. C.; Carvalho, J. P.; Coheur, L.; Trancoso, I.] Inst Engn Sistemas &amp; Comp Invest &amp; Desenvolviment, INESC ID, Lisbon, Portugal; [Rosa, H.; Carvalho, J. P.; Coheur, L.; Trancoso, I.] Univ Lisbon, Inst Super Tecn, Lisbon, Portugal; [Pereira, N.; Ferreira, P. C.; Oliveira, S.; Veiga Simao, A. M.] Univ Lisbon, Fac Psicol, Alameda Univ, P-1649013 Lisbon, Portugal; [Pereira, N.; Ferreira, P. C.; Oliveira, S.; Paulino, P.; Veiga Simao, A. M.] Univ Lisbon, Fac Psicol, CICPSI, Lisbon, Portugal; [Ribeiro, R.] Inst Univ Lisboa ISCTE IUL, Lisbon, Portugal; [Paulino, P.] Univ Lusofona Humanidades &amp; Tecnol, Lisbon, Portugal</t>
  </si>
  <si>
    <t>Universidade de Lisboa; INESC-ID; Universidade de Lisboa; Universidade de Lisboa; Universidade de Lisboa; Instituto Universitario de Lisboa; Lusofona University</t>
  </si>
  <si>
    <t>Pereira, N (corresponding author), Univ Lisbon, Fac Psicol, Alameda Univ, P-1649013 Lisbon, Portugal.</t>
  </si>
  <si>
    <t>APR</t>
  </si>
  <si>
    <t>HK1LM</t>
  </si>
  <si>
    <t>WOS:000457666400036</t>
  </si>
  <si>
    <t>Plaza-del-Arco, FM; Molina-González, MD; Ureña-López, LA; Martín-Valdivia, MT</t>
  </si>
  <si>
    <t>Miriam Plaza-del-Arco, Flor; Dolores Molina-Gonzalez, M.; Alfonso Urena-Lopez, L.; Teresa Martin-Valdivia, M.</t>
  </si>
  <si>
    <t>Hate speech; Transfer learning; BERT; BETO; Natural language processing; Text classification</t>
  </si>
  <si>
    <t>Nowadays, due to the great uncontrolled content posted daily on the Web, there has also been a huge increase in the dissemination of hate speech worldwide. Social media, blogs and community forums are examples where people are freely allowed to communicate. However, freedom of expression is not always respectful since offensive or insulting language is sometimes used. Social media companies often rely on users and content moderators to report on this type of content. Nevertheless, due to the large amount of content generated every day on the Web, automatic systems based on Natural Language Processing techniques are required for identifying abusive language online. To date, most of the systems developed to combat this problem are mainly focused on English content, but this issue is a worldwide concern and therefore other languages such as Spanish are involved. In this paper, we address the task of Spanish hate speech identification on social media and provide a deeper understanding of the capabilities of new techniques based on machine learning. In particular, we compare the performance of Deep Learning methods with recently pre-trained language models based on Transfer Learning as well as with traditional machine learning models. Our main contribution is the achievement of promising results in Spanish by applying multilingual and monolingual pre-trained language models such as BERT, XLM and BETO.</t>
  </si>
  <si>
    <t>[Miriam Plaza-del-Arco, Flor; Dolores Molina-Gonzalez, M.; Alfonso Urena-Lopez, L.; Teresa Martin-Valdivia, M.] Univ Jaen, Adv Studies Ctr Informat &amp; Commun Technol CEATIC, Dept Comp Sci, Campus Lagunillas, E-23071 Jaen, Spain</t>
  </si>
  <si>
    <t>Universidad de Jaen</t>
  </si>
  <si>
    <t>Plaza-del-Arco, FM (corresponding author), Univ Jaen, Adv Studies Ctr Informat &amp; Commun Technol CEATIC, Dept Comp Sci, Campus Lagunillas, E-23071 Jaen, Spain.</t>
  </si>
  <si>
    <t>MAR 15</t>
  </si>
  <si>
    <t>Science Citation Index Expanded (SCI-EXPANDED)</t>
  </si>
  <si>
    <t>PE7DI</t>
  </si>
  <si>
    <t>WOS:000598522500001</t>
  </si>
  <si>
    <t>Mossie, Z; Wang, JH</t>
  </si>
  <si>
    <t>Mossie, Zewdie; Wang, Jenq-Haur</t>
  </si>
  <si>
    <t>Vulnerable community identification; Data annotation; Amharic text processing; Hate speech detection; Spark distributed framework</t>
  </si>
  <si>
    <t>With the rapid development in mobile computing and Web technologies, online hate speech has been increasingly spread in social network platforms since its easy to post any opinions. Previous studies confirm that exposure to online hate speech has serious offline consequences to historically deprived communities. Thus, research on automated hate speech detection has attracted much attention. However, the role of social networks in identifying hate-related vulnerable community is not well investigated. Hate speech can affect all population groups, but some are more vulnerable to its impact than others. For example, for ethnic groups whose languages have few computational resources, it is a challenge to automatically collect and process online texts, not to mention automatic hate speech detection on social media. In this paper, we propose a hate speech detection approach to identify hatred against vulnerable minority groups on social media. Firstly, in Spark distributed processing framework, posts are automatically collected and pre-processed, and features are extracted using word n-grams and word embedding techniques such as Word2Vec. Secondly, deep learning algorithms for classification such as Gated Recurrent Unit (GRU), a variety of Recurrent Neural Networks (RNNs), are used for hate speech detection. Finally, hate words are clustered with methods such as Word2Vec to predict the potential target ethnic group for hatred. In our experiments, we use Amharic language in Ethiopia as an example. Since there was no publicly available dataset for Amharic texts, we crawled Facebook pages to prepare the corpus. Since data annotation could be biased by culture, we recruit annotators from different cultural backgrounds and achieved better inter-annotator agreement. In our experimental results, feature extraction using word embedding techniques such as Word2Vec performs better in both classical and deep learning-based classification algorithms for hate speech detection, among which GRU achieves the best result. Our proposed approach can successfully identify the Tigre ethnic group as the highly vulnerable community in terms of hatred compared with Amhara and Oromo. As a result, hatred vulnerable group identification is vital to protect them by applying automatic hate speech detection model to remove contents that aggravate psychological harm and physical conflicts. This can also encourage the way towards the development of policies, strategies, and tools to empower and protect vulnerable communities.</t>
  </si>
  <si>
    <t>[Mossie, Zewdie] Natl Taipei Univ Technol, Int Grad Program Elect Engn &amp; Comp Sci, Taipei, Taiwan; [Wang, Jenq-Haur] Natl Taipei Univ Technol, Dept Comp Sci &amp; Informat Engn, Taipei, Taiwan</t>
  </si>
  <si>
    <t>National Taipei University of Technology; National Taipei University of Technology</t>
  </si>
  <si>
    <t>Wang, JH (corresponding author), Natl Taipei Univ Technol, Dept Comp Sci &amp; Informat Engn, Taipei, Taiwan.</t>
  </si>
  <si>
    <t>ELSEVIER SCI LTD</t>
  </si>
  <si>
    <t>THE BOULEVARD, LANGFORD LANE, KIDLINGTON, OXFORD OX5 1GB, OXON, ENGLAND</t>
  </si>
  <si>
    <t>0306-4573</t>
  </si>
  <si>
    <t>1873-5371</t>
  </si>
  <si>
    <t>INFORM PROCESS MANAG</t>
  </si>
  <si>
    <t>MAY</t>
  </si>
  <si>
    <t>Computer Science, Information Systems; Information Science &amp; Library Science</t>
  </si>
  <si>
    <t>Computer Science; Information Science &amp; Library Science</t>
  </si>
  <si>
    <t>LH1LF</t>
  </si>
  <si>
    <t>WOS:000528550100008</t>
  </si>
  <si>
    <t>Kapil, P; Ekbal, A</t>
  </si>
  <si>
    <t>Kapil, Prashant; Ekbal, Asif</t>
  </si>
  <si>
    <t>Multi-task learning; Hate speech detection; Shared features; Task specific features; Macro-F1; Weighted-F1</t>
  </si>
  <si>
    <t>KRILL HERD ALGORITHM</t>
  </si>
  <si>
    <t>With the advent of the internet and numerous social media platforms, citizens now have enormous opportunities to express and share their opinions on various societal and political issues. This phenomenal growth of the internet, social media networks, and messaging platforms provide plenty of opportunities for building intelligent systems, but these are also being heavily misused by certain groups who often disseminate offensive, racial, and hate speeches. Hence, detecting hate speech at the right time plays a crucial role as its spread might affect social fabrics. In recent times, although a few benchmark datasets have emerged for hate speech detection, these are limited in volume and also do not follow any uniform annotation schema. In this paper, a deep multi-task learning (MTL) framework is proposed to leverage useful information from multiple related classification tasks in order to improve the performance of the individual task. The proposed multi-task model is based on the shared-private scheme that assigns shared and private layers to capture the shared-features and task-specific features from five classification tasks. Experiments(1) on the 5 datasets show that the proposed framework attains encouraging performance in terms of macro-F1 and weighted-F1. (C) 2020 Elsevier B.V. All rights reserved.</t>
  </si>
  <si>
    <t>[Kapil, Prashant; Ekbal, Asif] Indian Inst Technol Patna, Dept Comp Sci &amp; Engn, Patna, Bihar, India</t>
  </si>
  <si>
    <t>Indian Institute of Technology (IIT) - Patna; Indian Institute of Technology System (IIT System)</t>
  </si>
  <si>
    <t>Kapil, P (corresponding author), Indian Inst Technol Patna, Dept Comp Sci &amp; Engn, Patna, Bihar, India.</t>
  </si>
  <si>
    <t>ELSEVIER</t>
  </si>
  <si>
    <t>AMSTERDAM</t>
  </si>
  <si>
    <t>RADARWEG 29, 1043 NX AMSTERDAM, NETHERLANDS</t>
  </si>
  <si>
    <t>0950-7051</t>
  </si>
  <si>
    <t>1872-7409</t>
  </si>
  <si>
    <t>KNOWL-BASED SYST</t>
  </si>
  <si>
    <t>Knowledge-Based Syst.</t>
  </si>
  <si>
    <t>DEC 27</t>
  </si>
  <si>
    <t>Computer Science, Artificial Intelligence</t>
  </si>
  <si>
    <t>PI3CI</t>
  </si>
  <si>
    <t>WOS:000600972100009</t>
  </si>
  <si>
    <t>Pamungkas, EW; Basile, V; Patti, V</t>
  </si>
  <si>
    <t>Pamungkas, Endang Wahyu; Basile, Valerio; Patti, Viviana</t>
  </si>
  <si>
    <t>Automatic misogyny identification; Abusive language online; Cross-domain classification; Cross-lingual classification; Social media</t>
  </si>
  <si>
    <t>HATE SPEECH; AUTOMATIC IDENTIFICATION; SENTIMENT ANALYSIS; CLASSIFICATION; SARCASM; SEXISM</t>
  </si>
  <si>
    <t>The freedom of expression given by social media has a dark side: the growing proliferation of abusive contents on these platforms. Misogynistic speech is a kind of abusive language, which can be simplified as hate speech targeting women, and it is becoming a more and more relevant issue in recent years. AMI IberEval 2018 and AMI EVALITA 2018 were two shared tasks which mainly focused on tackling the problem of misogyny in Twitter, in three different languages, namely English, Italian, and Spanish. In this paper, we present an in-depth study on the phenomena of misogyny in those three languages, by focusing on three main objectives. Firstly, we investigate the most important features to detect misogyny and the issues which contribute to the difficulty of misogyny detection, by proposing a novel system and conducting a broad evaluation on this task. Secondly, we study the relationship between misogyny and other abusive language phenomena, by conducting a series of cross-domain classification experiments. Finally, we explore the feasibility of detecting misogyny in a multilingual environment, by carrying out cross-lingual classification experiments. Our system succeeded to outperform all state of the art systems in all benchmark AMI datasets both subtask A and subtask B. Moreover, intriguing insights emerged from error analysis, in particular about the interaction between different but related abusive phenomena. Based on our cross-domain experiment, we conclude that misogyny is quite a specific kind of abusive language, while we experimentally found that it is different from sexism. Lastly, our cross-lingual experiments show promising results. Our proposed joint-learning architecture obtained a robust performance across languages, worth to be explored in further investigation.</t>
  </si>
  <si>
    <t>[Pamungkas, Endang Wahyu; Basile, Valerio; Patti, Viviana] Univ Turin, Dept Comp Sci, Turin, Italy</t>
  </si>
  <si>
    <t>University of Turin</t>
  </si>
  <si>
    <t>Pamungkas, EW (corresponding author), Univ Turin, Dept Comp Sci, Turin, Italy.</t>
  </si>
  <si>
    <t>London</t>
  </si>
  <si>
    <t>125 London Wall, London, ENGLAND</t>
  </si>
  <si>
    <t>NOV</t>
  </si>
  <si>
    <t>OG9PN</t>
  </si>
  <si>
    <t>WOS:000582206800074</t>
  </si>
  <si>
    <t>Frenda, S; Cignarella, AT; Basile, V; Bosco, C; Patti, V; Rosso, P</t>
  </si>
  <si>
    <t>Frenda, Simona; Teresa Cignarella, Alessandra; Basile, Valerio; Bosco, Cristina; Patti, Viviana; Rosso, Paolo</t>
  </si>
  <si>
    <t>Affective language; Hurtful language; Irony detection; Sarcasm detection; Linguistic features; AlBERTo</t>
  </si>
  <si>
    <t>IRONY DETECTION</t>
  </si>
  <si>
    <t>In the last decade, the need to detect automatically irony to correctly recognize the sentiment and hate speech involved in online texts increased the investigation on humorous figures of speech in NLP. The slight boundaries among various types of irony lead to think of irony as a linguistic phenomenon that covers sarcasm, satire, humor and parody joined by their trend to create a secondary or opposite meaning to the literal one expressed in the message. Although this commonality, in literature sarcasm is defined as a type of irony more aggressive with the intent to mock or scorn a victim without excluding the possibility to amuse. The aggressive tone and the intent of contempt suggest that sarcasm involves some peculiarities that make it a suitable type of irony to disguise negative messages. To investigate these peculiarities of sarcasm, we examined the dataset of the IronITA shared task. It consists of Italian tweets about controversial social issues, such as immigration, politics and other more general topics. Each tweet is annotated as ironic and non-ironic, and, at a deeper level, as sarcastic and non-sarcastic. Qualitative and quantitative analyses of the dataset showed how sarcasm tends to be expressed with hurtful language revealing the aggressive intention with which the author targets the victim. While irony is characterized by being offensive in hateful context and, in general, moved by negative emotions. For a better understanding of the impact of hurtful and affective language on the detection of irony and sarcasm, we proposed a transformer-based system, called AlBERToIS, combining pre-trained AlBERTo model with linguistic features. This approach obtained the best performances on irony and sarcasm detection on the IronITA dataset.</t>
  </si>
  <si>
    <t>[Frenda, Simona; Teresa Cignarella, Alessandra; Basile, Valerio; Bosco, Cristina; Patti, Viviana] Univ Torino, Dept Comp Sci, Turin, Italy; [Frenda, Simona; Teresa Cignarella, Alessandra; Rosso, Paolo] Univ Politecn Valencia, PRHLT Res Ctr, Valencia, Spain</t>
  </si>
  <si>
    <t>University of Turin; Universitat Politecnica de Valencia</t>
  </si>
  <si>
    <t>Frenda, S (corresponding author), Univ Torino, Dept Comp Sci, Turin, Italy.</t>
  </si>
  <si>
    <t>MAY 1</t>
  </si>
  <si>
    <t>10.1016/j.eswa.2021.116398</t>
  </si>
  <si>
    <t>JAN 2022</t>
  </si>
  <si>
    <t>1M9HF</t>
  </si>
  <si>
    <t>Green Published</t>
  </si>
  <si>
    <t>WOS:000800275400002</t>
  </si>
  <si>
    <t>Meske, C; Bunde, E</t>
  </si>
  <si>
    <t>Meske, Christian; Bunde, Enrico</t>
  </si>
  <si>
    <t>Design science research; Design principles; Hate speech detection; Explainable artificial intelligence; Local explanations</t>
  </si>
  <si>
    <t>SOCIAL MEDIA ANALYTICS; SCIENCE RESEARCH; ARTIFICIAL-INTELLIGENCE; ACCEPTANCE; EXPLANATIONS; CHALLENGES; CONSUMER; TRUST</t>
  </si>
  <si>
    <t>Hate speech in social media is an increasing problem that can negatively affect individuals and society as a whole. Moderators on social media platforms need to be technologically supported to detect problematic content and react accordingly. In this article, we develop and discuss the design principles that are best suited for creating efficient user interfaces for decision support systems that use artificial intelligence (AI) to assist human moderators. We qualitatively and quantitatively evaluated various design options over three design cycles with a total of 641 participants. Besides measuring perceived ease of use, perceived usefulness, and intention to use, we also conducted an experiment to prove the significant influence of AI explainability on end users' perceived cognitive efforts, perceived informativeness, mental model, and trustworthiness in AI. Finally, we tested the acquired design knowledge with software developers, who rated the reusability of the proposed design principles as high.</t>
  </si>
  <si>
    <t>[Meske, Christian] Ruhr Univ Bochum, Sociotech Syst Design &amp; Artificial Intelligence, Inst Work Sci, Univ Str 150, D-44801 Bochum, Germany; [Meske, Christian] Ruhr Univ Bochum, Fac Mech Engn, Univ Str 150, D-44801 Bochum, Germany; [Bunde, Enrico] Ruhr Univ Bochum, Chair Sociotech Syst Design &amp; Artificial Intelli, Univ Str 150, D-44801 Bochum, Germany</t>
  </si>
  <si>
    <t>Ruhr University Bochum; Ruhr University Bochum; Ruhr University Bochum</t>
  </si>
  <si>
    <t>Meske, C (corresponding author), Ruhr Univ Bochum, Sociotech Syst Design &amp; Artificial Intelligence, Inst Work Sci, Univ Str 150, D-44801 Bochum, Germany.;Meske, C (corresponding author), Ruhr Univ Bochum, Fac Mech Engn, Univ Str 150, D-44801 Bochum, Germany.</t>
  </si>
  <si>
    <t>SPRINGER</t>
  </si>
  <si>
    <t>DORDRECHT</t>
  </si>
  <si>
    <t>VAN GODEWIJCKSTRAAT 30, 3311 GZ DORDRECHT, NETHERLANDS</t>
  </si>
  <si>
    <t>1387-3326</t>
  </si>
  <si>
    <t>1572-9419</t>
  </si>
  <si>
    <t>INFORM SYST FRONT</t>
  </si>
  <si>
    <t>Inf. Syst. Front.</t>
  </si>
  <si>
    <t>SI</t>
  </si>
  <si>
    <t>MAR 2022</t>
  </si>
  <si>
    <t>Computer Science, Information Systems; Computer Science, Theory &amp; Methods</t>
  </si>
  <si>
    <t>F6LR2</t>
  </si>
  <si>
    <t>hybrid</t>
  </si>
  <si>
    <t>WOS:000763268500005</t>
  </si>
  <si>
    <t>Chia, ZL; Ptaszynski, M; Masui, F; Leliwa, G; Wroczynski, M</t>
  </si>
  <si>
    <t>Chia, Zheng Lin; Ptaszynski, Michal; Masui, Fumito; Leliwa, Gniewosz; Wroczynski, Michal</t>
  </si>
  <si>
    <t>Irony detection; Sarcasm detection; Machine Learning</t>
  </si>
  <si>
    <t>Irony and sarcasm detection is considered a complex task in Natural Language Processing. This paper set out to explore the sarcasm and irony on Twitter, using Machine Learning and Feature Engineering techniques. First we review and clarify the definition of irony and sarcasm by discussing various studies focusing on the terms. Next the first experiment is conducted comparing between various types of classification methods including some popular classifiers for text classification task. For the second experiment, different types of data preprocessing methods were compared and analyzed. Finally, the relationship between irony, sarcasm, and cyberbullying are discussed. The results are interesting as we observed high similarity between them.</t>
  </si>
  <si>
    <t>[Chia, Zheng Lin; Ptaszynski, Michal; Masui, Fumito] Kitami Inst Technol, Dept Comp Sci, Kitami, Hokkaido, Japan; [Leliwa, Gniewosz; Wroczynski, Michal] Samurailabs, Gdansk, Poland</t>
  </si>
  <si>
    <t>Kitami Institute of Technology</t>
  </si>
  <si>
    <t>Chia, ZL (corresponding author), Kitami Inst Technol, Dept Comp Sci, Kitami, Hokkaido, Japan.</t>
  </si>
  <si>
    <t>JUL</t>
  </si>
  <si>
    <t>APR 2021</t>
  </si>
  <si>
    <t>SN6BG</t>
  </si>
  <si>
    <t>Bronze</t>
  </si>
  <si>
    <t>WOS:000658372100038</t>
  </si>
  <si>
    <t>Hate speech detection; Cross-lingual classification; Social media; Transfer learning; Zero-shot learning</t>
  </si>
  <si>
    <t>ETHNOPHAULISMS</t>
  </si>
  <si>
    <t>Hate speech is an increasingly important societal issue in the era of digital communication. Hateful expressions often make use of figurative language and, although they represent, in some sense, the dark side of language, they are also often prime examples of creative use of language. While hate speech is a global phenomenon, current studies on automatic hate speech detection are typically framed in a monolingual setting. In this work, we explore hate speech detection in low-resource languages by transferring knowledge from a resource-rich language, English, in a zero-shot learning fashion. We experiment with traditional and recent neural architectures, and propose two joint-learning models, using different multilingual language representations to transfer knowledge between pairs of languages. We also evaluate the impact of additional knowledge in our experiment, by incorporating information from a multilingual lexicon of abusive words. The results show that our joint-learning models achieve the best performance on most languages. However, a simple approach that uses machine translation and a pre-trained English language model achieves a robust performance. In contrast, Multilingual BERT fails to obtain a good performance in cross-lingual hate speech detection. We also experimentally found that the external knowledge from a multilingual abusive lexicon is able to improve the models' performance, specifically in detecting the positive class. The results of our experimental evaluation highlight a number of challenges and issues in this particular task. One of the main challenges is related to the issue of current benchmarks for hate speech detection, in particular how bias related to the topical focus in the datasets influences the classification performance. The insufficient ability of current multilingual language models to transfer knowledge between languages in the specific hate speech detection task also remain an open problem. However, our experimental evaluation and our qualitative analysis show how the explicit integration of linguistic knowledge from a structured abusive language lexicon helps to alleviate this issue.</t>
  </si>
  <si>
    <t>MAR 2021</t>
  </si>
  <si>
    <t>WOS:000658372100003</t>
  </si>
  <si>
    <t>Modha, S; Majumder, P; Mandl, T; Mandalia, C</t>
  </si>
  <si>
    <t>Modha, Sandip; Majumder, Prasenjit; Mandl, Thomas; Mandalia, Chintak</t>
  </si>
  <si>
    <t>Natural language processing; Deep learning; Hate speech; Aggression detection; Text classification; Social media visualization</t>
  </si>
  <si>
    <t>The multi-fold growth of the social media user-base fuelled a substantial increase in the amount of hate speech posts on social media platforms. The enormous data volume makes it hard to capture such cases and either moderate or delete them. This paper presents an approach to detect and visualize online aggression, a special case of hate speech, over social media. Aggression is categorized into overtly aggressive (OAG), covertly aggressive (CAG), and non-aggressive labels (NAG). We have designed a user interface based on a web browser plugin over Facebook and Twitter to visualize the aggressive comments posted on the Social media user's timelines. This plugin interface might help to the security agency to keep a tab on the social media stream. It also provides citizens with a tool that is typically only available for large enterprises. The availability of such a tool alleviates the technological imbalance between industry and citizens. Besides, the system might be helpful to the research community to create further tools and prepare weakly labeled training data in a few minutes using comments posted by users on celebrity's Facebook, Twitter timeline. We have reported the results on a newly created dataset of user comments posted on Facebook and Twitter using our proposed plugins and the standard Trolling Aggression Cyberbullying 2018 (TRAC) dataset in English and code-mixed Hindi. Various classifiers like Support Vector Machine (SVM), Logistic regression, deep learning model based on Convolution Neural Network (CNN), Attention-based model, and the recently proposed BERT pre-trained language model by Google AI, have been used for aggression classification. The weighted F1-score of around 0.64 and 0.62 is achieved on TRAC Facebook English and Hindi datasets while on Twitter English and Hindi datasets, the weighted F1-score is 0.58 and 0.50, respectively. (c) 2020 Elsevier Ltd. All rights reserved.</t>
  </si>
  <si>
    <t>[Modha, Sandip; Majumder, Prasenjit; Mandl, Thomas] DA IICT, Gandhinagar, India; [Mandl, Thomas] Univ Hildesheim, Hildesheim, Germany; [Mandalia, Chintak] InfoAnalytica, Ahmadabad, Gujarat, India</t>
  </si>
  <si>
    <t>Dhirubhai Ambani Institute of Information &amp; Communication Technology; University of Hildesheim</t>
  </si>
  <si>
    <t>Modha, S (corresponding author), DA IICT, Gandhinagar, India.</t>
  </si>
  <si>
    <t>DEC 15</t>
  </si>
  <si>
    <t>NZ2WV</t>
  </si>
  <si>
    <t>WOS:000576959400009</t>
  </si>
  <si>
    <t>Sharma, A; Kabra, A; Jain, M</t>
  </si>
  <si>
    <t>Sharma, Arushi; Kabra, Anubha; Jain, Minni</t>
  </si>
  <si>
    <t>Cyber hate; Social media; Data simulations; Bert; MuRIL; Transfer learning; Text classification; And machine learning</t>
  </si>
  <si>
    <t>TWITTER</t>
  </si>
  <si>
    <t>Warning: This manuscript may contain upsetting language. Social media has become a bedrock for people to voice their opinions worldwide. Due to the greater sense of freedom with the anonymity feature, it is possible to disregard social etiquette online and attack others without facing severe consequences, inevitably propagating hate speech. The current measures to sift the online content and offset the hatred spread do not go far enough. One factor contributing to this is the prevalence of regional languages in social media and the paucity of language flexible hate speech detectors. The proposed work focuses on analyzing hate speech in Hindi-English code-switched language. Our method explores transformation techniques to capture precise text representation. To contain the structure of data and yet use it with existing algorithms, we developed 'MoH' or (Map Only Hindi), which means 'Love' in Hindi. 'MoH' pipeline which consists of language identification, Roman to Devanagari Hindi transliteration using a knowledge base of Roman Hindi words, and finally employs the fine-tuned Multilingual Bert, and MuRIL language models. We conducted several quantitative experiment studies on three datasets, and evaluated performance using Precision, Recall and F1 metrics. The first experiment studies 'MoH' mapped text's performance with classical machine learning models and shows an average increase of 13% in F1 scores. The second compares the proposed work's scores with those of the baseline models and shows a rise in performance by 6%. Finally, the third compares the proposed 'MoH' technique with various data simulations using the existing transliteration library. Here, 'MoH' outperforms the rest by 15%. Our results demonstrate a significant improvement in the state-of-the-art scores on all three datasets.</t>
  </si>
  <si>
    <t>[Sharma, Arushi] Optum Global Advantage, Bengaluru, India; [Kabra, Anubha] Adobe Inc, Bengaluru, India; [Jain, Minni] Delhi Technol Univ, Delhi, India</t>
  </si>
  <si>
    <t>Delhi Technological University</t>
  </si>
  <si>
    <t>Jain, M (corresponding author), Delhi Technol Univ, Delhi, India.</t>
  </si>
  <si>
    <t>JAN</t>
  </si>
  <si>
    <t>NOV 2021</t>
  </si>
  <si>
    <t>XV3TS</t>
  </si>
  <si>
    <t>WOS:000734869000001</t>
  </si>
  <si>
    <t>Mahmud, T; Ptaszynski, M; Eronen, J; Masui, F</t>
  </si>
  <si>
    <t>Mahmud, Tanjim; Ptaszynski, Michal; Eronen, Juuso; Masui, Fumito</t>
  </si>
  <si>
    <t>Automatic cyberbullying detection; Low-resource language; Machine learning; Social media</t>
  </si>
  <si>
    <t>HATE SPEECH; AGREEMENT; URDU</t>
  </si>
  <si>
    <t>The struggle of social media platforms to moderate content in a timely manner, encourages users to abuse such platforms to spread vulgar or abusive language, which, when performed repeatedly becomes cyberbullying - a social problem taking place in virtual environments, yet with real-world consequences, such as depression, withdrawal, or even suicide attempts of its victims. Systems for the automatic detection and mitigation of cyberbullying have been developed but, unfortunately, the vast majority of them are for the English language, with only a handful available for low-resource languages. To estimate the present state of research and recognize the needs for further development, in this paper we present a comprehensive systematic survey of studies done so far for automatic cyberbullying detection in low-resource languages. We analyzed all studies on this topic that were available.We investigated more than seventy published studies on automatic detection of cyberbullying or related language in low-resource languages and dialects that were published between around 2017 and January 2023. There are 23 low-resource languages and dialects covered by this paper, including Bangla, Hindi, Dravidian languages and others. In the survey, we identify some of the research gaps of previous studies, which include the lack of reliable definitions of cyberbullying and its relevant subcategories, biases in the acquisition, and annotation of data. Based on recognizing those research gaps, we provide some suggestions for improving the general research conduct in cyberbullying detection, with a primary focus on low-resource languages. Based on those proposed suggestions, we collect and release a cyberbullying dataset in the Chittagonian dialect of Bangla and propose a number of initial ML solutions trained on that dataset. In addition, pre-trained transformer-based the BanglaBERT model was also attempted. We conclude with additional discussions on ethical issues regarding such studies, highlight how our survey improves on similar surveys done in the past, and discuss the usefulness of recently popular AI-enhanced tools for streamlining such scientific surveys.</t>
  </si>
  <si>
    <t>[Mahmud, Tanjim; Ptaszynski, Michal; Eronen, Juuso; Masui, Fumito] Kitami Inst Technol, Text Informat Proc Lab, Kitami, Japan; [Mahmud, Tanjim] Rangamati Sci &amp; Technol Univ, Dept Comp Sci &amp; Engn, Rangamati, Bangladesh</t>
  </si>
  <si>
    <t>Mahmud, T; Ptaszynski, M (corresponding author), Kitami Inst Technol, Text Informat Proc Lab, Kitami, Japan.</t>
  </si>
  <si>
    <t>SEP</t>
  </si>
  <si>
    <t>JUL 2023</t>
  </si>
  <si>
    <t>O5PD8</t>
  </si>
  <si>
    <t>Green Submitted</t>
  </si>
  <si>
    <t>WOS:001044319200001</t>
  </si>
  <si>
    <t>Bozyigit, A; Utku, S; Nasibov, E</t>
  </si>
  <si>
    <t>Bozyigit, Alican; Utku, Semih; Nasibov, Efendi</t>
  </si>
  <si>
    <t>Cyberbullying detection; Social media analysis; Text mining</t>
  </si>
  <si>
    <t>Cyberbullying has become a major problem around the world with the increasing usage of social networks. In this direction, many studies are conducted to detect cyberbullying content automatically. Most of the studies handle this problem using opinion mining approaches that focus on the text. In this study, it is aimed to present the importance of social media attributes in cyberbullying detection. Firstly, a balanced dataset consisting of 5000 labeled contents with many social media features were prepared. Then, the relationship between social media features and cyberbullying were analyzed using the chi-square test. It is seen that some features (e.g., sender followers) are strongly related to online bullying events according to the test results. For instance, users that have more followers on social networks are disinclined to post online bullying content. Then, machine learning algorithms experimented on two different variants of the prepared datasets. The first variant includes only textual features whereas the second variant consists of the determined social media features and textual features. It is observed that each experimented machine learning algorithm give more successful prediction performance on the variant containing social media features. The obtained results motivate doing further research about social media characteristics in cyberbullying.</t>
  </si>
  <si>
    <t>[Bozyigit, Alican; Nasibov, Efendi] Dokuz Eylul Univ, Dept Comp Sci, Izmir, Turkey; [Utku, Semih] Dokuz Eylul Univ, Dept Comp Engn, Izmir, Turkey</t>
  </si>
  <si>
    <t>Dokuz Eylul University; Dokuz Eylul University</t>
  </si>
  <si>
    <t>Bozyigit, A (corresponding author), Dokuz Eylul Univ, Dept Comp Sci, Izmir, Turkey.</t>
  </si>
  <si>
    <t>OCT 1</t>
  </si>
  <si>
    <t>SV0XB</t>
  </si>
  <si>
    <t>WOS:000663549200006</t>
  </si>
  <si>
    <t>Yokotani, K; Takano, M</t>
  </si>
  <si>
    <t>Yokotani, Kenji; Takano, Masanori</t>
  </si>
  <si>
    <t>Cyberbullying; Social contagion; Complex contagion; Moral disengagement; Social network analysis</t>
  </si>
  <si>
    <t>VIOLENT VIDEO GAME; MORAL DISENGAGEMENT; COLLECTIVE DYNAMICS; YOUNG-ADULTS; AGGRESSION; MODEL; VICTIMIZATION; AVATARS; BEHAVIOR; GENDER</t>
  </si>
  <si>
    <t>Cyberbullying is a social problem in the digital age. Online social networks have been reported to be linked with cyberbullying, but the links remain unclear. Our research question is ?Do social norms that allow cyberbullying spread via online social networks?? The objectives of our study are to answer this research question and clarify the effects of online social networks on cyberbullying from the perspective of a complex contagion model. Participants were 129,164 users in Pigg Party, which is a Japanese online chat platform with avatar. Their status of cyberbullying perpetrators and victims was estimated using a combination of questionnaire and machine learning methods. Results showed that both cyberbullying perpetrator and victim rates among their peers and among the peers of their peers increased participants? risk of becoming cyberbullying perpetrators. Similarly, these rates increased their risk of becoming cyberbullying victims. As their intimacy with cyberbullying perpetrators increased, their risks of perpetrating cyberbullying increased. However, as their intimacy with the perpetrators increased, their risks of becoming cyberbullying victims decreased. The social contagion of cyberbullying via online peer networks and the perpetrator?s rational choice of cyberbullying victims are discussed.</t>
  </si>
  <si>
    <t>[Yokotani, Kenji] Tokushima Univ, Grad Sch Sci &amp; Technol Innovat, 1Minamijosanjimacho, Tokushima, Tokushima 7700814, Japan; [Takano, Masanori] CyberAgent Inc, Akihabara Lab, Tokyo, Japan</t>
  </si>
  <si>
    <t>Tokushima University</t>
  </si>
  <si>
    <t>Yokotani, K (corresponding author), Tokushima Univ, Grad Sch Sci &amp; Technol Innovat, 1Minamijosanjimacho, Tokushima, Tokushima 7700814, Japan.</t>
  </si>
  <si>
    <t>JUN</t>
  </si>
  <si>
    <t>10.1016/j.chb.2021.106719</t>
  </si>
  <si>
    <t>FEB 2021</t>
  </si>
  <si>
    <t>QW1YB</t>
  </si>
  <si>
    <t>WOS:000628451800001</t>
  </si>
  <si>
    <t>Yan, W; Yuan, YD; Yang, MH; Zhang, P; Peng, KP</t>
  </si>
  <si>
    <t>Yan, Wei; Yuan, Yidan; Yang, Menghao; Zhang, Peng; Peng, Kaiping</t>
  </si>
  <si>
    <t>Traditional bullying victimization; Cyberbullying victimization; Machine learning; Adolescents; Risk factors</t>
  </si>
  <si>
    <t>CYBER-VICTIMIZATION; STUDENT VICTIMIZATION; SCHOOL; PEER; PREVALENCE; MIDDLE; METAANALYSIS; AGGRESSION; PREDICTORS; INTERNET</t>
  </si>
  <si>
    <t>There is an increasing interest in using machine learning methods to identify risk factors for problematic behaviors. The current study tested and compared six machine learning algorithms: Logistic Regression, Naive Bayes, Decision Tree, Random Forest, K-Nearest Neighbors (KNN), and Light Gradient Boosting Machine (LightGBM), to detect risk factors for both traditional bullying victimization and cyberbullying victimization among Chinese adolescents. The Random Forest algorithm and LightGBM algorithm obtained similar accuracy and precision, and outperformed other four algorithms. We then combined the feature importance of LightGBM and Random Forest algorithms to evaluate the predictive power of 40 potentially relevant personal, educational, social and psychological factors in predicting bullying victimization, achieving better accuracy and higher performance. These results showed that the combined model can distinguish high-risk and low-risk adolescents for both types of bullying victimization based on a few easy-to-find variables. By comparing the relative significance of each factor, the current study also found mental illness, physical illness, and unhealthy living environments as having the highest values in predicting bullying victimization. Thus, the recommended model has a great application value in preventing bullying victimization among Chinese adolescents.</t>
  </si>
  <si>
    <t>[Yan, Wei; Zhang, Peng; Peng, Kaiping] Tsinghua Univ, Sch Social Sci, Dept Psychol, Beijing, Peoples R China; [Yuan, Yidan] Tsinghua Univ, Posit Psychol Res Ctr, Sch Social Sci, Beijing, Peoples R China; [Yang, Menghao] Stanford Univ, Dept Chem Engn, Stanford, CA USA; [Yan, Wei] Stanford Univ, Stanford Grad Sch Educ, Stanford, CA USA; [Zhang, Peng] Tsinghua Univ, 102 Weiqing Bldg, Beijing, Peoples R China; [Peng, Kaiping] Tsinghua Univ, 501 Weiqing Bldg, Beijing, Peoples R China</t>
  </si>
  <si>
    <t>Tsinghua University; Tsinghua University; Stanford University; Stanford University; Tsinghua University; Tsinghua University</t>
  </si>
  <si>
    <t>Zhang, P (corresponding author), Tsinghua Univ, 102 Weiqing Bldg, Beijing, Peoples R China.;Peng, KP (corresponding author), Tsinghua Univ, 501 Weiqing Bldg, Beijing, Peoples R China.</t>
  </si>
  <si>
    <t>10.1016/j.chb.2023.107817</t>
  </si>
  <si>
    <t>JUN 2023</t>
  </si>
  <si>
    <t>FT1N2</t>
  </si>
  <si>
    <t>WOS:001148015700001</t>
  </si>
  <si>
    <t>Khan, MS; Malik, MSI; Nadeem, A</t>
  </si>
  <si>
    <t>Khan, Muhammad Shahid; Malik, Muhammad Shahid Iqbal; Nadeem, Aamer</t>
  </si>
  <si>
    <t>Violence Incitation; Urdu language; Twitter; Uni-gram; Conventional neural network</t>
  </si>
  <si>
    <t>IDENTIFICATION; TWITTER</t>
  </si>
  <si>
    <t>The popularity and widespread use of social media are constantly generating unmonitored data, spreading unwanted content such as hate speech and expressions that incite violence. Automatic detection of violence incitation is a challenging task and to the best of our knowledge, Urdu language has been completely neglected. Therefore, a robust framework is proposed for identifying expressions exhibiting violence incitation in Urdu tweets. The potentials of the semantic, word embeddings, and language models are explored to learn contextualized representations of the violence incitation in Urdu tweets. In addition, the strength of the 1-Dimensional Convolutional Neural Network (1D-CNN) is exploited by tunning its parameters on the newly proposed annotated Urdu corpus. The annotated dataset consists of 4808 tweets manually collected from Pakistani Twitter accounts. The performance of 1D-CNN with word uni-gram, Urdu Bidirectional Encoder Representations from Transformer (Urdu-BERT), and Urdu- Robustly Optimized BERT Approach (Urdu-RoBERTa) models is compared to fine-tuned Urdu-RoBERTa, Bidirectional Long short-term memory (BiLSTM), Convolutional BiLSTM (CBi-LSTM), and six state-of-the-art Machine Learning (ML) models. The results reveal that the 1D-CNN with word uni-gram model shows benchmark performance by demonstrating 89.84% accuracy and 89.80% macro f1-score. Furthermore, it outperforms all comparable models and achieves 89.76% f1-score for the violence class, and 89.84% f1-score for not-violence class identification. The uniqueness of the proposed model is evaluated using MARS shine-through and MARS occlusion metrics and the CNN model outperformed the others. The MARS metrics facilitate evaluation and visualization of the classifier performance in terms of capturing unique true positive samples that are not predicted by other models. The findings of the proposed framework are very supportive for further investigation in this domain.</t>
  </si>
  <si>
    <t>[Khan, Muhammad Shahid; Malik, Muhammad Shahid Iqbal; Nadeem, Aamer] Capital Univ Sci &amp; Technol, Dept Comp Sci, Kahuta Rd Sihala, Islamabad 44000, Pakistan</t>
  </si>
  <si>
    <t>Capital University of Science &amp; Technology</t>
  </si>
  <si>
    <t>Malik, MSI (corresponding author), Capital Univ Sci &amp; Technol, Dept Comp Sci, Kahuta Rd Sihala, Islamabad 44000, Pakistan.</t>
  </si>
  <si>
    <t>JUL 1</t>
  </si>
  <si>
    <t>10.1016/j.eswa.2024.123174</t>
  </si>
  <si>
    <t>JAN 2024</t>
  </si>
  <si>
    <t>HB7S0</t>
  </si>
  <si>
    <t>WOS:001157100100001</t>
  </si>
  <si>
    <t>Firmino, AA; Baptista, CD; de Paiva, AC</t>
  </si>
  <si>
    <t>Firmino, Anderson Almeida; Baptista, Claudio de Souza; de Paiva, Anselmo Cardoso</t>
  </si>
  <si>
    <t>Hate speech detection; Natural language processing; Social media; Cross-Lingual Learning; Deep learning</t>
  </si>
  <si>
    <t>The growth of social media worldwide has brought social benefits and challenges. One problem we highlight is the proliferation of hate speech on social media. We propose a novel method for detecting hate speech in texts using Cross-Lingual Learning. Our approach uses transfer learning from Pre-Trained Language Models (PTLM) with large corpora available to solve problems in languages with fewer resources for the specific task. The proposed methodology comprises four stages: corpora acquisition, the PTLM definition, training strategies, and evaluation. We carried out experiments using Pre-Trained Language Models in English, Italian, and Portuguese (BERT and XLM-R) to verify which best suited the proposed method. We used corpora in English (WH) and Italian (Evalita 2018) as the source language and the OffComBr-2 corpus in Portuguese (the target language). The results of the experiments showed that the proposed methodology is promising: for the OffComBr-2 corpus, the best state-of-the-art result was obtained (F1-measure = 92%).</t>
  </si>
  <si>
    <t>[Firmino, Anderson Almeida; Baptista, Claudio de Souza] Univ Fed Campina Grande, Rua Aprigio Veloso 882, Campina Grande, PB, Brazil; [de Paiva, Anselmo Cardoso] Univ Fed Maranhao, Ave Portugueses 1966, Sao Luis, MA, Brazil</t>
  </si>
  <si>
    <t>Universidade Federal de Campina Grande; Universidade Federal do Maranhao</t>
  </si>
  <si>
    <t>Firmino, AA (corresponding author), Univ Fed Campina Grande, Rua Aprigio Veloso 882, Campina Grande, PB, Brazil.</t>
  </si>
  <si>
    <t>AUG 2023</t>
  </si>
  <si>
    <t>R8ME4</t>
  </si>
  <si>
    <t>WOS:001066834800001</t>
  </si>
  <si>
    <t>Karayigit, H; Aci, ÇI; Akdagli, A</t>
  </si>
  <si>
    <t>Karayigit, Habibe; Aci, Cigdem Inan; Akdagli, Ali</t>
  </si>
  <si>
    <t>Abusive comment; Hate speech; Classification; Social media; Instagram; Dataset</t>
  </si>
  <si>
    <t>ARABIC TEXT CATEGORIZATION; HATE SPEECH; ONLINE HARASSMENT; FEATURE-SELECTION; CLASSIFICATION; TWITTER; CONTEXT; SCHEME</t>
  </si>
  <si>
    <t>Instagram is a free photo-sharing platform where each user has a profile and can upload photos for followers to view, like, and comment. Abusive comments on images can be humiliating and harmful to those who share photos. Developing a comment filter in languages other than English is difficult and time-consuming. This paper proposes a dataset called Abusive Turkish Comments (ATC) to detect abusive Instagram comments in Turkish. It is composed of a large number of Instagram comments posted to tabloid and sports accounts (i.e., 10,528 abusive and 19,826 not-abusive). It is the first public dataset dedicated to detecting abusive Turkish messages, as far as we know. The sentiment annotation has been done in sentence-level by assigning polarity to each comment. The performance of the abusive message detection models was evaluated using several performance metrics: Convolutional Neural Network (CNN), five well-known classifiers (i.e., Naive Bayes, Support Vector Machine, Decision Tree, Random Forest, and Logistic Regression), and two reweighted classifiers (i.e., Adaptive Boosting (AdaBoost), eXtreme Gradient Boosting (XGBoost)) were compared in terms of F1-score, precision, and recall. The results showed that the best performance (i.e., Micro-averaged F1-score: 0.974, Macro-averaged F1-score: 0.973, Kappa-value: 0.946) was yielded by the CNN model on the oversampled ATC dataset. The abusive message detection model proposed in this study can contribute to the development of Turkish comment filters on Instagram. Different model combinations are considered to select the best model that gives better recognition accuracy.</t>
  </si>
  <si>
    <t>[Karayigit, Habibe; Akdagli, Ali] Mersin Univ, Dept Elect &amp; Elect Engn, TR-33343 Mersin, Turkey; [Aci, Cigdem Inan] Mersin Univ, Dept Comp Engn, TR-33343 Mersin, Turkey</t>
  </si>
  <si>
    <t>Mersin University; Mersin University</t>
  </si>
  <si>
    <t>Aci, ÇI (corresponding author), Mersin Univ, Dept Comp Engn, TR-33343 Mersin, Turkey.</t>
  </si>
  <si>
    <t>JUL 15</t>
  </si>
  <si>
    <t>SU4ZF</t>
  </si>
  <si>
    <t>WOS:000663146900001</t>
  </si>
  <si>
    <t>Mahajan, E; Mahajan, H; Kumar, S</t>
  </si>
  <si>
    <t>Mahajan, Esshaan; Mahajan, Hemaank; Kumar, Sanjay</t>
  </si>
  <si>
    <t>Hate speech detection; Cyberbully detection; Ensemble deep learning; BiLSTM; Bi-GRU; Multilingual data streams</t>
  </si>
  <si>
    <t>Nowadays, users across the globe interact with one another for information exchange, communication, and association on various online social media. However, some individuals exploit these venues for malicious practices like hate speech and cyberbully. In this paper, we present an improved multilingual hate speech and cyberbully detection model using bagging-stacking based hybrid ensemble deep learning techniques. The proposed model utilizes Bi-directional Long Short-Term Memory (BiLSTM), Bi-directional Gated Recurrent Unit (Bi-GRU), Convolutional Neural Network (CNN), and Long Short-Term Memory (LSTM) techniques to enhance the overall performance. We first preprocess the multilingual data streams followed by adoption of Global vectors for word Representation (GloVe) embeddings to convert words to a vector representation in parallel enabling the data streams for binary classification task. In order to construct an architecture for the detection of hate speech and cyberbully, we introduce a heterogeneous fusion of multiple effective models in a unique approach such that CNN-LSTM utilizes a stacking approach with stochastic gradient descent to achieve optimal weights, whereas all the base learners used bagging ensemble approach with cross-validation to reach optimal weights. The final output layer of the proposed ensemble deep learning architecture is achieved using a super learner approach on base learners. To show the efficacy of the proposed model, we conduct the simulation on a total of nine real-world social media datasets in different languages and compared the results with other contemporary hate speech and cyberbully detection methods. The collected findings show that the proposed model outperforms other models on considered datasets and shows an improvement of at least 4.44% in F1 scores.</t>
  </si>
  <si>
    <t>[Mahajan, Esshaan] Guru Gobind Singh Indraprastha Univ Dwarka, Univ Sch Informat Commun &amp; Technol, New Delhi, India; [Mahajan, Hemaank] Delhi Technol Univ, Dept Appl Math, Main Bawana Rd, New Delhi 110042, India; [Kumar, Sanjay] Delhi Technol Univ, Dept Comp Sci &amp; Engn, Main Bawana Rd, New Delhi 110042, India</t>
  </si>
  <si>
    <t>GGS Indraprastha University; Delhi Technological University; Delhi Technological University</t>
  </si>
  <si>
    <t>Kumar, S (corresponding author), Delhi Technol Univ, Dept Comp Sci &amp; Engn, Main Bawana Rd, New Delhi 110042, India.</t>
  </si>
  <si>
    <t>S4PT4</t>
  </si>
  <si>
    <t>WOS:001071010100001</t>
  </si>
  <si>
    <t>Agarwal, S; Chowdary, CR</t>
  </si>
  <si>
    <t>Agarwal, Shivang; Chowdary, C. Ravindranath</t>
  </si>
  <si>
    <t>Hate speech detection; Ensemble learning; Social media</t>
  </si>
  <si>
    <t>AUTOMATIC IDENTIFICATION; TWITTER; CLASSIFICATION; LEXICON; SET</t>
  </si>
  <si>
    <t>Social media platforms generate an enormous amount of data every day. Millions of users engage themselves with the posts circulated on these platforms. Despite the social regulations and protocols imposed by these platforms, it is difficult to restrict some objectionable posts carrying hateful content. Automatic hate speech detection on social media platforms is an essential task that has not been solved efficiently despite multiple attempts by various researchers. It is a challenging task that involves identifying hateful content from social media posts. These posts may reveal hate outrageously, or they may be subjective to the user or a community. Relying on manual inspection delays the process, and the hateful content may remain available online for a long time. The current state-of-the-art methods for tackling hate speech perform well when tested on the same dataset but fail miserably on cross-datasets. Therefore, we propose an ensemble learning-based adaptive model for automatic hate speech detection, improving the cross-dataset generalization. The proposed expert model for hate speech detection works towards overcoming the strong user-bias present in the available annotated datasets. We conduct our experiments under various experimental setups and demonstrate the proposed model's efficacy on the latest issues such as COVID-19 and US presidential elections. In particular, the loss in performance observed under cross-dataset evaluation is the least among all the models. Also, while restricting the maximum number of tweets per user, we incur no drop in performance.</t>
  </si>
  <si>
    <t>[Agarwal, Shivang; Chowdary, C. Ravindranath] Indian Inst Technol BHU, Dept Comp Sci &amp; Engn, Varanasi 221005, Uttar Pradesh, India</t>
  </si>
  <si>
    <t>Indian Institute of Technology System (IIT System); Indian Institute of Technology BHU Varanasi (IIT BHU Varanasi)</t>
  </si>
  <si>
    <t>Chowdary, CR (corresponding author), Indian Inst Technol BHU, Dept Comp Sci &amp; Engn, Varanasi 221005, Uttar Pradesh, India.</t>
  </si>
  <si>
    <t>AUG 2021</t>
  </si>
  <si>
    <t>UZ1EF</t>
  </si>
  <si>
    <t>WOS:000701954400009</t>
  </si>
  <si>
    <t>Ayo, FE; Folorunso, O; Ibharalu, FT; Osinuga, IA; Abayomi-Alli, A</t>
  </si>
  <si>
    <t>Ayo, Femi Emmanuel; Folorunso, Olusegun; Ibharalu, Friday Thomas; Osinuga, Idowu Ademola; Abayomi-Alli, Adebayo</t>
  </si>
  <si>
    <t>Twitter; Hate speech; Fuzzy logic; Combinatorial algorithm; Bayesian function; Sentiment analysis</t>
  </si>
  <si>
    <t>SOCIAL NETWORK</t>
  </si>
  <si>
    <t>The key challenges for automatic hate-speech classification in Twitter are the lack of generic architecture, imprecision, threshold settings and fragmentation issues. Most studies used binary classifiers for hate speech classification, but these classifiers cannot really capture other emotions that may overlap between positive or negative class. Hence, a probabilistic clustering model for hate speech classification in twitter was developed to tackle problems with hate speech classification. A metadata extractor was used to collect tweets containing hate speech keywords and a crowd-sourced experts was employed to label the collected hate tweets into two categories: hate speech and non-hate speech. Features representation was done with Term Frequency-Inverse Document Frequency (TF-IDF) model and enhanced with topics inferred by a Bayes classifier. A rule-based clustering method was used to automatically classify real-time tweets into the correct topic clusters. Fuzzy logic was then used for hate speech classification using semantic fuzzy rules and a score computation module. From the evaluation results, it was observed that the developed model performed better in hate speech detection with F1-sore of 0.9256 using a 5-fold cross validation. Similarly, the developed model for hate speech classification performed better with F1-score of 91.5 compared to related models. The developed model also indicates a more perfect test having an AUC of 0.9645, when compared to similar methods. The Paired Sample t-Test validated the efficiency of the developed model for hate speech classification.</t>
  </si>
  <si>
    <t>[Ayo, Femi Emmanuel] McPherson Univ, Dept Phys &amp; Comp Sci, Seriki Sotayo, Ogun State, Nigeria; [Folorunso, Olusegun; Ibharalu, Friday Thomas; Abayomi-Alli, Adebayo] Fed Univ Agr, Dept Comp Sci, Abeokuta, Ogun State, Nigeria; [Osinuga, Idowu Ademola] Fed Univ Agr, Dept Math, Abeokuta, Ogun State, Nigeria</t>
  </si>
  <si>
    <t>University of Agriculture, Abeokuta; University of Agriculture, Abeokuta</t>
  </si>
  <si>
    <t>Ayo, FE (corresponding author), McPherson Univ, Dept Phys &amp; Comp Sci, Seriki Sotayo, Ogun State, Nigeria.</t>
  </si>
  <si>
    <t>RI3BG</t>
  </si>
  <si>
    <t>WOS:000636782300006</t>
  </si>
  <si>
    <t>Rehman, MZU; Zahoor, S; Manzoor, A; Maqbool, M; Kumar, N</t>
  </si>
  <si>
    <t>Rehman, Mohammad Zia Ur; Zahoor, Sufyaan; Manzoor, Areeb; Maqbool, Musharaf; Kumar, Nagendra</t>
  </si>
  <si>
    <t>Hate speech against women; Deep learning; Misogyny detection; Sexism detection; Multimodal learning; Data fusion</t>
  </si>
  <si>
    <t>A substantial portion of offensive content on social media is directed towards women. Since the approaches for general offensive content detection face a challenge in detecting misogynistic content, it requires solutions tailored to address offensive content against women. To this end, we propose a novel multimodal framework for the detection of misogynistic and sexist content. The framework comprises three modules: the Multimodal Attention module (MANM), the Graph-based Feature Reconstruction Module (GFRM), and the Content-specific Features Learning Module (CFLM). The MANM employs adaptive gating-based multimodal context-aware attention, enabling the model to focus on relevant visual and textual information and generating contextually relevant features. The GFRM module utilizes graphs to refine features within individual modalities, while the CFLM focuses on learning text and image-specific features such as toxicity features and caption features. Additionally, we curate a set of misogynous lexicons to compute the misogyny-specific lexicon score from the text. We apply test-time augmentation in feature space to better generalize the predictions on diverse inputs. The performance of the proposed approach has been evaluated on two multimodal datasets, MAMI, and MMHS150K, with 11,000 and 13,494 samples, respectively. The proposed method demonstrates an average improvement of 11.87% and 10.82% in macro-F1 over existing multimodal methods on the MAMI and MMHS150K datasets, respectively.</t>
  </si>
  <si>
    <t>[Rehman, Mohammad Zia Ur; Kumar, Nagendra] Indian Inst Technol Indore, Dept Comp Sci &amp; Engn, Indore, India; [Zahoor, Sufyaan; Manzoor, Areeb; Maqbool, Musharaf] Natl Inst Technol Srinagar, Dept Comp Sci &amp; Engn, Srinagar, India</t>
  </si>
  <si>
    <t>Indian Institute of Technology System (IIT System); Indian Institute of Technology (IIT) - Indore; National Institute of Technology (NIT System); National Institute of Technology Srinagar</t>
  </si>
  <si>
    <t>Kumar, N (corresponding author), Indian Inst Technol Indore, Dept Comp Sci &amp; Engn, Indore, India.</t>
  </si>
  <si>
    <t>10.1016/j.ipm.2024.103895</t>
  </si>
  <si>
    <t>SEP 2024</t>
  </si>
  <si>
    <t>H7M5L</t>
  </si>
  <si>
    <t>WOS:001325247100001</t>
  </si>
  <si>
    <t>Zinovyeva, E; Härdle, WK; Lessmann, S</t>
  </si>
  <si>
    <t>Zinovyeva, Elizaveta; Hardle, Wolfgang Karl; Lessmann, Stefan</t>
  </si>
  <si>
    <t>Antisocial online behavior; Natural language processing; Text classification; Deep learning; Cyberbullying; Attention mechanism</t>
  </si>
  <si>
    <t>NEURAL-NETWORKS; TEXT; ANALYTICS</t>
  </si>
  <si>
    <t>Digitalization shifts human communication to online platforms, which has many benefits but also builds up a space for antisocial online behavior (AOB) such as harassment, insult and other forms of hateful textual content. Online platforms have good reasons to monitor and moderate such content. The paper examines the viability of automatic content monitoring using deep machine learning and natural language processing (NLP). More specifically, we consolidate prior work in the field of antisocial online behavior detection and compare relevant approaches to recent NLP models in an empirical study. Covering important methodological advancements in NLP including bidirectional encoding, attention, hierarchical text representations, and pre-trained transformer-based language models, and extending previous approaches by introducing a pseudo-sentence hierarchical attention network, the paper provides a comprehensive summary of the state-of-affairs in NLP-based AOB detection, clarifies the detection accuracy that is attainable with today's technology, discusses whether this degree is sufficient for deploying deep learning-based text screening systems, and approaches the interpretability topic.</t>
  </si>
  <si>
    <t>[Zinovyeva, Elizaveta; Hardle, Wolfgang Karl; Lessmann, Stefan] Humboldt Univ, Sch Business &amp; Econ, Berlin, Germany; [Hardle, Wolfgang Karl] Singapore Management Univ, Sim Kee Boon Inst Financial Econ, Singapore, Singapore; [Hardle, Wolfgang Karl] Xiamen Univ, WISE Wang Yanan Inst Studies Econ, Xiamen, Fujian, Peoples R China; [Hardle, Wolfgang Karl] Charles Univ Prague, Fac Math &amp; Phys, Prague, Czech Republic; [Hardle, Wolfgang Karl] Natl Chiao Tung Univ, Dept Informat Management &amp; Finance, Hsinchu, Taiwan</t>
  </si>
  <si>
    <t>Humboldt University of Berlin; Singapore Management University; Xiamen University; Charles University Prague; National Yang Ming Chiao Tung University</t>
  </si>
  <si>
    <t>Zinovyeva, E (corresponding author), Humboldt Univ, Sch Business &amp; Econ, Berlin, Germany.</t>
  </si>
  <si>
    <t>0167-9236</t>
  </si>
  <si>
    <t>1873-5797</t>
  </si>
  <si>
    <t>DECIS SUPPORT SYST</t>
  </si>
  <si>
    <t>Decis. Support Syst.</t>
  </si>
  <si>
    <t>Computer Science, Artificial Intelligence; Computer Science, Information Systems; Operations Research &amp; Management Science</t>
  </si>
  <si>
    <t>Computer Science; Operations Research &amp; Management Science</t>
  </si>
  <si>
    <t>NY8WA</t>
  </si>
  <si>
    <t>WOS:000576663200004</t>
  </si>
  <si>
    <t>Del Valle-Cano, G; Quijano-Sánchez, L; Liberatore, F; Gómez, J</t>
  </si>
  <si>
    <t>Del Valle-Cano, Gloria; Quijano-Sanchez, Lara; Liberatore, Federico; Gomez, Jesus</t>
  </si>
  <si>
    <t>Hate speech; Twitter; Deep learning; Social network analysis; BERT; Topic modeling</t>
  </si>
  <si>
    <t>Social media platforms have evolved into an online representation of our social interactions. We may use the resources they provide to analyze phenomena that occur within them, such as the development and viralization of offensive and hostile content. In today's polarized world, the escalating nature of this behavior is cause for concern in modern society. This research includes an in-depth examination of previous efforts and strategies for detecting and preventing hateful content on the social network Twitter, as well as a novel classification approach based on users' profiles, related social environment and generated tweets. This paper's contribution is threefold: (i) an improvement in the performance of the HaterNet algorithm, an expert system developed in collaboration with the Spanish National Office Against Hate Crimes of the Spanish State Secretariat for Security (Ministry of the Interior) that is capable of identifying and monitoring the evolution of hate speech on Twitter using an LTSM + MLP neural network architecture. To that end, a model based on BERT, HaterBERT, has been created and tested using HaterNet's public dataset, providing results that show a significant improvement; (ii) A methodology to create a user database in the form of a relational network to infer textual and centrality features. This contribution, SocialGraph, has been independently tested with various traditional Machine Learning and Deep Learning algorithms, demonstrating its usefulness in spotting haters; (iii) a final model, SocialHaterBERT, that integrates the previous two approaches by analyzing features other than those inherent in the text. Experiment results reveal that this last contribution greatly improves outcomes, establishing a new field of study that transcends textual boundaries, paving the way for future research in coupled models from a diachronic and dynamic perspective.</t>
  </si>
  <si>
    <t>[Del Valle-Cano, Gloria; Quijano-Sanchez, Lara] Univ Autonoma Madrid, Escuela Politecn Super, C Francisco Tomas &amp; Valiente 11, E-28049 Madrid, Spain; [Quijano-Sanchez, Lara; Liberatore, Federico] Univ Carlos III Madrid, UC3M Santander Big Data Inst, Madrid, Spain; [Liberatore, Federico] Cardiff Univ, Sch Comp Sci &amp; Informat, Cardiff, Wales; [Gomez, Jesus] Minist Interior, Secretaria Estado Seguridad, Direcc Gen Coordinac &amp; Estudios, Madrid, Spain</t>
  </si>
  <si>
    <t>Autonomous University of Madrid; Universidad Carlos III de Madrid; Cardiff University</t>
  </si>
  <si>
    <t>Quijano-Sánchez, L (corresponding author), Univ Autonoma Madrid, Escuela Politecn Super, C Francisco Tomas &amp; Valiente 11, E-28049 Madrid, Spain.</t>
  </si>
  <si>
    <t>APR 15</t>
  </si>
  <si>
    <t>DEC 2022</t>
  </si>
  <si>
    <t>7U7PB</t>
  </si>
  <si>
    <t>hybrid, Green Published, Green Accepted</t>
  </si>
  <si>
    <t>WOS:000912320100001</t>
  </si>
  <si>
    <t>Ejaz, N; Razi, F; Choudhury, S</t>
  </si>
  <si>
    <t>Ejaz, Naveed; Razi, Fakhra; Choudhury, Salimur</t>
  </si>
  <si>
    <t>Cyberbullying; Automatic cyberbullying detection; Cyberaggression; Abusive language; Social media networks; Natural language processing</t>
  </si>
  <si>
    <t>The increasing usage of social media networks has raised concerns about the growing frequency of cyber-bullying incidents. The definition of cyberbullying lacks universal consensus, yet according to several authors, cyberbullying is characterized by aggressive, repetitive, and intentional communication among peers. However, existing cyberbullying detection datasets often focus solely on classifying texts as aggressive or non-aggressive, neglecting the other cyberbullying aspects, thus hindering research progress. This paper proposes a framework for designing a new dataset incorporating all four aspects of cyberbullying to address this gap. The text messages are sourced from a real dataset, while the users' data is generated synthetically. The resulting dataset contains messages exchanged randomly among different pairs of users, thus inculcating repetition. Additionally, the degree of peerness, defined and calculated to measure the likelihood of two users being peers, is used. The intent of harm is quantified as a numeric value using the ratios of aggression and repetition. As a result, the proposed dataset encompasses all four aspects of cyberbullying by providing repeated aggressive messages among users along with quantitative values of the degree of peerness and intent to harm. The proposed dataset is adaptable, with adjustable threshold values for peerness, repetition, and intent to harm, offering flexibility for various applications. The paper concludes by presenting the results of some baseline machine-learning methods on the proposed dataset.</t>
  </si>
  <si>
    <t>[Ejaz, Naveed; Choudhury, Salimur] Queens Univ, Sch Comp, Kingston, ON, Canada; [Razi, Fakhra] Iqra Univ, Dept Comp &amp; Technol, Islamabad Campus, Islamabad, Pakistan</t>
  </si>
  <si>
    <t>Queens University - Canada; Iqra University</t>
  </si>
  <si>
    <t>Ejaz, N (corresponding author), Queens Univ, Sch Comp, Kingston, ON, Canada.</t>
  </si>
  <si>
    <t>10.1016/j.chb.2023.108123</t>
  </si>
  <si>
    <t>DEC 2023</t>
  </si>
  <si>
    <t>IF1K8</t>
  </si>
  <si>
    <t>WOS:001164819400001</t>
  </si>
  <si>
    <t>Li, TT; Zeng, ZM; Li, QQ; Sun, SQ</t>
  </si>
  <si>
    <t>Li, Tingting; Zeng, Ziming; Li, Qingqing; Sun, Shouqiang</t>
  </si>
  <si>
    <t>Online social networks; Irony-aware cyberbullying detection; GIN; GINBV; MFCV</t>
  </si>
  <si>
    <t>NETWORK</t>
  </si>
  <si>
    <t>With the increasing diversity of expressions, irony-aware cyberbullying has emerged as a significant issue in online social networks. However, detecting irony-aware cyberbullying is challenging, as it requires a comprehensive understanding of context and external factors beyond literal meanings. To take full advantage of multiple features of multimodal data to detect challenging irony-aware cyberbullying, we propose an integration framework (GINBV_MFCV). The multimodal feature construction method with Graph Isomorphism Network (GIN) feature transformation (GINBV) leverages the message passing and aggregation operations of GIN to extract the potential representations of text-image features, which enriches the structural information of multimodal data. In addition, the multi-feature combination voting strategy (MFCV) soft-votes the prediction results of constructed multimodal features and multiple combinations of GIN, Bidirectional Encoder Representations from Transformers (BERT), and Vision Transformers (ViT) embedded features to reduce the data structure information bias, which has a positive effect on irony-aware cyberbullying detection. Experimental results on a real-world dataset from Weibo demonstrate that GINBV_MFCV achieves an F1-score of 83.29% and an AUC of 91.21% in ironyaware cyberbullying detection, improving 8.65% and 15.73% over the baseline algorithm, respectively. These promising results confirm the potential of GINBV_MFCV for detecting ironyaware cyberbullying.</t>
  </si>
  <si>
    <t>[Li, Tingting; Zeng, Ziming; Li, Qingqing; Sun, Shouqiang] Wuhan Univ, Sch Informat Management, Wuhan 430072, Peoples R China</t>
  </si>
  <si>
    <t>Wuhan University</t>
  </si>
  <si>
    <t>Zeng, ZM (corresponding author), Wuhan Univ, Sch Informat Management, Wuhan 430072, Peoples R China.</t>
  </si>
  <si>
    <t>10.1016/j.ipm.2024.103651</t>
  </si>
  <si>
    <t>HA0W9</t>
  </si>
  <si>
    <t>WOS:001156658200001</t>
  </si>
  <si>
    <t>Najafi, A; Varol, O</t>
  </si>
  <si>
    <t>Najafi, Ali; Varol, Onur</t>
  </si>
  <si>
    <t>TurkishBERTweet; Sentiment analysis; HateSpeech detection; ChatGPT</t>
  </si>
  <si>
    <t>MOVEMENT; TWITTER</t>
  </si>
  <si>
    <t>Turkish is one of the most spoken languages in the world; however, it is still among the low-resource languages. Wide us of this language on social media platforms such as Twitter, Instagram, or Tiktok and strategic position of the country in the world politics makes it appealing for the social network researchers and industry. To address this need, we introduce TurkishBERTweet, the first large scale pre-trained language model for Turkish social media built using over 894 million Turkish tweets. The model shares the same architecture as RoBERTa-base model with smaller input length, making TurkishBERTweet lighter than the most used model, called BERTurk, and can have significantly lower inference time. We trained our model using the same approach for RoBERTa model and evaluated on two tasks: Sentiment Classification and Hate Speech Detection. We demonstrate that TurkishBERTweet outperforms the other available alternatives on generalizability and its lower inference time gives significant advantage to process large-scale datasets. We also show custom preprocessors for social media can acquire information from platform specific entities. We also conduct comparison with the commercial solutions like OpenAI and Gemini, and other available Turkish LLMs in terms of cost and performance to demonstrate TurkishBERTweet is scalable and cost-effective.</t>
  </si>
  <si>
    <t>[Najafi, Ali; Varol, Onur] Sabanci Univ, Fac Engn &amp; Nat Sci, Istanbul, Turkiye; [Varol, Onur] Sabanci Univ, Ctr Excellence Data Analyt, Istanbul, Turkiye</t>
  </si>
  <si>
    <t>Sabanci University; Sabanci University</t>
  </si>
  <si>
    <t>Varol, O (corresponding author), Sabanci Univ, Fac Engn &amp; Nat Sci, Istanbul, Turkiye.</t>
  </si>
  <si>
    <t>DEC 1</t>
  </si>
  <si>
    <t>C</t>
  </si>
  <si>
    <t>10.1016/j.eswa.2024.124737</t>
  </si>
  <si>
    <t>JUL 2024</t>
  </si>
  <si>
    <t>ZG7W8</t>
  </si>
  <si>
    <t>WOS:001274219800001</t>
  </si>
  <si>
    <t>Eronen, J; Ptaszynski, M; Masui, F; Smywinski-Pohl, A; Leliwa, G; Wroczynski, M</t>
  </si>
  <si>
    <t>Eronen, Juuso; Ptaszynski, Michal; Masui, Fumito; Smywinski-Pohl, Aleksander; Leliwa, Gniewosz; Wroczynski, Michal</t>
  </si>
  <si>
    <t>Feature density; Dataset complexity; Linguistics; Cyberbullying; Document classification; Preprocessing</t>
  </si>
  <si>
    <t>SYNTACTIC COMPLEXITY; IMPACT; TIMES; SIZE</t>
  </si>
  <si>
    <t>We study the effectiveness of Feature Density (FD) using different linguistically-backed feature preprocessing methods in order to estimate dataset complexity, which in turn is used to comparatively estimate the potential performance of machine learning (ML) classifiers prior to any training. We hypothesize that estimating dataset complexity allows for the reduction of the number of required experiments iterations. This way we can optimize the resourceintensive training of ML models which is becoming a serious issue due to the increases in available dataset sizes and the ever rising popularity of models based on Deep Neural Networks (DNN). The problem of constantly increasing needs for more powerful computational resources is also affecting the environment due to alarmingly-growing amount of CO2 emissions caused by training of large-scale ML models. The research was conducted on multiple datasets, including popular datasets, such as Yelp business review dataset used for training typical sentiment analysis models, as well as more recent datasets trying to tackle the problem of cyberbullying, which, being a serious social problem, is also a much more sophisticated problem form the point of view of linguistic representation. We use cyberbullying datasets collected for multiple languages, namely English, Japanese and Polish. The difference in linguistic complexity of datasets allows us to additionally discuss the efficacy of linguistically-backed word preprocessing.</t>
  </si>
  <si>
    <t>[Eronen, Juuso; Ptaszynski, Michal; Masui, Fumito] Kitami Inst Technol, Kitami, Hokkaido, Japan; [Smywinski-Pohl, Aleksander] AGH Univ Sci &amp; Technol, Krakow, Poland; [Leliwa, Gniewosz; Wroczynski, Michal] Samurailabs, Gdynia, Poland</t>
  </si>
  <si>
    <t>Kitami Institute of Technology; AGH University of Krakow</t>
  </si>
  <si>
    <t>Eronen, J (corresponding author), Kitami Inst Technol, Kitami, Hokkaido, Japan.</t>
  </si>
  <si>
    <t>MAY 2021</t>
  </si>
  <si>
    <t>TS7FR</t>
  </si>
  <si>
    <t>Green Submitted, Bronze</t>
  </si>
  <si>
    <t>WOS:000679812700003</t>
  </si>
  <si>
    <t>Pronoza, E; Panicheva, P; Koltsova, O; Rosso, P</t>
  </si>
  <si>
    <t>Pronoza, Ekaterina; Panicheva, Polina; Koltsova, Olessia; Rosso, Paolo</t>
  </si>
  <si>
    <t>Hate speech detection; Ethnic hate; Russian language; Deep learning</t>
  </si>
  <si>
    <t>Ethnicity-targeted hate speech has been widely shown to influence on-the-ground inter-ethnic conflict and violence, especially in such multi-ethnic societies as Russia. Therefore, ethnicitytargeted hate speech detection in user texts is becoming an important task. However, it faces a number of unresolved problems: difficulties of reliable mark-up, informal and indirect ways of expressing negativity in user texts (such as irony, false generalization and attribution of unfavored actions to targeted groups), users' inclination to express opposite attitudes to different ethnic groups in the same text and, finally, lack of research on languages other than English. In this work we address several of these problems in the task of ethnicity-targeted hate speech detection in Russian-language social media texts. This approach allows us to differentiate between attitudes towards different ethnic groups mentioned in the same text - a task that has never been addressed before. We use a dataset of over 2,6M user messages mentioning ethnic groups to construct a representative sample of 12K instances (ethnic group, text) that are further thoroughly annotated via a special procedure. In contrast to many previous collections that usually comprise extreme cases of toxic speech, representativity of our sample secures a realistic and, therefore, much higher proportion of subtle negativity which additionally complicates its automatic detection. We then experiment with four types of machine learning models, from traditional classifiers such as SVM to deep learning approaches, notably the recently introduced BERT architecture, and interpret their predictions in terms of various linguistic phenomena. In addition to hate speech detection with a text-level two-class approach (hate, no hate), we also justify and implement a unique instance-based three-class approach (positive, neutral, negative attitude, the latter implying hate speech). Our best results are achieved by using fine-tuned and pre-trained RuBERT combined with linguistic features, with F1-hate=0.760, F1-macro=0.833 on the textlevel two-class problem comparable to previous studies, and F1-hate=0.813, F1-macro=0.824 on our unique instance-based three-class hate speech detection task. Finally, we perform error analysis, and it reveals that further improvement could be achieved by accounting for complex and creative language issues more accurately, i.e., by detecting irony and unconventional forms of obscene lexicon.</t>
  </si>
  <si>
    <t>[Pronoza, Ekaterina; Panicheva, Polina; Koltsova, Olessia; Rosso, Paolo] HSE Univ, Lab Social &amp; Cognit Informat, Moscow, Russia; [Rosso, Paolo] Univ Politcn Valncia, PRHLT Res Ctr, Valencia, Spain</t>
  </si>
  <si>
    <t>HSE University (National Research University Higher School of Economics)</t>
  </si>
  <si>
    <t>Panicheva, P (corresponding author), HSE Univ, Lab Social &amp; Cognit Informat, Moscow, Russia.</t>
  </si>
  <si>
    <t>10.1016/j.ipm.2021.102674</t>
  </si>
  <si>
    <t>JUL 2021</t>
  </si>
  <si>
    <t>US9GD</t>
  </si>
  <si>
    <t>WOS:000697732600010</t>
  </si>
  <si>
    <t>Anjum; Katarya, R</t>
  </si>
  <si>
    <t>Anjum; Katarya, Rahul</t>
  </si>
  <si>
    <t>Deep learning; Natural language processing (NLP); Machine learning; Online hate speech (OHS); Social media; Toxicity detection</t>
  </si>
  <si>
    <t>TWITTER; CLASSIFICATION</t>
  </si>
  <si>
    <t>Information and communication technology has evolved dramatically, and now the majority of people are using internet and sharing their opinion more openly, which has led to the creation, collection and circulation of hate speech over multiple platforms. The anonymity and movability given by these social media platforms allow people to hide themselves behind a screen and spread the hate effortlessly. Online hate speech (OHS) recognition can play a vital role in stopping such activities and can thus restore the position of public platforms as the open marketplace of ideas. To study hate speech detection in social media, we surveyed the related available datasets on the web-based platform. We further analyzed approximately 200 research papers indexed in the different journals from 2010 to 2022. The papers were divided into various sections and approaches used in OHS detection, i.e., feature selection, traditional machine learning (ML) and deep learning (DL). Based on the selected 111 papers, we found that 44 articles used traditional ML and 35 used DL-based approaches. We concluded that most authors used SVM, Naive Bayes, Decision Tree in ML and CNN, LSTM in the DL approach. This survey contributes by providing a systematic approach to help researchers identify a new research direction in online hate speech.</t>
  </si>
  <si>
    <t>[Anjum; Katarya, Rahul] Delhi Technol Univ, Dept Comp Sci &amp; Engn, Big Data Analyt &amp; Web Intelligence Lab, New Delhi, India</t>
  </si>
  <si>
    <t>Katarya, R (corresponding author), Delhi Technol Univ, Dept Comp Sci &amp; Engn, Big Data Analyt &amp; Web Intelligence Lab, New Delhi, India.</t>
  </si>
  <si>
    <t>NEW YORK</t>
  </si>
  <si>
    <t>ONE NEW YORK PLAZA, SUITE 4600, NEW YORK, NY, UNITED STATES</t>
  </si>
  <si>
    <t>1615-5262</t>
  </si>
  <si>
    <t>1615-5270</t>
  </si>
  <si>
    <t>INT J INF SECUR</t>
  </si>
  <si>
    <t>Int. J. Inf. Secur.</t>
  </si>
  <si>
    <t>10.1007/s10207-023-00755-2</t>
  </si>
  <si>
    <t>SEP 2023</t>
  </si>
  <si>
    <t>Computer Science, Information Systems; Computer Science, Software Engineering; Computer Science, Theory &amp; Methods</t>
  </si>
  <si>
    <t>FQ4O8</t>
  </si>
  <si>
    <t>WOS:001071601100002</t>
  </si>
  <si>
    <t>Nascimento, FRS; Cavalcanti, GDC; Da Costa-Abreu, M</t>
  </si>
  <si>
    <t>Nascimento, Francimaria R. S.; Cavalcanti, George D. C.; Da Costa-Abreu, Marjory</t>
  </si>
  <si>
    <t>Hate speech detection; Ensemble learning; Gender bias; Multi-features</t>
  </si>
  <si>
    <t>Hate speech on online social media platforms is now at a level that has been considered a serious concern by governments, media outlets, and scientists, especially because it is easily spread, promoting harm to individuals and society, and made it virtually impossible to tackle with using just human analysis. Automatic approaches using machine learning and natural language processing are helpful for detection. For such applications, amongst several different approaches, it is essential to investigate the systems' robustness to deal with biases towards identity terms (gender, race, religion, for example). In this work, we analyse gender bias in different datasets and proposed a ensemble learning approach based on different feature spaces for hate speech detection with the aim that the model can learn from different abstractions of the problem, namely unintended bias evaluation metrics. We have used nine different feature spaces to train the pool of classifiers and evaluated our approach on a publicly available corpus, and our results demonstrate its effectiveness compared to state-of-the-art solutions.</t>
  </si>
  <si>
    <t>[Nascimento, Francimaria R. S.; Cavalcanti, George D. C.] Univ Fed Pernambuco UFPE, Ctr Informat CIn, Av Jornalista Anibal Fernandes S-N, Recife, PE, Brazil; [Da Costa-Abreu, Marjory] Sheffield Hallam Univ, Dept Comp, Sheffield, S Yorkshire, England</t>
  </si>
  <si>
    <t>Universidade Federal de Pernambuco; Sheffield Hallam University</t>
  </si>
  <si>
    <t>Nascimento, FRS (corresponding author), Univ Fed Pernambuco UFPE, Ctr Informat CIn, Av Jornalista Anibal Fernandes S-N, Recife, PE, Brazil.</t>
  </si>
  <si>
    <t>SEP 1</t>
  </si>
  <si>
    <t>APR 2022</t>
  </si>
  <si>
    <t>3E6QB</t>
  </si>
  <si>
    <t>Green Accepted</t>
  </si>
  <si>
    <t>WOS:000830106100008</t>
  </si>
  <si>
    <t>Jang, J; Kim, Y; Choi, K; Suh, S</t>
  </si>
  <si>
    <t>Jang, Joel; Kim, Yoonjeon; Choi, Kyoungho; Suh, Sungho</t>
  </si>
  <si>
    <t>Continual learning; Data imbalance; Deep learning; Sentiment analysis; Text classification</t>
  </si>
  <si>
    <t>NETWORKS</t>
  </si>
  <si>
    <t>Text classification has numerous use cases including sentiment analysis, spam detection, document classification, hate speech detection, etc. In realistic settings, classification on text data confronts imbalanced data conditions where classes of interest usually compose a minor fraction. Deep neural networks used for text classification, such as recurrent neural networks and transformer networks, suffer from a lack of efficient methods addressing imbalanced data. Traditional data-level methods attempting to mitigate distributional skew include oversampling and undersampling. The oversampling methods destruct the quality of original language representation of the sparse data coming from minority classes whereas the undersampling methods fail to fully utilize the rich context of majority classes. We address such issues in data-driven approaches by enforcing continual learning on imbalanced data by partitioning the training data distribution into mutually exclusive subsets and performing continual learning, treating the individual subsets as distinct tasks. We demonstrate the effectiveness of our method through experiments on the IMDB dataset and constructed datasets from real-world data. The experimental results show that the proposed method improves by 56.38 %p on the IMDB dataset and by 16.89 %p and 34.76 %p on the constructed datasets compared to the baseline method in terms of the F1-score metric.</t>
  </si>
  <si>
    <t>[Jang, Joel; Kim, Yoonjeon] Korea Adv Inst Sci &amp; Technol KAIST, Grad Sch AI, Seoul 06301, South Korea; [Choi, Kyoungho] Naver Corp, Media Tech Grp, Seongnam Si 13561, Gyeonggi Do, South Korea; [Suh, Sungho] German Res Ctr Artificial Intelligence DFKI, D-67663 Kaiserslautern, Germany</t>
  </si>
  <si>
    <t>Korea Advanced Institute of Science &amp; Technology (KAIST); Naver; German Research Center for Artificial Intelligence (DFKI)</t>
  </si>
  <si>
    <t>Suh, S (corresponding author), German Res Ctr Artificial Intelligence DFKI, D-67663 Kaiserslautern, Germany.</t>
  </si>
  <si>
    <t>10.1016/j.eswa.2021.115067</t>
  </si>
  <si>
    <t>WOS:000663549200004</t>
  </si>
  <si>
    <t>Marshan, A; Nizar, FNM; Ioannou, A; Spanaki, K</t>
  </si>
  <si>
    <t>Marshan, Alaa; Nizar, Farah Nasreen Mohamed; Ioannou, Athina; Spanaki, Konstantina</t>
  </si>
  <si>
    <t>Machine learning; Deep learning; Hate speech; Social media; Text pre-processing; Text representation; Text analytics</t>
  </si>
  <si>
    <t>SPEECH DETECTION; SOCIAL MEDIA</t>
  </si>
  <si>
    <t>Social media platforms have become an increasingly popular tool for individuals to share their thoughts and opinions with other people. However, very often people tend to misuse social media posting abusive comments. Abusive and harassing behaviours can have adverse effects on people's lives. This study takes a novel approach to combat harassment in online platforms by detecting the severity of abusive comments, that has not been investigated before. The study compares the performance of machine learning models such as Naive Bayes, Random Forest, and Support Vector Machine, with deep learning models such as Convolutional Neural Network (CNN) and Bi-directional Long Short-Term Memory (Bi-LSTM). Moreover, in this work we investigate the effect of text pre-processing on the performance of the machine and deep learning models, the feature set for the abusive comments was made using unigrams and bigrams for the machine learning models and word embeddings for the deep learning models. The comparison of the models' performances showed that the Random Forest with bigrams achieved the best overall performance with an accuracy of (0.94), a precision of (0.91), a recall of (0.94), and an F1 score of (0.92). The study develops an efficient model to detect severity of abusive language in online platforms, offering important implications both to theory and practice.</t>
  </si>
  <si>
    <t>[Marshan, Alaa] Univ Surrey, Dept Comp Sci, Guildford, England; [Nizar, Farah Nasreen Mohamed] Brunel Univ, Dept Comp Sci, London, England; [Ioannou, Athina] Univ Surrey, Surrey Business Sch, Guildford, England; [Spanaki, Konstantina] Audencia Business Sch, Nantes, France</t>
  </si>
  <si>
    <t>University of Surrey; Brunel University; University of Surrey; Audencia</t>
  </si>
  <si>
    <t>Marshan, A (corresponding author), Univ Surrey, Dept Comp Sci, Guildford, England.</t>
  </si>
  <si>
    <t>10.1007/s10796-023-10446-x</t>
  </si>
  <si>
    <t>NOV 2023</t>
  </si>
  <si>
    <t>2OF8F</t>
  </si>
  <si>
    <t>hybrid, Green Published</t>
  </si>
  <si>
    <t>WOS:001113207900001</t>
  </si>
  <si>
    <t>Aggarwal, S; Vishwakarma, DK</t>
  </si>
  <si>
    <t>Aggarwal, Sajal; Vishwakarma, Dinesh Kumar</t>
  </si>
  <si>
    <t>Exposing the Achilles' heel of textual hate speech classifiers using indistinguishable adversarial examples</t>
  </si>
  <si>
    <t>Adversarial attack; Glyphs; Hate speech; Offensive language; Transformers; Natural Language Processing (NLP)</t>
  </si>
  <si>
    <t>The accessibility of online hate speech has increased significantly, making it crucial for social -media companies to prioritize efforts to curb its spread. Although deep learning models demonstrate vulnerability to adversarial attacks, whether models fine-tuned for hate speech detection exhibit similar susceptibility remains underexplored. Textual adversarial attacks involve making subtle alterations to the original samples. These alterations are designed so that the adversarial examples produced can effectively deceive the target model, even when correctly classified by human observers. Though many approaches have been proposed to conduct word -level adversarial attacks on textual data, they face the obstacle of preserving the semantic coherence of texts during the generation of adversarial counterparts. Moreover, the adversarial examples produced are often easily distinguishable by human observers. This work presents a novel methodology that uses visually confusable glyphs and invisible characters to generate semantically and visually similar adversarial examples in a black -box setting. In the hate speech detection task context, our attack was effectively applied to several state-of-the-art deep learning models, fine-tuned on two benchmark datasets. The major contributions of this study are: (1) demonstrating the vulnerability of deep learning models fine-tuned for hate speech detection; (2) a novel attack framework based on a simple yet potent modification strategy; (3) superior outcomes in terms of accuracy degradation, attack success rate, average perturbation, semantic similarity, and perplexity when compared to existing baselines; (4) strict adherence to prescribed linguistic constraints while formulating adversarial samples; and (5) preservation of ground truth label while perturbing original input using imperceptible adversarial examples.</t>
  </si>
  <si>
    <t>[Aggarwal, Sajal; Vishwakarma, Dinesh Kumar] Delhi Technol Univ, Dept Informat Technol, Biometr Res Lab, Bawana Rd, Delhi 110042, India</t>
  </si>
  <si>
    <t>Vishwakarma, DK (corresponding author), Delhi Technol Univ, Dept Informat Technol, Biometr Res Lab, Bawana Rd, Delhi 110042, India.</t>
  </si>
  <si>
    <t>NOV 15</t>
  </si>
  <si>
    <t>10.1016/j.eswa.2024.124278</t>
  </si>
  <si>
    <t>JUN 2024</t>
  </si>
  <si>
    <t>XS5G2</t>
  </si>
  <si>
    <t>WOS:001263673200001</t>
  </si>
  <si>
    <t>Ortega-Bueno, R; Rosso, P; Pagola, JEM</t>
  </si>
  <si>
    <t>Ortega-Bueno, Reynier; Rosso, Paolo; Medina Pagola, Jose E.</t>
  </si>
  <si>
    <t>Irony and satire; Attention mechanism; Linguistic features; Contextualized pre-trained embedding; Fusing representation; Spanish variants; Figurative language</t>
  </si>
  <si>
    <t>SENTIMENT ANALYSIS</t>
  </si>
  <si>
    <t>Making machines understand language and reasoning on it has been one of the most challenging problems addressed by Artificial Intelligent researchers. This challenge increases when figurative language is used for communicating complex meanings, intentions, emotions and attitudes in creative and funny ways. In fact, sentiment analysis approaches struggle when facing irony, satire and other figurative languages, particularly those where the explanation of a prediction might arguably be as necessary as the prediction itself. This paper describes a new model MvAttLSTM based on deep learning for irony and satire detection in tweets written in distinct Spanish variants. The proposed model is based on an attentive-LSTM informed with three additional views learned from distinct perspectives. We investigate two strategies to pass these views into MvAttLSTM. We perform an extensive evaluation on three corpora, one for irony detection and two for satire detection. Moreover, in order to study the robustness of our proposed model, we investigate its performance on humor recognition. Experiments confirm that the proposed views help our model to improve its performance. Moreover, they show that affective information benefits our model to detect irony and satire. In particular, a first analysis of the results highlights the discriminating power of emotional features obtained from SenticNet and SEL lexicon. Overall, our system achieves the state-of-the-art performance in irony and satire detection in Spanish variants and competitive results in humor recognition. (C) 2021 Elsevier B.V. All rights reserved.</t>
  </si>
  <si>
    <t>[Ortega-Bueno, Reynier; Rosso, Paolo] Univ Politecn Valencia, PRHLT Res Ctr, Valencia, Spain; [Medina Pagola, Jose E.] Univ Ciencias Informat, Havana, Cuba</t>
  </si>
  <si>
    <t>Universitat Politecnica de Valencia</t>
  </si>
  <si>
    <t>Ortega-Bueno, R (corresponding author), Univ Politecn Valencia, PRHLT Res Ctr, Valencia, Spain.</t>
  </si>
  <si>
    <t>JAN 10</t>
  </si>
  <si>
    <t>10.1016/j.knosys.2021.107597</t>
  </si>
  <si>
    <t>WW7WJ</t>
  </si>
  <si>
    <t>WOS:000718121500002</t>
  </si>
  <si>
    <t>Rehman, MZU; Mehta, S; Singh, K; Kaushik, K; Kumar, N</t>
  </si>
  <si>
    <t>Rehman, Mohammad Zia Ur; Mehta, Somya; Singh, Kuldeep; Kaushik, Kunal; Kumar, Nagendra</t>
  </si>
  <si>
    <t>Abusive content detection; Hate speech detection; Multilingual; Low-resource languages; Social media; Machine learning; Deep learning</t>
  </si>
  <si>
    <t>HATE-SPEECH DETECTION; FRAMEWORK</t>
  </si>
  <si>
    <t>Despite growing efforts to halt distasteful content on social media, multilingualism has added a new dimension to this problem. The scarcity of resources makes the challenge even greater when it comes to low-resource languages. This work focuses on providing a novel method for abusive content detection in multiple low-resource Indic languages. Our observation indicates that a post's tendency to attract abusive comments, as well as features such as user history and social context, significantly aid in the detection of abusive content. The proposed method first learns social and text context features in two separate modules. The integrated representation from these modules is learned and used for the final prediction. To evaluate the performance of our method against different classical and state-of-the-art methods, we have performed extensive experiments on SCIDN and MACI datasets consisting of 1.5M and 665K multilingual comments, respectively. Our proposed method outperforms state-of-the-art baseline methods with an average increase of 4.08% and 9.52% in the F1-score on SCIDN and MACI datasets, respectively.</t>
  </si>
  <si>
    <t>[Rehman, Mohammad Zia Ur; Mehta, Somya; Singh, Kuldeep; Kumar, Nagendra] Indian Inst Technol Indore, Dept Comp Sci &amp; Engn, Indore, India; [Kaushik, Kunal] Natl Inst Technol Hamirpur, Hamirpur, India</t>
  </si>
  <si>
    <t>Indian Institute of Technology System (IIT System); Indian Institute of Technology (IIT) - Indore; National Institute of Technology (NIT System); National Institute of Technology Hamirpur</t>
  </si>
  <si>
    <t>Rehman, MZU (corresponding author), Indian Inst Technol Indore, Dept Comp Sci &amp; Engn, Indore, India.</t>
  </si>
  <si>
    <t>P2SH2</t>
  </si>
  <si>
    <t>WOS:001049184000001</t>
  </si>
  <si>
    <t>Touahri, I; Mazroui, A</t>
  </si>
  <si>
    <t>Touahri, Ibtissam; Mazroui, Azzeddine</t>
  </si>
  <si>
    <t>Sentiment analysis; Irony; Sarcasm; Offensive language; Deep learning; Classical machine learning</t>
  </si>
  <si>
    <t>Sentiment analysis is an NLP task that gained the interest of many researchers in various languages and recently in the Arabic language. We have encountered several challenges when dealing with this task, including sarcasm detection. In this article, we aim to exploit sarcastic characteristics to improve the accuracy of the sentiment analysis system. Sarcasm is difficult to detect because it is implicit and characterized by the presence of positive words in a negative context. We have then extracted a variety of features to define context incongruity and the opposition between the objective and subjective sentences. Offensive language and hate speech correspond to expressions that hurt others. The detection of offensive language is based on identifying offensive terms that are strongly negative and helpful to detect negative expressions. Thus, we have manually and automatically constructed sentimental, offensive and sarcastic lexicons and collected others. In the same way, many corpora either ironic (sarcastic, offensive) or sentimental (positive, negative) were collected. As sarcasm is a major challenge for the sentiment analysis system, we have built a balanced system that contains positive and negative (sarcastic, offensive) tweets. Since the analyzed corpus is multidialectal, we have used a cross dialect lexicon that retains meaning when passing from one dialect to another. Besides the Arabic dialect common characteristics, the classification was enhanced by the detection of the specificities of some dialects that use negation clitics as well as negation words to negate a term. The experiments prove that the enhancement of a sentiment analysis system by sarcastic features improved the results by 8% to reach 84.17% of accuracy using a classical machine learning approach and 80.36% using a Deep learning approach. The classical machine learning approach is improved afterward based on the expansion of the BOW lexicon and the reduction of the characteristic vector to reach an accuracy of 89.24%. This method is multilingual because the built model can be language independent. Indeed, it is enough to have the corresponding resources to apply the system to other languages. (C) 2021 Elsevier B.V. All rights reserved.</t>
  </si>
  <si>
    <t>[Touahri, Ibtissam; Mazroui, Azzeddine] Univ Mohamed First, Fac Sci, Dept Comp Sci, B-P 717, Oujda 60000, Morocco</t>
  </si>
  <si>
    <t>Mohammed First University of Oujda</t>
  </si>
  <si>
    <t>Touahri, I (corresponding author), Univ Mohamed First, Fac Sci, Dept Comp Sci, B-P 717, Oujda 60000, Morocco.</t>
  </si>
  <si>
    <t>SEP 5</t>
  </si>
  <si>
    <t>10.1016/j.knosys.2021.107232</t>
  </si>
  <si>
    <t>JUN 2021</t>
  </si>
  <si>
    <t>TQ0QZ</t>
  </si>
  <si>
    <t>WOS:000677995700015</t>
  </si>
  <si>
    <t>Agarwal, S; Sonawane, A; Chowdary, CR</t>
  </si>
  <si>
    <t>Agarwal, Shivang; Sonawane, Ankur; Chowdary, C. Ravindranath</t>
  </si>
  <si>
    <t>With increasing number of social media users and online engagement, it is essential to study hate speech propagation on social media platforms (SMPs). Automatic hate speech detection on social media is of utmost importance as hate speech can create discomfort among users and potentially generate a strong reaction in society. Ensemble learning algorithms are helpful in addressing sentiment-based classification due to their fault tolerance and efficiency. However, a simple, scalable, and robust framework is required to deal with large-scale data efficiently and accurately. Therefore, we propose parallelization to the standard ensemble learning algorithms to speed up the automatic hate speech detection on SMPs. In this study, we parallelize bagging, A-stacking, and random sub-space algorithms and test their serial and parallel versions on the standard high -dimensional datasets for hate speech detection. The experiments are performed using six datasets that address hate speech propagation during events like the COVID-19 pandemic, the US presidential election (2020), and the farmers' protest in India (2021). Our parallel models observe a significant speedup with high efficiency, claiming that the proposed models are suitable for the considered application. Also, one of the main motivations of this study is to highlight the importance of generalization by testing the models under the cross-dataset environment. We observed that the accuracy is not affected while parallelizing the algorithms compared with serial algorithms executing on a single machine.</t>
  </si>
  <si>
    <t>[Agarwal, Shivang; Sonawane, Ankur; Chowdary, C. Ravindranath] Indian Inst Technol BHU Varanasi, Dept Comp Sci &amp; Engn, Varanasi 221005, India</t>
  </si>
  <si>
    <t>Agarwal, S (corresponding author), Indian Inst Technol BHU Varanasi, Dept Comp Sci &amp; Engn, Varanasi 221005, India.</t>
  </si>
  <si>
    <t>L5HM2</t>
  </si>
  <si>
    <t>WOS:001023572700001</t>
  </si>
  <si>
    <t>Urbaniak, R; Ptaszynski, M; Tempska, P; Leliwa, G; Brochocki, M; Wroczynski, M</t>
  </si>
  <si>
    <t>Urbaniak, Rafal; Ptaszynski, Michal; Tempska, Patrycja; Leliwa, Gniewosz; Brochocki, Maciej; Wroczynski, Michal</t>
  </si>
  <si>
    <t>Verbal aggression online; Personal attacks; Social media; Artificial intelligence; Online engagement</t>
  </si>
  <si>
    <t>ROUTINE ACTIVITIES THEORY; ONLINE; MODERATION; ASSOCIATION; EXPERIENCES; ENGAGEMENT; HARASSMENT; FACEBOOK</t>
  </si>
  <si>
    <t>We conduct a large scale data-driven analysis of the effects of online personal attacks on social media user activity. First, we perform a thorough overview of the literature on the influence of social media on user behavior, especially on the impact that negative and aggressive behaviors, such as harassment and cyberbullying, have on users' engagement in online media platforms. The majority of previous research were small-scale self-reported studies, which is their limitation. This motivates our data-driven study. We perform a large-scale analysis of messages from Reddit, a discussion website, for a period of two weeks, involving 182,528 posts or comments to posts by 148,317 users. To efficiently collect and analyze the data we apply a high-precision personal attack detection technology. We analyze the obtained data from three perspectives: (i) classical statistical methods, (ii) Bayesian estimation, and (iii) model-theoretic analysis. The three perspectives agree: personal attacks decrease the victims' activity. The results can be interpreted as an important signal to social media platforms and policy makers that leaving personal attacks unmoderated is quite likely to disengage the users and in effect depopulate the platform. On the other hand, application of cyberviolence detection technology in combination with various mitigation techniques could improve and strengthen the user community. As more of our lives is taking place online, keeping the virtual space inclusive for all users becomes an important problem which online media platforms need to face.</t>
  </si>
  <si>
    <t>[Urbaniak, Rafal] Univ Gdansk, Ul Bazynskiego 8, PL-80209 Gdansk, Poland; [Ptaszynski, Michal] Kitami Inst Technol, 165 Koen Cho, Kitami, Hokkaido 0908507, Japan; [Tempska, Patrycja; Leliwa, Gniewosz; Brochocki, Maciej; Wroczynski, Michal] Samurai Labs, Aleja Zwyciestwa 96-98, PL-81451 Gdynia, Poland</t>
  </si>
  <si>
    <t>Fahrenheit Universities; University of Gdansk; Kitami Institute of Technology</t>
  </si>
  <si>
    <t>Urbaniak, R (corresponding author), Univ Gdansk, Ul Bazynskiego 8, PL-80209 Gdansk, Poland.</t>
  </si>
  <si>
    <t>10.1016/j.chb.2021.106972</t>
  </si>
  <si>
    <t>WC6KX</t>
  </si>
  <si>
    <t>WOS:000704366200022</t>
  </si>
  <si>
    <t>Balci, K; Salah, AA</t>
  </si>
  <si>
    <t>Balci, Koray; Salah, Albert Ali</t>
  </si>
  <si>
    <t>Online social games; Sociability; Verbal aggression; Abusive behavior; Chat analysis; Cyberbullying; Machine learning</t>
  </si>
  <si>
    <t>VIOLENT VIDEO GAMES</t>
  </si>
  <si>
    <t>Online multiplayer games create new social platforms, with their own etiquette, social rules of conduct and ways of expression. What counts as aggressive and abusing behavior may change depending on the platform, but most online gaming companies need to deal with aggressive and abusive players explicitly. This usually is tied to a reporting mechanism where the offended player reports an offense. In this paper, we develop tools for validating whether a verbal aggression offense report refers to a real offense or not, in the context of a very popular online social game, called Okey. Our approach relies on the analysis of player behavior and characteristics of offending players. In the proposed system, chat records and other social activities in the game are taken into account, as well as player history. This methodology is sufficiently generic, and it can be applied to similar gaming platforms, thus describing a useful tool for game companies. We report our results on data collected over a six months period, involving 100,000 users and 800,000 game records, and illustrate the viability of such analysis, while providing insights on the factors associated with verbal aggression and abusive behavior for social games. (C) 2014 Elsevier Ltd. All rights reserved.</t>
  </si>
  <si>
    <t>[Balci, Koray; Salah, Albert Ali] Bogazici Univ, Dept Comp Engn, Istanbul, Turkey</t>
  </si>
  <si>
    <t>Bogazici University</t>
  </si>
  <si>
    <t>Balci, K (corresponding author), Aytar Cad 20 D 12 Levent, TR-34340 Istanbul, Turkey.</t>
  </si>
  <si>
    <t>DEC</t>
  </si>
  <si>
    <t>10.1016/j.chb.2014.10.025</t>
  </si>
  <si>
    <t>CS2SE</t>
  </si>
  <si>
    <t>WOS:000361921100053</t>
  </si>
  <si>
    <t>Ptaszynski, M; Lempa, P; Masui, F; Kimura, Y; Rzepka, R; Araki, K; Wroczynski, M; Leliwa, G</t>
  </si>
  <si>
    <t>Ptaszynski, Michal; Lempa, Pawel; Masui, Fumito; Kimura, Yasutomo; Rzepka, Rafal; Araki, Kenji; Wroczynski, Michal; Leliwa, Gniewosz</t>
  </si>
  <si>
    <t>Automatic Cyberbullying Detection; Natural Language Processing; Language Combinatorics</t>
  </si>
  <si>
    <t>DESIGN SCIENCE; N-GRAMS</t>
  </si>
  <si>
    <t>Cyberbullying, or humiliating people using the Internet, has existed almost since the beginning of Internet communication. The relatively recent introduction of smartphones and tablet computers has caused cyberbullying to evolve into a serious social problem. In Japan, members of a parent-teacher association (PTA) attempted to address the problem by scanning the Internet for cyberbullying entries. To help these PTA members and other interested parties confront this difficult task we propose a novel method for automatic detection of malicious Internet content. This method is based on a combinatorial approach resembling brute-force search algorithms, but applied in language classification. The method extracts sophisticated patterns from sentences and uses them in classification. The experiments performed on actual cyberbullying data reveal an advantage of our method vis-a-vis previous methods. Next, we implemented the method into an application for Android smartphones to automatically detect possible harmful content in messages. The method performed well in the Android environment, but still needs to be optimized for time efficiency in order to be used in practice.</t>
  </si>
  <si>
    <t>[Ptaszynski, Michal] Kitami Inst Technol, Kitami, Hokkaido, Japan; [Lempa, Pawel] Cracow Univ Technol, Krakow, Poland; [Masui, Fumito] Kitami Inst Technol, Dept Engn, Kitami, Hokkaido, Japan; [Kimura, Yasutomo] Otaru Univ, Dept Informat &amp; Management Sci, Otaru, Hokkaido, Japan; [Rzepka, Rafal] Hokkaido Univ, Grad Sch Informat Sci &amp; Technol, Sapporo, Hokkaido, Japan; [Araki, Kenji] Hokkaido Univ, Dept Elect &amp; Informat Engn, Sapporo, Hokkaido, Japan; [Araki, Kenji] Hokkaido Univ, Dept Media &amp; Network Technol, Sapporo, Hokkaido, Japan; [Wroczynski, Michal] Samurai Labs, Gdynia, Poland; [Wroczynski, Michal; Leliwa, Gniewosz] Samurai Labs, AI Res, Gdynia, Poland</t>
  </si>
  <si>
    <t>Kitami Institute of Technology; Cracow University of Technology; Kitami Institute of Technology; Otaru University of Commerce; Hokkaido University; Hokkaido University; Hokkaido University</t>
  </si>
  <si>
    <t>Ptaszynski, M (corresponding author), Kitami Inst Technol, Kitami, Hokkaido, Japan.</t>
  </si>
  <si>
    <t>ASSOC INFORMATION SYSTEMS</t>
  </si>
  <si>
    <t>ATLANTA</t>
  </si>
  <si>
    <t>GEORGIA STATE UNIV, 35 BROAD STREET, STE 916-917, ATLANTA, GA 30303 USA</t>
  </si>
  <si>
    <t>1536-9323</t>
  </si>
  <si>
    <t>1558-3457</t>
  </si>
  <si>
    <t>J ASSOC INF SYST</t>
  </si>
  <si>
    <t>J. Assoc. Inf. Syst.</t>
  </si>
  <si>
    <t>JQ7XU</t>
  </si>
  <si>
    <t>WOS:000499154300002</t>
  </si>
  <si>
    <t>Liu, L; Xu, D; Zhao, PF; Zeng, DD; Hu, PJH; Zhang, QP; Luo, Y; Cao, ZD</t>
  </si>
  <si>
    <t>Liu, Lin; Xu, Duo; Zhao, Pengfei; Zeng, Daniel Dajun; Hu, Paul Jen-Hwa; Zhang, Qingpeng; Luo, Yin; Cao, Zhidong</t>
  </si>
  <si>
    <t>COVID-19; Deep learning; Cross-lingual; Hate speech detection; Natural language processing</t>
  </si>
  <si>
    <t>During the COVID-19 pandemic, online social media platforms such as Twitter facilitate the exchange of information among people. However, the prevalence of infodemicsuch as online hate speech has exacerbated social rifts, discrimination, prejudice and even hate crimes. Timely and effective detection of the hate speech will help create a healthy public opinion environment. Most of the current COVID-19-related hate speech research focuses on a single language, such as English. In this paper, we introduce a cross-lingual transfer learning method, aiming to contribute to hate speech detection in low-resource languages. We propose a deep learning based model to classify hate speech with a pre-trained language model for multilingual text embedding. Data augmentation and cross-lingual contrastive learning are then utilized to further improve the performance of cross-lingual knowledge transfer. To evaluate our method, we collected three publicly available annotated COVID-19-related hate speech datasets on Twitter, i.e., two in English and one in German. Furthermore, a Chinese dataset based on Weibo is constructed to expand multilingual data. The experimental results across three languages illustrate the effectiveness of our method for cross-lingual hate speech detection. Test F1-scores of our method for English, Chinese, German as transfer target languages can reach up to 0.728, 0.799 and 0.612 respectively, which are on average better than other baselines.</t>
  </si>
  <si>
    <t>[Liu, Lin; Zhao, Pengfei; Zeng, Daniel Dajun; Luo, Yin; Cao, Zhidong] Chinese Acad Sci, Inst Automat, Beijing 100190, Peoples R China; [Liu, Lin; Zhao, Pengfei; Zeng, Daniel Dajun; Luo, Yin; Cao, Zhidong] Univ Chinese Acad Sci, Sch Artificial Intelligence, Beijing 101408, Peoples R China; [Xu, Duo] Beihang Univ, Sch Math Sci, Beijing 100191, Peoples R China; [Zhang, Qingpeng] City Univ Hong Kong, Sch Data Sci, Hong Kong, Peoples R China; [Hu, Paul Jen-Hwa] Univ Utah, David Eccles Sch Business, Salt Lake City, UT USA</t>
  </si>
  <si>
    <t>Chinese Academy of Sciences; Institute of Automation, CAS; Chinese Academy of Sciences; University of Chinese Academy of Sciences, CAS; Beihang University; City University of Hong Kong; Utah System of Higher Education; University of Utah</t>
  </si>
  <si>
    <t>Cao, ZD (corresponding author), Chinese Acad Sci, Inst Automat, Beijing 100190, Peoples R China.</t>
  </si>
  <si>
    <t>DEC 30</t>
  </si>
  <si>
    <t>10.1016/j.eswa.2023.121031</t>
  </si>
  <si>
    <t>Q7SC9</t>
  </si>
  <si>
    <t>WOS:001059475500001</t>
  </si>
  <si>
    <t>Tuarob, S; Satravisut, M; Sangtunchai, P; Nunthavanich, S; Noraset, T</t>
  </si>
  <si>
    <t>Tuarob, Suppawong; Satravisut, Manisa; Sangtunchai, Pochara; Nunthavanich, Sakunrat; Noraset, Thanapon</t>
  </si>
  <si>
    <t>Abusive language detection; Social networking service; Co-training; Ethical natural language processing</t>
  </si>
  <si>
    <t>Social networks have grown into a widespread form of communication that allows a large number of users to participate in conversations and consume information at any time. The casual nature of social media allows for nonstandard terminology, some of which may be considered rude and derogatory. As a result, a significant portion of social media users is found to express disrespectful language. This problem may intensify in certain developing countries where young children are granted unsupervised access to social media platforms. Furthermore, the sheer amount of social media data generated daily by millions of users makes it impractical for humans to monitor and regulate inappropriate content. If adolescents are exposed to these harmful language patterns without adequate supervision, they may feel obliged to adopt them. In addition, unrestricted aggression in online forums may result in cyberbullying and other dreadful occurrences. While computational linguistics research has addressed the difficulty of detecting abusive dialogues, issues remain unanswered for low-resource languages with little annotated data, leading the majority of supervised techniques to perform poorly. In addition, social media content is often presented in complex, context-rich formats that encourage creative user involvement. Therefore, we propose to improve the performance of abusive language detection and classification in a low-resource setting, using both the abundant unlabeled data and the context features via the co-training protocol that enables two machine learning models, each learning from an orthogonal set of features, to teach each other, resulting in an overall performance improvement. Empirical results reveal that our proposed framework achieves F1 values of 0.922 and 0.827, surpassing the state-of-the-art baselines by 3.32% and 45.85% for binary and fine-grained classification tasks, respectively. In addition to proving the efficacy of co-training in a low-resource situation for abusive language detection and classification tasks, the findings shed light on several opportunities to use unlabeled data and contextual characteristics of social networks in a variety of social computing applications.</t>
  </si>
  <si>
    <t>[Tuarob, Suppawong; Satravisut, Manisa; Sangtunchai, Pochara; Nunthavanich, Sakunrat; Noraset, Thanapon] Mahidol Univ, Fac Informat &amp; Commun Technol, Salaya, Thailand</t>
  </si>
  <si>
    <t>Mahidol University</t>
  </si>
  <si>
    <t>Noraset, T (corresponding author), Mahidol Univ, Fac Informat &amp; Commun Technol, Salaya, Thailand.</t>
  </si>
  <si>
    <t>APR 2023</t>
  </si>
  <si>
    <t>G6YV0</t>
  </si>
  <si>
    <t>WOS:000990599600001</t>
  </si>
  <si>
    <t>Sainju, KD; Mishra, N; Kuffour, A; Young, L</t>
  </si>
  <si>
    <t>Sainju, Karla Dhungana; Mishra, Niti; Kuffour, Akosua; Young, Lisa</t>
  </si>
  <si>
    <t>Bullying; Twitter; Cyberbullying; Machine learning; Social media</t>
  </si>
  <si>
    <t>DEFINITION; IMPACT; CYBER</t>
  </si>
  <si>
    <t>Prior research shows that combining social science with big data can advance our understanding of key social issues like bullying. The current study examines the sharing and disclosure of bullying experiences through the use of Twitter data by including keywords that capture both face-to-face and cyberbullying experiences. Using human coded tweets and supervised machine learning, the study considers the role of the author in bullyingrelated tweets, identifies different types of bullying, analyzes why someone would share a bullying episode on Twitter, and examines the temporal patterns of bullying-related tweets. The study analyzed 847,548 tweets collected between August 7, 2019, and March 31, 2020. The results revealed that most of the tweets were shared from the perspective of the victim, included both general and online bullying, and the most common reason for posting was to report or to self-disclose. Bullying-related tweets were significantly longer than the average tweet and high profile incidents prompted an increase in posts. The results suggest that while Twitter may be a venue for bullying, it is also a space where users can find cathartic discussion and support. This study highlights ways that researchers, educators, and policymakers can utilize Twitter as a medium for positive change and harness machine learning to inform policy and anti-bullying initiatives.</t>
  </si>
  <si>
    <t>[Sainju, Karla Dhungana; Kuffour, Akosua; Young, Lisa] Univ Ontario Inst Technol, Fac Social Sci &amp; Humanities, 2000 Simcoe St N, Oshawa, ON L1G 0C5, Canada; [Mishra, Niti] Univ Toronto, Rotman Sch Management, 105 St George St, Toronto, ON M5S 3E6, Canada</t>
  </si>
  <si>
    <t>Ontario Tech University; University of Toronto</t>
  </si>
  <si>
    <t>Sainju, KD (corresponding author), Univ Ontario Inst Technol, Fac Social Sci &amp; Humanities, 2000 Simcoe St N, Oshawa, ON L1G 0C5, Canada.</t>
  </si>
  <si>
    <t>10.1016/j.chb.2021.106735</t>
  </si>
  <si>
    <t>RO9AC</t>
  </si>
  <si>
    <t>WOS:000641330900020</t>
  </si>
  <si>
    <t>Kumar, R; Bhat, A</t>
  </si>
  <si>
    <t>Kumar, Raju; Bhat, Aruna</t>
  </si>
  <si>
    <t>Cyberbullying; Machine learning; Online harassment; Cyber forensics; Online social media</t>
  </si>
  <si>
    <t>Online social media (OSM) is an integral part of human life these days. Significantly, the young generation spends most of their time on social media in an active and passive state. The exponential growth of OSM has created an atmosphere of increased cybercrime. Although OSM provides a platform to connect people with similar thoughts and interests, it also exposes vulnerable users to mischievous elements in cyberspace. Social media connects and generates a massive amount of human activity-related data. However, the misuse of OSM introduces a novel way of expressing aggression and violence that exclusively happens online. In this research paper, we briefly discuss the background of Cyberbullying and the various machine and deep learning-based models incorporated to deal with it effectively. We also highlight the main challenges in designing a cyberbullying prediction model and address them.</t>
  </si>
  <si>
    <t>[Kumar, Raju; Bhat, Aruna] Delhi Technol Univ, Dept Comp Sci &amp; Engn, Delhi, India</t>
  </si>
  <si>
    <t>Bhat, A (corresponding author), Delhi Technol Univ, Dept Comp Sci &amp; Engn, Delhi, India.</t>
  </si>
  <si>
    <t>10.1007/s10207-022-00600-y</t>
  </si>
  <si>
    <t>AUG 2022</t>
  </si>
  <si>
    <t>5H4ZW</t>
  </si>
  <si>
    <t>WOS:000837561100001</t>
  </si>
  <si>
    <t>Wullach, T; Adler, A; Minkov, E</t>
  </si>
  <si>
    <t>Wullach, Tomer; Adler, Amir; Minkov, Einat</t>
  </si>
  <si>
    <t>Hate speech detection; Neural networks; Text generation</t>
  </si>
  <si>
    <t>The massive spread ofhate speech, hateful content targeted at specific subpopulations, is a problem of criticalsocial importance. Automated methods of hate speech detection typically employ state-of-the-art deep learning(DL)-based text classifiers-large pretrained neural language models of over 100 million parameters, adaptingthese models to the task of hate speech detection using relevant labeled datasets. Unfortunately, there areonly a few public labeled datasets of limited size that are available for this purpose. We make severalcontributions with high potential for advancing this state of affairs. We present HyperNetworks for hate speechdetection, a special class of DL networks whose weights are regulated by a small-scale auxiliary network.These architectures operate at character-level, as opposed to word or subword-level, and are several ordersof magnitude smaller compared to the popular DL classifiers. We further show that training hate detectionclassifiers using additional large amounts of automatically generated examples is beneficial in general, yetthis practice especially boosts the performance of the proposed HyperNetworks. We report the results ofextensive experiments, assessing the performance of multiple neural architectures on hate detection using fivepublic datasets. The assessed methods include the pretrained language models of BERT, RoBERTa, ALBERT,MobileBERT and CharBERT, a variant of BERT that incorporates character alongside subword embeddings. Inaddition to the traditional setup of within-dataset evaluation, we perform cross-dataset evaluation experiments,testing the generalization of the various models in conditions of data shift. Our results show that the proposedHyperNetworks achieve performance that is competitive, and better in some cases, than these pretrainedlanguage models, while being smaller by orders of magnitude</t>
  </si>
  <si>
    <t>[Wullach, Tomer; Minkov, Einat] Univ Haifa, Dept Informat Syst, Haifa, Israel; [Adler, Amir] Braude Coll Engn, Dept Elect Engn, Karmiel, Israel; [Adler, Amir] MIT, McGovern Inst Brain Res, Cambridge, MA USA</t>
  </si>
  <si>
    <t>University of Haifa; Braude Academic College of Engineering; Massachusetts Institute of Technology (MIT)</t>
  </si>
  <si>
    <t>Wullach, T (corresponding author), Univ Haifa, Dept Informat Syst, Haifa, Israel.</t>
  </si>
  <si>
    <t>NOV 1</t>
  </si>
  <si>
    <t>10.1016/j.eswa.2022.117571</t>
  </si>
  <si>
    <t>MAY 2022</t>
  </si>
  <si>
    <t>2T9QU</t>
  </si>
  <si>
    <t>WOS:000822801600009</t>
  </si>
  <si>
    <t>Mali, MK; Pawar, RR; Shinde, SA; Kale, SD; Mulik, S; Jagtap, AA; Tambewagh, PA; Rajput, PU</t>
  </si>
  <si>
    <t>Mali, Mohan K.; Pawar, Ranjeet R.; Shinde, Sandeep A.; Kale, Satish D.; Mulik, Sameer, V; Jagtap, Asmita A.; Tambewagh, Pratibha A.; Rajput, Punam U.</t>
  </si>
  <si>
    <t>Cyberbullying; Automatic Detection; Social Networks; Feature Selection; Binary Chimp Optimization; Stacked Bidirectional Gated Recurrent Unit; Aggressive Behaviour</t>
  </si>
  <si>
    <t>Cyberbullying behaviour has drawn more attention as social media usage has grown. Teen suicide has been related to cyberbullying, among other serious and harmful effects on a person's life. Using the appropriate natural language processing and machine learning techniques, it is possible to proactively identify bullying content to reduce and eventually eradicate cyberbullying. Accordingly, the article proposed an automated deeplearning model for detecting aggressive activity in cyberbullying. Initially, the data was extracted from the social media platform using Formspring, Instagram and MySpace datasets for perceiving cyberbullying behaviour, then the collected data are input for preprocessing. To remove the raw data, several preprocessing processes have been introduced. They consist of removing stop words, white spaces for punctuation, and changing the comments to lowercase. Lexical Density (LD) has been one of the metrics used to gauge language complexity generally. As a result, the study made use of the Feature Density (FD) to calculate how complicated certain natural language datasets are using the linguistically backed preprocessing model. After preprocessing, the data are input to the feature selection process which selects the pertinent features or attributes to include in predictive modelling and which to leave out. Since, the article proposed a Binary Chimp Optimization (BCO)-based Feature Selection (BCO-FSS) technique, which selects the subset of features for classification performance improvement. The selected features are exploited for cyberbullying behaviour detection. To identify the exploit of social media for cyberbullying text content, the article suggested Stacked Bidirectional Gated Recurrent Unit (SBiGRU) Attention for learning spatial location information and sequential semantic representations using a Bi-GRU. Additionally, the BERT model is employed as a base classifier to recognize and categorise aggressive behaviour in the textual content. The Matlab software is employed for simulation. For accuracy, precision, recall, and F1-Score, this experiment yielded a practically perfect outcome with values of 99.12%, 94.73%, 97.45%, and 93.91% respectively.</t>
  </si>
  <si>
    <t>[Mali, Mohan K.; Pawar, Ranjeet R.; Shinde, Sandeep A.; Kale, Satish D.; Mulik, Sameer, V; Jagtap, Asmita A.; Tambewagh, Pratibha A.; Rajput, Punam U.] Bharati Vidyapeeth Inst Technol, Navi Mumbai, India</t>
  </si>
  <si>
    <t>Mali, MK (corresponding author), Bharati Vidyapeeth Inst Technol, Navi Mumbai, India.</t>
  </si>
  <si>
    <t>MAR 1</t>
  </si>
  <si>
    <t>10.1016/j.eswa.2024.125641</t>
  </si>
  <si>
    <t>NOV 2024</t>
  </si>
  <si>
    <t>M2O6F</t>
  </si>
  <si>
    <t>WOS:001355987300001</t>
  </si>
  <si>
    <t>Song, R; Li, YJ; Tian, MJ; Wang, HW; Giunchiglia, F; Xu, H</t>
  </si>
  <si>
    <t>Song, Rui; Li, Yingji; Tian, Mingjie; Wang, Hanwen; Giunchiglia, Fausto; Xu, Hao</t>
  </si>
  <si>
    <t>LLM feedback; Contrastive learning; Reliable text classification</t>
  </si>
  <si>
    <t>Recent studies show Pre-trained Language Models (PLMs) tend to shortcut learning, reducing effectiveness with Out-Of-Distribution (OOD) samples, prompting research on the impact of shortcuts and robust causal features by interpretable methods for text classification. However, current approaches encounter two primary challenges. Firstly, black-box interpretable methods often yield incorrect causal keywords. Secondly, existing methods do not differentiate between shortcuts and causal keywords, often employing a unified approach to deal with them. To address the first challenge, we propose a framework that incorporates Large Language Model's feedback into the process of identifying shortcuts and causal keywords. Specifically, we transform causal feature extraction into a word-level binary labeling task with the aid of ChatGPT. For the second challenge, we introduce a multi-grained shortcut mitigation framework. This framework includes two auxiliary tasks aimed at addressing shortcuts and causal features separately: shortcut reconstruction and counterfactual contrastive learning. These tasks enhance PLMs at both the token and sample granularity levels, respectively. Experimental results show that the proposed method achieves an average performance improvement of more than 1% under the premise of four different language model as the backbones for sentiment classification and toxicity detection tasks on 8 datasets compared with the most recent baseline methods.</t>
  </si>
  <si>
    <t>[Song, Rui; Li, Yingji; Giunchiglia, Fausto; Xu, Hao] Jilin Univ, Coll Comp Sci &amp; Technol, Changchun 130012, Peoples R China; [Song, Rui; Li, Yingji] Jilin Univ, Coll Comp Sci &amp; Technol, Minist Educ, Key Lab Symbol Computat &amp; Knowledge Engn, Changchun 130012, Peoples R China; [Tian, Mingjie; Xu, Hao] Jilin Univ, Sch Artificial Intelligence, Changchun 130012, Peoples R China; [Wang, Hanwen] Jilin Univ, Coll Software, Changchun 130012, Peoples R China; [Giunchiglia, Fausto] Univ Trento, Dept Informat Engn &amp; Comp Sci, Trento, Italy</t>
  </si>
  <si>
    <t>Jilin University; Jilin University; Jilin University; Jilin University; University of Trento</t>
  </si>
  <si>
    <t>Xu, H (corresponding author), Jilin Univ, Coll Comp Sci &amp; Technol, Changchun 130012, Peoples R China.</t>
  </si>
  <si>
    <t>MAR</t>
  </si>
  <si>
    <t>10.1016/j.ipm.2024.103964</t>
  </si>
  <si>
    <t>M9N7G</t>
  </si>
  <si>
    <t>WOS:001360730000001</t>
  </si>
  <si>
    <t>Hashmi, E; Yayilgan, SY; Yamin, MM; Abomhara, M; Ullah, M</t>
  </si>
  <si>
    <t>Hashmi, Ehtesham; Yayilgan, Sule Yildirim; Yamin, Muhammad Mudassar; Abomhara, Mohamed; Ullah, Mohib</t>
  </si>
  <si>
    <t>Hate speech; Natural language processing; Data augmentation; Self-representation learning; Transformers</t>
  </si>
  <si>
    <t>The proliferation of social media platforms has significantly contributed to the spread of hate speech, targeting individuals based on race, gender, impaired functioning, religion, or sexual orientation. Online hate speech not only provokes prejudice and violence in cyber-space, but it also has profound impacts in real-world communities, eroding social harmony and increasing the risk of physical harm. This necessitates the urgency for effective hate speech detection systems, especially in low-resource languages such as Norwegian, where limited data availability presents additional challenges. This study utilizes the Barlow Twins methodology, applying a self-supervised learning framework to initially develop robust language representations for Norwegian, a language that is typically underrepresented in NLP research. These learned representations are then utilized in a semi-supervised classification task to detect hate speech. Leveraging a combination of text augmentation techniques at both the word and sentence level, along with self-training strategies, our approach demonstrates the potential to efficiently learn meaningful representations with a minimal amount of annotated data. Experimental results show that the Nor-BERT model is well-suited for detecting hate speech within the limited Norwegian data available, consistently outperforming other models. Additionally, Nor-BERT surpassed all deep learning-based models in terms of F1-score.</t>
  </si>
  <si>
    <t>[Hashmi, Ehtesham; Yayilgan, Sule Yildirim; Yamin, Muhammad Mudassar; Abomhara, Mohamed] Norwegian Univ Sci &amp; Technol NTNU, Dept Informat Secur &amp; Commun Technol IIK, Teknologivegen 22, N-2815 Gjovik, Innlandet, Norway; [Ullah, Mohib] Norwegian Univ Sci &amp; Technol NTNU, Dept Comp Sci IDI, Intelligent Syst &amp; Analyt ISA Res Grp, Teknologivegen 22, N-2815 Gjovik, Innlandet, Norway</t>
  </si>
  <si>
    <t>Norwegian University of Science &amp; Technology (NTNU); Norwegian University of Science &amp; Technology (NTNU)</t>
  </si>
  <si>
    <t>Hashmi, E (corresponding author), Norwegian Univ Sci &amp; Technol NTNU, Dept Informat Secur &amp; Commun Technol IIK, Teknologivegen 22, N-2815 Gjovik, Innlandet, Norway.</t>
  </si>
  <si>
    <t>MAR 10</t>
  </si>
  <si>
    <t>10.1016/j.eswa.2024.125843</t>
  </si>
  <si>
    <t>S0K8S</t>
  </si>
  <si>
    <t>WOS:001395232100001</t>
  </si>
  <si>
    <t>Uyheng, J; Moffitt, JD; Carley, KM</t>
  </si>
  <si>
    <t>Uyheng, Joshua; Moffitt, J. D.; Carley, Kathleen M.</t>
  </si>
  <si>
    <t>Trolls; Bots; Disinformation; Social media; Machine learning; Psycholinguistics</t>
  </si>
  <si>
    <t>PATTERNS; WORDS; BOTS</t>
  </si>
  <si>
    <t>This paper posits and tests a social cybersecurity framework to detect and characterize online trolling. Using a dataset of online trolling obtained through active learning, we empirically find that troll messages are significantly associated with more abusive language (p &lt; .001), lower cognitive complexity (p &lt; .01), and greater targeting of named entities (p &lt; .05) and identities (p &lt; .05). These effects are robust to the likelihood that these messages come from bots. We then train and evaluate TrollHunter, a theory-driven and interpretable machine learning model using the derived psycholinguistic features. TrollHunter achieves 89% accuracy and F1 score in detecting trolling messages, with an average 12.25% improvement in performance when relationally modeling conversational context. Explorations of convergent and discriminant validity reveal that our measure of trolling is more closely related to non-hateful offensive speech over hate speech, aggressive over non-aggressive speech, and that Chinese state -sponsored accounts engage in higher levels of trolling than Russian state-sponsored accounts (p &lt; .001). Finally, we apply TrollHunter in a field study to compare the media targets of trolling activity compared to bots as a reference group. Bots dominate replies to exclusive right-leaning media outlets like Breitbart and Newsmax, while trolls disproportionately target outlets with mixed partisan trust like BBC and ABC. This bifurcation suggests that not only are trolls and bots different entities, but they also have different impacts in relation to driving polarization and disinformation in society. Echoing recent calls for interdisciplinary approaches that link computational models with social theory, we conclude with implications for platform regulation and policy-making to curtail the actions of diverse agents of disinformation.</t>
  </si>
  <si>
    <t>[Uyheng, Joshua; Moffitt, J. D.; Carley, Kathleen M.] Carnegie Mellon Univ, Inst Software Res, CASOS Ctr, Pittsburgh, PA 15213 USA</t>
  </si>
  <si>
    <t>Carnegie Mellon University</t>
  </si>
  <si>
    <t>Uyheng, J (corresponding author), Carnegie Mellon Univ, Inst Software Res, CASOS Ctr, Pittsburgh, PA 15213 USA.</t>
  </si>
  <si>
    <t>10.1016/j.ipm.2022.103012</t>
  </si>
  <si>
    <t>JUL 2022</t>
  </si>
  <si>
    <t>4E9VB</t>
  </si>
  <si>
    <t>WOS:000848165100003</t>
  </si>
  <si>
    <t>Sarracén, GLD; Rosso, P</t>
  </si>
  <si>
    <t>Sarracen, Gretel Liz De la Pella; Rosso, Paolo</t>
  </si>
  <si>
    <t>Hate speech detection; Keyword extraction; Bias analysis; Bias mitigation</t>
  </si>
  <si>
    <t>Hate speech detection refers broadly to the automatic identification of language that may be considered discriminatory against certain groups of people. The goal is to help online platforms to identify and remove harmful content. Humans are usually capable of detecting hatred in critical cases, such as when the hatred is non-explicit, but how do computer models address this situation? In this work, we aim to contribute to the understanding of ethical issues related to hate speech by analysing two transformer-based models trained to detect hate speech. Our study focuses on analysing the relationship between these models and a set of hateful keywords extracted from the three well-known datasets. For the extraction of the keywords, we propose a metric that takes into account the division among classes to favour the most common words in hateful contexts. In our experiments, we first compared the overlap between the extracted keywords with the words to which the models pay the most attention in decision-making. On the other hand, we investigate the bias of the models towards the extracted keywords. For the bias analysis, we characterize and use two metrics and evaluate two strategies to try to mitigate the bias. Surprisingly, we show that over 50% of the salient words of the models are not hateful and that there is a higher number of hateful words among the extracted keywords. However, we show that the models appear to be biased towards the extracted keywords. Experimental results suggest that fitting models with hateful texts that do not contain any of the keywords can reduce bias and improve the performance of the models.</t>
  </si>
  <si>
    <t>[Sarracen, Gretel Liz De la Pella; Rosso, Paolo] Univ Politecn Valencia, Camino Vera S-N, Valencia 46022, Spain</t>
  </si>
  <si>
    <t>Sarracén, GLD (corresponding author), Univ Politecn Valencia, Camino Vera S-N, Valencia 46022, Spain.</t>
  </si>
  <si>
    <t>10.1016/j.ipm.2023.103433</t>
  </si>
  <si>
    <t>M2BM4</t>
  </si>
  <si>
    <t>WOS:001028286700001</t>
  </si>
  <si>
    <t>Teng, TH; Varathan, KD; Crestani, F</t>
  </si>
  <si>
    <t>Teng, Teoh Hwai; Varathan, Kasturi Dewi; Crestani, Fabio</t>
  </si>
  <si>
    <t>Online social network; Machine learning workflow; Cyberbullying; Automated classification; Comprehensive review</t>
  </si>
  <si>
    <t>PEER VICTIMIZATION; DARK TRIAD; NETWORKS; CHILDREN; ADOLESCENTS; SEVERITY; SUICIDE; EMPATHY; IMPACT</t>
  </si>
  <si>
    <t>The emergence of online social networks (OSN) platforms removes communication barriers that are essential to human life, catalyzing social networking growth. However, this emergence has given rise to a negative impact when someone abuses the platform to commit cyberbullying activities. Hence, it is crucial to work on automated cyberbullying-related classification to mitigate the societal phenomena in OSN. The research on the automated classification model for cyberbullying was pioneered over the last decade with growing interest among researchers. It is helpful to track its growth over the decades to elucidate the state-of-arts techniques applied in this field. This paper presents a large amount of literature germane to cyberbullying classification from past to present to provide a comprehensive review. A total of 126 papers were reviewed. This paper emphasizes textbased cyberbullying and multi-modal cyberbullying. The review was presented around the machine learning workflow, encompassing four core sections: dataset analysis, pre-processing analysis, feature analysis, and technique analysis. Based on the critical analysis, limitations are addressed along with the future works that can be conducted to fill the gap in previous research. Furthermore, the review also examined the ethical implications associated with the implementation of these techniques. This review paper is expected to assist readers in fully comprehending the current trend, architecture, and techniques applied to the field.</t>
  </si>
  <si>
    <t>[Teng, Teoh Hwai; Varathan, Kasturi Dewi] Univ Malaya, Fac Comp Sci &amp; Informat Technol, Dept Informat Syst, Kuala Lumpur 50603, Malaysia; [Crestani, Fabio] Univ Svizzera italiana USI, Fac Informat, Lugano, Switzerland</t>
  </si>
  <si>
    <t>Universiti Malaya; Universita della Svizzera Italiana</t>
  </si>
  <si>
    <t>Varathan, KD (corresponding author), Univ Malaya, Fac Comp Sci &amp; Informat Technol, Dept Informat Syst, Kuala Lumpur 50603, Malaysia.</t>
  </si>
  <si>
    <t>JUN 15</t>
  </si>
  <si>
    <t>10.1016/j.eswa.2023.122644</t>
  </si>
  <si>
    <t>FZ5X3</t>
  </si>
  <si>
    <t>WOS:001149701000001</t>
  </si>
  <si>
    <t>Putra, CD; Wang, HC</t>
  </si>
  <si>
    <t>Putra, Cendra Devayana; Wang, Hei-Chia</t>
  </si>
  <si>
    <t>Semisupervised learning; Single -task learning; Hate speech; Shared knowledge</t>
  </si>
  <si>
    <t>On social media, hate speech is a daily occurrence but has physical and psychological implications. Utilizing a deep learning strategy to combat hate speech is one method for preventing it. Deep learning techniques may require massive datasets to generate accurate models, but hate speech samples (such as misogyny and cyber samples) are frequently insufficient and diverse. We offer methods for leveraging these diverse datasets and enhancing deep learning models through knowledge sharing. We analyzed the existing Bidirectional Encoder Representations from Transformers (BERT) technique and built a BERT-3CNN method to generate a single -task classifier that optimally absorbs the target dataset's features. Second, we proposed a shared BERT layer to gain a general understanding of hate speech. Third, we proposed a method for adapting another dataset to the desired dataset. We conducted several quantitative experimental investigations on five datasets, including Hatebase, Supremacist, Cybertroll, TRAC, and TRAC 2020, and assessed the achieved performance using the accuracy and F1 metrics. The first experiment demonstrated that our BERT-3CNN model improved the average accuracy by 5% and the F1 score by 18%. The second experiment demonstrated that BERT -SP improved the average accuracy by 0.2% and the F1 score by 2%. TRAC, Supremacist, Hatebase, and Cybertroll all showed improvements in accuracy, with Semi BERT -SP enhancing accuracy by 6% and F1 score by 5%, while TRAC2020 showed 10% and 9% improvements.</t>
  </si>
  <si>
    <t>[Putra, Cendra Devayana; Wang, Hei-Chia] Natl Cheng Kung Univ, Inst Informat Management, Tainan 701, Taiwan; [Wang, Hei-Chia] Natl Cheng Kung Univ, Ctr Innovat FinTech Business Models, Tainan 701, Taiwan</t>
  </si>
  <si>
    <t>National Cheng Kung University; National Cheng Kung University</t>
  </si>
  <si>
    <t>Wang, HC (corresponding author), Natl Cheng Kung Univ, Inst Informat Management, Tainan 701, Taiwan.;Wang, HC (corresponding author), Natl Cheng Kung Univ, Ctr Innovat FinTech Business Models, Tainan 701, Taiwan.</t>
  </si>
  <si>
    <t>MAR 5</t>
  </si>
  <si>
    <t>JQ4I1</t>
  </si>
  <si>
    <t>WOS:001174613400001</t>
  </si>
  <si>
    <t>Le-Hong, P</t>
  </si>
  <si>
    <t>Phuong Le-Hong</t>
  </si>
  <si>
    <t>Diacritics generation; Hate speech detection; Recurrent neural networks; Transformers; Sentiment analysis; Text; Vietnamese</t>
  </si>
  <si>
    <t>One of the challenging problems in text processing is diacritics generation where one needs to generate diacritic marks for non-accented text. With an ever increasing amount of informal text without accents such as short text messages, emails or blog posts on social media, a software system which is capable of generating diacritic marks accurately is very useful and necessary in many situations. This paper presents an approach to improve the accuracy of diacritics generation for Vietnamese text. We propose two novel deep learning models which leverage a plausible conceptual representation for the phonetic structure of Vietnamese syllables. Experimental results on real-world datasets show that our models achieve a significant improvement as compared to the state-of-the-art methods for diacritics generation. We also demonstrate that the proposed models can be applied efficiently to improve the accuracy of hate speech detection on Vietnamese social networks. (c) 2021 Elsevier B.V. All rights reserved.</t>
  </si>
  <si>
    <t>[Phuong Le-Hong] Vietnam Natl Univ, Hanoi, Vietnam</t>
  </si>
  <si>
    <t>Vietnam National University Hanoi (VNU Hanoi) System</t>
  </si>
  <si>
    <t>Le-Hong, P (corresponding author), Vietnam Natl Univ, Hanoi, Vietnam.</t>
  </si>
  <si>
    <t>DEC 5</t>
  </si>
  <si>
    <t>10.1016/j.knosys.2021.107504</t>
  </si>
  <si>
    <t>SEP 2021</t>
  </si>
  <si>
    <t>WK7QW</t>
  </si>
  <si>
    <t>WOS:000709919000013</t>
  </si>
  <si>
    <t>Gautam, AK; Bansal, A</t>
  </si>
  <si>
    <t>Gautam, Arvind Kumar; Bansal, Abhishek</t>
  </si>
  <si>
    <t>e-mail cyberstalking; cyberstalking detection; cyberbullying; machine learning; spam detection; soft voting; TF-IDF; support vector machine; naive bayes; logistics regression; random forest</t>
  </si>
  <si>
    <t>CLASSIFICATION; ENSEMBLE; FEATURES; MODEL</t>
  </si>
  <si>
    <t>In the virtual world, many internet applications are used by a mass of people for several purposes. Internet applications are the basic needs of people in the modern days of lifestyle which are also making habitual society. Like social media, e-mail technology is also more prevalent among people of different categories for personal and official communications. The widespread use of e-mail-based communication is also raising various types of cybercrimes, including cyberstalking. Cyberstalkers also use an e-mail-based approach to harass the victim in the form of cyberstalking. Cyberstalkers utilize several content-wise and intent-wise approaches to target the victim, such as spamming, phishing, spoofing, malicious, defamatory, e-mail bombing, and non-spam e-mails, including sexism, racism, and threatening, and finally, trying to hack the account over e-mail technology. This paper proposed an EBCD model for automatic cyberstalking detection on textual data of e-mail using the multi-model soft voting technique of the machine learning approach. Initially, experimental works were performed to train, test, and validate all classifiers of three model sets on three different labeled datasets. Dataset D1 contains spam, fraudulent, and phishing e-mail subject, dataset D2 contains spam e-mail body text, while dataset D3 contains harassment-related data. After that, trained, tested, and validated classifiers of all model sets were applied as a combined approach to automatically classify the unlabeled e-mails from the user's mailbox using the multi-model soft voting technique. The proposed EBCD model successfully classifies the e-mails from the user's mailbox into cyberstalking e-mails, suspicious e-mails (spam and fraudulent), and normal e-mails. In each model set of the EBCD model, several classifiers, namely support vector machine, random forest, naive bayes, logistic regression, and soft voting, were used. The final decision in classifying the e-mails from the user's mailbox was taken by the soft voting technique of each model set. The TF-IDF feature extraction method was used with the entire applied machine learning model sets to obtain the feature vectors from the data. Experimental results show that the soft voting technique not only enhances the performance of the e-mail classification task but also supports making the right decision to avoid the wrong classification. Overall performance of the soft voting technique was better than other classifiers, although the performance of the support vector machine was also notable. As per experimental results, the soft voting technique obtained an accuracy of 97.7%, 97.7%, 98.9%, a precision of 97%, 98.3%, 98.6%, recall of 98.3%, 96.5%, 99.1%, f-score of 97.6%, 97.4%, 98.9%, and AUC of 99.4%, 99.7%, 99.9% on dataset D1, D2, and D3 respectively. The average performance of soft voting of each model set on classified e-mails from the user's mailbox was also notable, with an accuracy of 96.3%, precision of 98.1%, recall of 94%, f-score of 95.9%, and AUC of 96.8%.</t>
  </si>
  <si>
    <t>[Gautam, Arvind Kumar; Bansal, Abhishek] Indira Gandhi Natl Tribal Univ, Amarkantak, India; [Gautam, Arvind Kumar] Indira Gandhi Natl Tribal Univ, Dept Comp Sci, Amarkantak 484886, MP, India</t>
  </si>
  <si>
    <t>Indira Gandhi National Tribal University; Indira Gandhi National Tribal University</t>
  </si>
  <si>
    <t>Gautam, AK (corresponding author), Indira Gandhi Natl Tribal Univ, Dept Comp Sci, Amarkantak 484886, MP, India.</t>
  </si>
  <si>
    <t>TAYLOR &amp; FRANCIS INC</t>
  </si>
  <si>
    <t>PHILADELPHIA</t>
  </si>
  <si>
    <t>530 WALNUT STREET, STE 850, PHILADELPHIA, PA 19106 USA</t>
  </si>
  <si>
    <t>0887-4417</t>
  </si>
  <si>
    <t>2380-2057</t>
  </si>
  <si>
    <t>J COMPUT INFORM SYST</t>
  </si>
  <si>
    <t>J. Comput. Inf. Syst.</t>
  </si>
  <si>
    <t>NOV 2</t>
  </si>
  <si>
    <t>10.1080/08874417.2022.2155267</t>
  </si>
  <si>
    <t>JAN 2023</t>
  </si>
  <si>
    <t>Computer Science, Information Systems</t>
  </si>
  <si>
    <t>W2IC2</t>
  </si>
  <si>
    <t>WOS:000914741400001</t>
  </si>
  <si>
    <t>Warner, M; Strohmayer, A; Higgs, M; Coventry, L</t>
  </si>
  <si>
    <t>Warner, Mark; Strohmayer, Angelika; Higgs, Matthew; Coventry, Lynne</t>
  </si>
  <si>
    <t>Proactive moderation; Moderation; Hate speech; Context; Toxicity-detection; Abusability</t>
  </si>
  <si>
    <t>BEHAVIOR; SITES</t>
  </si>
  <si>
    <t>Toxicity detection algorithms, originally designed for reactive content moderation systems, are being deployed into proactive end-user interventions to moderate content. Yet, there has been little critique on the use of these algorithms within this moderation paradigm. We conducted design workshops with four stakeholder groups, asking participants to embed a toxicity detection algorithm into an imagined mobile phone keyboard. This allowed us to critically explore how such algorithms could be used to proactively reduce the sending of toxic content. We found contextual factors such as platform culture and affordances, and scales of abuse, impacting on perceptions of toxicity and effectiveness of the system. We identify different types of end-users across a continuum of intention to send toxic messages, from unaware users, to those that are determined and organised. Finally, we highlight the potential for certain end-user groups to misuse these systems to validate their attacks, to gamify hate, and to manipulate algorithmic models to exacerbate harm.</t>
  </si>
  <si>
    <t>[Warner, Mark] UCL, London, England; [Strohmayer, Angelika] Northumbria Univ, Newcastle Upon Tyne, England; [Coventry, Lynne] Abertay Univ, Dundee, Scotland</t>
  </si>
  <si>
    <t>University of London; University College London; Northumbria University; University of Abertay Dundee</t>
  </si>
  <si>
    <t>Warner, M (corresponding author), UCL, London, England.</t>
  </si>
  <si>
    <t>ACADEMIC PRESS LTD- ELSEVIER SCIENCE LTD</t>
  </si>
  <si>
    <t>LONDON</t>
  </si>
  <si>
    <t>24-28 OVAL RD, LONDON NW1 7DX, ENGLAND</t>
  </si>
  <si>
    <t>1071-5819</t>
  </si>
  <si>
    <t>1095-9300</t>
  </si>
  <si>
    <t>INT J HUM-COMPUT ST</t>
  </si>
  <si>
    <t>Int. J. Hum.-Comput. Stud.</t>
  </si>
  <si>
    <t>10.1016/j.ijhcs.2025.103468</t>
  </si>
  <si>
    <t>FEB 2025</t>
  </si>
  <si>
    <t>Computer Science, Cybernetics; Ergonomics; Psychology, Multidisciplinary</t>
  </si>
  <si>
    <t>Computer Science; Engineering; Psychology</t>
  </si>
  <si>
    <t>Z0I3K</t>
  </si>
  <si>
    <t>hybrid, Green Submitted</t>
  </si>
  <si>
    <t>WOS:001435846200001</t>
  </si>
  <si>
    <t>Zhou, G; Wang, HZ; Jin, D; Wang, WX; Jiang, SY; Tang, R; Chen, XS</t>
  </si>
  <si>
    <t>Zhou, Gang; Wang, Haizhou; Jin, Di; Wang, Wenxian; Jiang, Shuyu; Tang, Rui; Chen, Xingshu</t>
  </si>
  <si>
    <t>Toxic euphemisms; Contrastive learning; Implicit toxic; Knowledge fusion; Content moderation</t>
  </si>
  <si>
    <t>For real-time content moderation systems, detecting toxic euphemisms remains a significant challenge due to the lack of available annotated datasets and the ability to deeply identify euphemistic toxicity. In this paper, we proposed the TED-SCL framework (Toxic Euphemism Detection based on Semantic Contrastive Learning) to solve these problems. Firstly, we collected nearly 8 million comments and constructed a toxic euphemism dataset (TE-Dataset), which contains 18,971 comments, covering six topics and 424 PTETs (Potential Toxic Euphemism Terms). Next, we employed contrastive learning to separate toxic euphemism samples from harmless ones in semantic space and enhance the model's ability to capture subtle differences. Lastly, we utilized a dual channel knowledge augmentation module to integrate background knowledge with toxic comments and improve the identification of toxic euphemisms. Experimental results demonstrate that TED-SCL outperforms existing SOTA in toxic euphemism detection tasks, achieving accuracy of 93.94%, recall of 93.36%, and F1 score of 93.23%. Furthermore, TEDSCL demonstrates better generalization, zero-shot capability, and greater robustness on different topics and datasets, which provides a new way for real-time content moderation systems to detect euphemistic and implicit toxicity effectively.</t>
  </si>
  <si>
    <t>[Zhou, Gang; Wang, Haizhou; Jin, Di; Wang, Wenxian; Jiang, Shuyu; Tang, Rui] Sichuan Univ, Sch Cyber Sci &amp; Engn, Chengdu 610065, Peoples R China; [Wang, Haizhou; Wang, Wenxian; Tang, Rui; Chen, Xingshu] Sichuan Univ, Cyber Sci Res Inst, Chengdu 610065, Peoples R China; [Wang, Wenxian; Tang, Rui; Chen, Xingshu] Sichuan Univ, Minist Educ, Key Lab Data Protect &amp; Intelligent Management, Chengdu 610065, Peoples R China</t>
  </si>
  <si>
    <t>Sichuan University; Sichuan University; Sichuan University</t>
  </si>
  <si>
    <t>Wang, HZ (corresponding author), Sichuan Univ, Sch Cyber Sci &amp; Engn, Chengdu 610065, Peoples R China.</t>
  </si>
  <si>
    <t>10.1016/j.ipm.2025.104143</t>
  </si>
  <si>
    <t>MAR 2025</t>
  </si>
  <si>
    <t>0YF9P</t>
  </si>
  <si>
    <t>WOS:001458864700001</t>
  </si>
  <si>
    <t>Lin, SY; Chien, SY; Chen, YZ; Chien, YH</t>
  </si>
  <si>
    <t>Lin, Szu-Yin; Chien, Shih-Yi; Chen, Yi-Zhen; Chien, Yu-Hang</t>
  </si>
  <si>
    <t>Article; Early Access</t>
  </si>
  <si>
    <t>Artificial intelligence; Machine learning; Deep learning; Malicious behavior; Harmful news; Toxic comments</t>
  </si>
  <si>
    <t>VICTIMIZATION; VICTIMS</t>
  </si>
  <si>
    <t>The surge in online media has inundated the public with information, prompting the use of sensational and provocative language to capture attention, worsening the prevalence of online malicious behavior. This study delves into machine learning (ML) and deep learning (DL) techniques to identify and recognize harmful news and toxic comments, aiming to counteract the detrimental impact on public perception. Effective methods for detecting and categorizing malicious content are proposed and discussed, highlighting the differences between ML and DL approaches in combating malicious behavior. The study employs feature selection methods to scrutinize the distinctive feature set and keywords linked to harmful news and toxic comments. The proposed approach yields promising outcomes, achieving a 94% accuracy rate in recognizing toxic comments, a 68% recognition accuracy for harmful news, and an 81% accuracy in classifying malicious behavior content (combining harmful news and toxic comments). By harnessing the capabilities of ML and DL, this research enriches our comprehension of and ability to mitigate malicious behavior in online media. It provides valuable insights into the practical identification and categorization of harmful news and toxic comments, highlighting the unique facets of these advanced computational strategies as they address the pressing challenges of our digital society.</t>
  </si>
  <si>
    <t>[Lin, Szu-Yin] Natl Yang Ming Chiao Tung Univ, Dept Management Sci, Hsinchu, Taiwan; [Chien, Shih-Yi; Chien, Yu-Hang] Natl Chengchi Univ, Dept Management Informat Syst, Taipei, Taiwan; [Chen, Yi-Zhen] Chung Yuan Christian Univ, Dept Informat Management, Taoyuan, Taiwan</t>
  </si>
  <si>
    <t>National Yang Ming Chiao Tung University; National Chengchi University; Chung Yuan Christian University</t>
  </si>
  <si>
    <t>Chien, SY (corresponding author), Natl Chengchi Univ, Dept Management Informat Syst, Taipei, Taiwan.</t>
  </si>
  <si>
    <t>2024 SEP 24</t>
  </si>
  <si>
    <t>10.1007/s10796-024-10540-8</t>
  </si>
  <si>
    <t>G8H2L</t>
  </si>
  <si>
    <t>WOS:001318976100001</t>
  </si>
  <si>
    <t>Vaiani, L; Cagliero, L; Garza, P; Ravagli, J</t>
  </si>
  <si>
    <t>Vaiani, Lorenzo; Cagliero, Luca; Garza, Paolo; Ravagli, Jason</t>
  </si>
  <si>
    <t>Multimodal machine learning; Cross-modal consistency; Misogynous meme identification; Multimodal sentiment analysis</t>
  </si>
  <si>
    <t>Social media content, such as internet memes or tweets, are nowadays largely or mainly multimodal. Machine learning models often need to jointly process images and text to solve complex tasks such as hate speech detection or sentiment analysis. For example, the misogyny of a meme cannot be accurately predicted while considering the visual and textual modalities separately. Similarly, sentiment annotations for tweets' images and text can be discordant. Detecting the samples with inconsistent modality contributions is particularly relevant to analyze machine learning model performance and explain classification errors. In this paper, we formalize the types of cross-modal consistency by differentiating between consistent cases and not. Cross-modal consistency denotes whether all modalities agree on the label (i.e., full consistency) or not (i.e., inconsistency). When the visual and textual modalities are discordant, we distinguish the cases in which a joint analysis of multimodal features is sufficient to solve the issue from those requiring a human agreement (i.e., NOR consistency). We also propose a CLIP-based architecture to predict the cross-modal consistency types and identify the modalities causing the inconsistency. The results achieved on benchmark datasets show that cross modal consistency annotation is cost-effective, i.e., it provides relevant insights into model predictions while requiring a limited extra human effort.</t>
  </si>
  <si>
    <t>[Vaiani, Lorenzo; Cagliero, Luca; Garza, Paolo] Politecn Torino, Dipartimento Automat &amp; Informat, Corso Duca Abruzzi 24, I-10129 Turin, Italy; [Ravagli, Jason] Artificialy SA, Via Ferruccio Pelli 13, CH-6900 Lugano, Switzerland</t>
  </si>
  <si>
    <t>Polytechnic University of Turin</t>
  </si>
  <si>
    <t>Vaiani, L (corresponding author), Politecn Torino, Dipartimento Automat &amp; Informat, Corso Duca Abruzzi 24, I-10129 Turin, Italy.</t>
  </si>
  <si>
    <t>JUL 8</t>
  </si>
  <si>
    <t>10.1016/j.knosys.2025.113705</t>
  </si>
  <si>
    <t>3JT7C</t>
  </si>
  <si>
    <t>WOS:001502019800004</t>
  </si>
  <si>
    <t>Subhashree, K; Kumar, SM</t>
  </si>
  <si>
    <t>Subhashree, K.; Kumar, S. Manoj</t>
  </si>
  <si>
    <t>Sentiment classification; Customer review; Cyberbullying detection; Social media; Multi task learning</t>
  </si>
  <si>
    <t>Increasing usage of social media by individuals led to a significant rise in cyberbullying. Detecting sarcasm is challenging because many comments contain sarcasm or aggressive language. Text sentiment classification helps in the identification of abusive words using some beneficial features. Several machine learning algorithms are used in the detection of cyberbullying by using natural language processing mechanism. However, Deep Learning (DL) algorithms provides significant improvement in outcomes due to various reasons such as effectively segments text and image data, handling of large dataset, automatic extraction of features. Hence, a novel DL method Hybrid averaged and weighted averaged review vector Quantum long short-term memory neural based Multitask Learning with Black-winged kite Optimization (HQMLBO) is proposed. Pre-processing is performed to clean the raw data. Next, features are extracted using hybrid multi-scale with hash vectorization, and relevant features are selected via the hybrid pine cone geyser-inspired optimization algorithm. Finally, sentiment classification and cyberbullying detection are performed using HQMLBO. Various DL methods are analysed and compared over three datasets using Python software. The proposed model outperforms existing methods in terms of accuracy of 95.68% for internet movie database, 92.5% for yelp polarity and 97.86% for cyberbullying classification dataset.</t>
  </si>
  <si>
    <t>[Subhashree, K.] Karpagam Coll Engn, Dept Comp Sci &amp; Engn, Coimbatore 641032, Tamil Nadu, India; [Kumar, S. Manoj] KPR Inst Engn &amp; Technol, Dept Comp Sci &amp; Engn, Coimbatore 641407, Tamil Nadu, India</t>
  </si>
  <si>
    <t>Karpagam College of Engineering</t>
  </si>
  <si>
    <t>Subhashree, K (corresponding author), Karpagam Coll Engn, Dept Comp Sci &amp; Engn, Coimbatore 641032, Tamil Nadu, India.</t>
  </si>
  <si>
    <t>JUL 5</t>
  </si>
  <si>
    <t>10.1016/j.eswa.2025.127555</t>
  </si>
  <si>
    <t>APR 2025</t>
  </si>
  <si>
    <t>2HY8Q</t>
  </si>
  <si>
    <t>WOS:001483094600001</t>
  </si>
  <si>
    <t>Mersha, MA; Yigezu, MG; Tonja, AL; Shakil, H; Iskander, S; Kolesnikova, O; Kalita, J</t>
  </si>
  <si>
    <t>Mersha, Melkamu Abay; Yigezu, Mesay Gemeda; Tonja, Atnafu Lambebo; Shakil, Hassan; Iskander, Samer; Kolesnikova, Olga; Kalita, Jugal</t>
  </si>
  <si>
    <t>XAI; Explainable artificial intelligence; Interpretable; Deep learning; Machine learning; Neural networks; Data augmentation; Synonym replacement; Back translation; Large language models; LLMs; And natural language processing</t>
  </si>
  <si>
    <t>Explainable AI (XAI) has emerged as a powerful tool for improving the performance of AI models, going beyond providing model transparency and interpretability. The scarcity of labeled data remains a fundamental challenge in developing robust and generalizable AI models, particularly for low-resource languages. Conventional data augmentation techniques introduce noise, cause semantic drift, disrupt contextual coherence, lack control, and lead to overfitting. To address these challenges, we propose XAI-Guided Context-Aware Data Augmentation. This novel framework leverages XAI techniques to modify less critical features while selectively preserving most task-relevant features. Our approach integrates an iterative feedback loop, which refines augmented data over multiple augmentation cycles based on explainability-driven insights and the model performance gain. Our experimental results demonstrate that XAI-SR-BT and XAI-PR-BT improve the accuracy of models on hate speech and sentiment analysis tasks by 6.6% and 8.1 %, respectively, compared to the baseline, using the Amharic dataset with the XLM-R model. XAI-SR-BT and XAI-PR-BT outperform existing augmentation techniques by 4.8% and 5 %, respectively, on the same dataset and model. Overall, XAI-SR-BT and XAI-PR-BT consistently outperform both baseline and conventional augmentation techniques across all tasks and models. This study provides a more controlled, interpretable, and context-aware solution to data augmentation, addressing critical limitations of existing augmentation techniques and offering a new paradigm shift for leveraging XAI techniques to enhance AI model training.</t>
  </si>
  <si>
    <t>[Mersha, Melkamu Abay; Shakil, Hassan; Iskander, Samer; Kalita, Jugal] Univ Colorado, Coll Engn &amp; Appl Sci, Colorado Springs, CO 80918 USA; [Yigezu, Mesay Gemeda; Kolesnikova, Olga] Inst Politecn Nacl IPN, Ctr Invest Comp CIC, Mexico City 07738, Mexico; [Tonja, Atnafu Lambebo] Mohamed bin Zayed Univ Artificial Intelligence MBZ, Abu Dhabi, U Arab Emirates</t>
  </si>
  <si>
    <t>University of Colorado System; University of Colorado at Colorado Springs</t>
  </si>
  <si>
    <t>Mersha, MA (corresponding author), Univ Colorado, Coll Engn &amp; Appl Sci, Colorado Springs, CO 80918 USA.</t>
  </si>
  <si>
    <t>SEP 15</t>
  </si>
  <si>
    <t>10.1016/j.eswa.2025.128364</t>
  </si>
  <si>
    <t>3UA3G</t>
  </si>
  <si>
    <t>WOS:001508990100009</t>
  </si>
  <si>
    <t>Cirillo, S; Desiato, D; Polese, G; Solimando, G; Sugumaran, V; Sundaramurthy, S</t>
  </si>
  <si>
    <t>Cirillo, Stefano; Desiato, Domenico; Polese, Giuseppe; Solimando, Giandomenico; Sugumaran, Vijayan; Sundaramurthy, Shanmugam</t>
  </si>
  <si>
    <t>Cyberbullying detection; Large language models; Prompt-based machine learning; Prompt engineering</t>
  </si>
  <si>
    <t>The spread of new social networks in recent years, especially among adolescents, has increased the spread of social posts encouraging harmful behaviors, targeting people based on factors such as race, sex, or personal beliefs. This phenomenon makes it necessary to define intelligent tools capable of efficiently analyzing social media content. Recent Large Language Models (LLMs) have demonstrated advanced text generation and comprehension capabilities, making them efficient tools for identifying harmful posts. In this paper, we perform a large-scale evaluation of 20 generative LLMs in detecting cyberbullying phenomena in real social media posts through a new ad-hoc prompt Machine Learning approach (Prompt-based ML). We evaluate LLMs on binary and multiclass classification tasks on thousands of real posts from X, Facebook, and Reddit, and also compare their performance with 24 machine learning and natural language processing models. Specifically, the comparison analysis aims to understand the cyberbullying discrimination capability of LLMs with respect to traditional models, and the obtained findings to select suitable models for identifying harmful content on social network platforms. Furthermore, we provide an evaluation of the clarity, coherence, and relevance of the explanations provided by LLMs downstream of the identification of cyberbullying in social posts involving three domain experts. Experimental results highlight high performances of LLMs, particularly Claude 3.0 and Mistral family models, in identifying different types of cyberbullying. The domain expert evaluation of explainability showed that LLMs belonging to the Claude and Mistral families had better scores for clarity, coherence and relevance in their explanations compared to other models.</t>
  </si>
  <si>
    <t>[Cirillo, Stefano; Polese, Giuseppe; Solimando, Giandomenico] Univ Salerno, Dept Comp Sci, Fisciano, Salerno, Italy; [Desiato, Domenico] Univ Bari, Dept Comp Sci, Bari, Italy; [Sugumaran, Vijayan] Oakland Univ, Sch Business Adm, Dept Decis &amp; Informat Sci, Rochester, MI USA; [Sugumaran, Vijayan] Oakland Univ, Inst Data Sci, Rochester, MI USA; [Sundaramurthy, Shanmugam] SRM Inst Sci &amp; Technol, Dept Comp Technol, Chennai, India</t>
  </si>
  <si>
    <t>University of Salerno; Universita degli Studi di Bari Aldo Moro; Oakland University; Oakland University; SRM Institute of Science &amp; Technology Chennai</t>
  </si>
  <si>
    <t>Sundaramurthy, S (corresponding author), SRM Inst Sci &amp; Technol, Dept Comp Technol, Chennai, India.</t>
  </si>
  <si>
    <t>10.1016/j.ipm.2024.104043</t>
  </si>
  <si>
    <t>DEC 2024</t>
  </si>
  <si>
    <t>R9O5Z</t>
  </si>
  <si>
    <t>WOS:001394651100001</t>
  </si>
  <si>
    <t>Mu, YF; Yang, J; Li, TR; Li, SY; Liang, WH</t>
  </si>
  <si>
    <t>Mu, Yufei; Yang, Jin; Li, Tianrui; Li, Siyu; Liang, Weiheng</t>
  </si>
  <si>
    <t>Hate speech detection; Hypergraph; Online social networks; Graph neural networks</t>
  </si>
  <si>
    <t>The proliferation of online social networks (OSNs) has led to the rampant spread of hate speech. However, traditional detection methods often struggle to effectively detect various forms of hate speech with satisfactory performance, primarily because these methods typically rely on graph -based models that tend to focus on pairwise relationships, thus failing to fully exploit the contextual and user -specific information that could unveil more subtle forms of hate speech. However, establishing a complete graph inevitably introduces considerable computational overhead and redundant information. To overcome these limitations, this study introduces a hyperedge-abundant graph convolutional enhanced network (HA-GCEN) learning framework for hate speech detection (HSD) in OSNs. The proposed hypergraph construction method with a hypergraph convolutional enhanced network primarily consists of three content-, relation-, and semanteme-hyperedge components. These components were designed to enhance context sensitivity, to comprehensively improve the understanding of group relationships and detect latent hate speech. Furthermore, the HA-GCEN was carefully designed to extract high-level correlations from the constructed hypergraph through hypergraph convolutional layers. The efficiency of the proposed method was validated on two benchmark datasets, SemEval2019 task 5 and FUNC, achieving significant improvements over state-of-the-art methods with increases of 5.74% and 2.56% in the F1 score, 5.43% and 1.47% in precision, and 5.98% and 3.47% in recall, respectively. These results attest to HA-GCEN's advanced feature mining and learning capabilities, demonstrating its potential for more effective HSD within OSNs.</t>
  </si>
  <si>
    <t>[Mu, Yufei; Yang, Jin; Li, Siyu; Liang, Weiheng] Sichuan Univ, Sch Cyber Sci &amp; Engn, Chengdu 610207, Peoples R China; [Li, Tianrui] Southwest Jiaotong Univ, Sch Comp &amp; Artificial Intelligence, Chengdu 611756, Peoples R China</t>
  </si>
  <si>
    <t>Sichuan University; Southwest Jiaotong University</t>
  </si>
  <si>
    <t>Yang, J (corresponding author), Sichuan Univ, Sch Cyber Sci &amp; Engn, Chengdu 610207, Peoples R China.</t>
  </si>
  <si>
    <t>SEP 27</t>
  </si>
  <si>
    <t>10.1016/j.knosys.2024.112166</t>
  </si>
  <si>
    <t>XK3H6</t>
  </si>
  <si>
    <t>WOS:001261534600001</t>
  </si>
  <si>
    <t>Li, CY; Zhang, MY; Zheng, M</t>
  </si>
  <si>
    <t>Li, Chenyang; Zhang, Maoyuan; Zheng, Meng</t>
  </si>
  <si>
    <t>Hate speech detection; Debiasing; Residual compensation; Toxicity constraint enhancement</t>
  </si>
  <si>
    <t>Hate speech detection models often suffer from systemic misclassification due to biases in training data, particularly cognitive distortions in semantic associations learned in deep networks, making it especially challenging to identify implicit biases. While existing neuron pruning methods can mitigate explicit biases to some extent, removing parameters weakens the model's semantic representation capability and struggles to address deeply ingrained cognitively distorted associations in deep networks. To tackle this issue, this paper proposes a full-chain parallel residual compensation debiasing framework (PRCD). This framework introduces a residual compensation method for soft pruning (RCM), which enables soft pruning of bias signals across the entire model, from shallow to deep layers-without compromising the model's semantic representation ability. Additionally, a toxicity constraint enhancement method based on sensitivity attribution prediction (ToxCon) is incorporated to generate contrastive samples that expose bias, effectively guiding RCM in correcting implicit biases stemming from cognitive distortions in semantic associations. Experimental results on three public datasets demonstrate that the PRCD significantly improves model performance and fairness in detecting hate speech, achieving state-of-the-art performance.</t>
  </si>
  <si>
    <t>[Li, Chenyang; Zheng, Meng] Cent China Normal Univ, Fac Artificial Intelligence Educ, Wuhan 430079, Hubei, Peoples R China; [Zhang, Maoyuan] Cent China Normal Univ, Hubei Prov Key Lab Artificial Intelligence &amp; Smart, Wuhan 430079, Hubei, Peoples R China; [Zhang, Maoyuan] Cent China Normal Univ, Sch Comp Sci, Wuhan 430079, Hubei, Peoples R China; [Zhang, Maoyuan] Cent China Normal Univ, Natl Language Resources Monitoring &amp; Res Ctr Netwo, Wuhan 430079, Hubei, Peoples R China</t>
  </si>
  <si>
    <t>Central China Normal University; Central China Normal University; Central China Normal University; Central China Normal University</t>
  </si>
  <si>
    <t>Zhang, MY (corresponding author), Cent China Normal Univ, Hubei Prov Key Lab Artificial Intelligence &amp; Smart, Wuhan 430079, Hubei, Peoples R China.;Zhang, MY (corresponding author), Cent China Normal Univ, Sch Comp Sci, Wuhan 430079, Hubei, Peoples R China.;Zhang, MY (corresponding author), Cent China Normal Univ, Natl Language Resources Monitoring &amp; Res Ctr Netwo, Wuhan 430079, Hubei, Peoples R China.</t>
  </si>
  <si>
    <t>10.1016/j.eswa.2025.128544</t>
  </si>
  <si>
    <t>4AM3N</t>
  </si>
  <si>
    <t>WOS:001513383300009</t>
  </si>
  <si>
    <t>Ujwala, SR; Baruah, U</t>
  </si>
  <si>
    <t>Ujwala, Santosh Rajak; Baruah, Ujwala</t>
  </si>
  <si>
    <t>Review A comprehensive Hindi hostile post detection dataset: Aannotated resource for fine-grained hostility analysis on Twitter posts in the Hindi language</t>
  </si>
  <si>
    <t>Hindi dataset; Deep learning; Hostile post; Twitter; Feature engineereinig; Data acquisition</t>
  </si>
  <si>
    <t>HATE SPEECH</t>
  </si>
  <si>
    <t>Caution: This document may include offensive or distressing language. Recognizing offensive content in social media posts pose a significant challenge in Natural Language Processing, particularly for languages other than English, which often lack suitable datasets and tools. Current datasets utilized for the identification of hostile posts in Hindi often reveal a shortfall in sample size or mainly emphasize on specific forms of hostility. This article presents a novel dataset aimed at addressing this gap, We have collected around 140,000 Twitter posts in Hindi Devanagari script using the Twitter Developer Application programming interface2. We manually annotated approximately 7000 tweets in accordance with predefined labels, categorizing them into the five distinct classes of Defamation, Abusive, Offensive, Hate, and Non-Hostile content, ensuring the annotations align precisely with the established classification criteria. This fine-grained, multi-class classification dataset serves as a critical resource for researchers in the field. To demonstrate the dataset's utility, we employed various algorithms for content classification, which include Multilingual Representations for Indian Languages, Convolutional Neural Networks, and Multi-Layer Perceptron. Additionally, we explored models that integrate Long Short-Term Memory networks with Convolutional Neural Networks, utilizing pre-trained Global Vectors for Word Representation embeddings. Our experiments yielded promising F1-scores across the categories, achieving 81.86% for Hate, 81.75% for Defamation, 81.75% for Offensive content, 84.10% for Abusive language, and 82.35 % for Non-Hostile posts. This work underscores the importance of a robust dataset for advancing the detection of hostile content in Hindi.</t>
  </si>
  <si>
    <t>[Ujwala, Santosh Rajak] Natl Inst Technol, Silchar 788010, India; [Baruah, Ujwala] Natl Inst Technol, Cachar 788010, Assam, India</t>
  </si>
  <si>
    <t>National Institute of Technology (NIT System); National Institute of Technology Silchar; National Institute of Technology (NIT System); National Institute of Technology Silchar</t>
  </si>
  <si>
    <t>Ujwala, SR (corresponding author), Natl Inst Technol, Silchar 788010, India.</t>
  </si>
  <si>
    <t>10.1016/j.eswa.2025.128191</t>
  </si>
  <si>
    <t>3UA6P</t>
  </si>
  <si>
    <t>WOS:001508998800003</t>
  </si>
  <si>
    <t>Yao, TC; Binnewies, S; Foo, E; Alavi, M</t>
  </si>
  <si>
    <t>Yao, Tsungcheng; Binnewies, Sebastian; Foo, Ernest; Alavi, Masoumeh</t>
  </si>
  <si>
    <t>Cyberbullying; Ellis' ABC model; Psychological features; Dataset preparation framework; Abusive language dataset; Personalised abusive language detection</t>
  </si>
  <si>
    <t>MTURK</t>
  </si>
  <si>
    <t>Abusive language detection systems play a significant role in addressing cyberbullying. However, conventional detection systems primarily focus on the textual pattern of messages for their prediction, overlooking the reality that the same message can usually provoke different consequences for different users. In other words, personalised predictions are essential but currently absent. To address this limitation, this paper considers the rationality of introducing a set of psychological features to personalise abusive language detection tasks. The foundation of our work lies in the Antecedents, Behaviours, Consequences model (ABC model), asserting that an individual's response to a trigger message is impacted not only by the trigger itself but also by their personal beliefs and attitudes. We develop a novel data preparation framework and construct a new abusive language dataset, incorporating psychological features from 505 online users. Logistic regression analysis illustrates that Irrationality and Self-down features positively correlate with the abusive class, while Rationality features exhibit a negative correlation. These results are supported by established psychological findings. Furthermore, a preliminary evaluation showed that our proposed psychological features improve a CNN-based detection system's Macro and Weighted F1 scores by 4%-5% points when making personalised predictions. These results collectively make for an empirical case that underscores the importance of considering users' psychological features in abusive language detection. Crucially, these findings also pave the way for developing personalised prediction systems.</t>
  </si>
  <si>
    <t>[Yao, Tsungcheng; Foo, Ernest] Griffith Univ, Sch Informat &amp; Commun Technol, Nathan Campus,170 Kessels Rd Nathan, Brisbane, Qld 4109, Australia; [Binnewies, Sebastian] Griffith Univ, Sch Informat &amp; Commun Technol, Gold Coast Campus,Parklands Dr Southport, Gold Coast, Qld 4222, Australia; [Alavi, Masoumeh] Griffith Univ, Sch Appl Psychol, Mt Gravatt Campus,176 Messines Ridge Rd Mt Gravatt, Brisbane, Qld 4122, Australia</t>
  </si>
  <si>
    <t>Griffith University; Griffith University; Griffith University - Gold Coast Campus; Griffith University</t>
  </si>
  <si>
    <t>Yao, TC (corresponding author), Griffith Univ, Sch Informat &amp; Commun Technol, Nathan Campus,170 Kessels Rd Nathan, Brisbane, Qld 4109, Australia.</t>
  </si>
  <si>
    <t>JUN 1</t>
  </si>
  <si>
    <t>10.1016/j.eswa.2025.127188</t>
  </si>
  <si>
    <t>0LB2Q</t>
  </si>
  <si>
    <t>WOS:001449913100001</t>
  </si>
  <si>
    <t>Eschmann, R; Guo, L; Groshek, J; Copeland, P; Rochefort, A</t>
  </si>
  <si>
    <t>Eschmann, Rob; Guo, Lei; Groshek, Jacob; Copeland, Phillipe; Rochefort, Alex</t>
  </si>
  <si>
    <t>SOCIAL MEDIA; POLITICAL POLARIZATION; ONLINE; TWITTER; ANONYMITY; COMMUNICATION; DISCUSSIONS; DEMOCRACY; DISCOURSE; INTERNET</t>
  </si>
  <si>
    <t>How does the online disinhibition effect impact communication about the Movement for Black Lives? To answer this question we first use a machine learning algorithm to analyze uncivil language in 1,945,494 tweets from the Black Lives Matter conversation. Mobile users and users in the #BlackLivesMatter hashtag were more likely to use uncivil language than non-mobile users. We also examine a random sample of 993 uncivil tweets in the Movement for Black Lives conversation, and find that many of the users in our qualitative data set employed uncivil language in order to critique racism, and discuss the implications for research using automatic processing to detect uncivil language or hate speech.</t>
  </si>
  <si>
    <t>[Eschmann, Rob] Columbia Univ, New York, NY 10027 USA; [Guo, Lei] Fudan Univ, Shanghai, Peoples R China; [Groshek, Jacob] Kansas State Univ, Manhattan, KS 66506 USA; [Copeland, Phillipe; Rochefort, Alex] Boston Univ, Boston, MA 02215 USA</t>
  </si>
  <si>
    <t>Columbia University; Fudan University; Kansas State University; Boston University</t>
  </si>
  <si>
    <t>Eschmann, R (corresponding author), Columbia Univ, New York, NY 10027 USA.</t>
  </si>
  <si>
    <t>10.1016/j.chb.2024.108543</t>
  </si>
  <si>
    <t>JAN 2025</t>
  </si>
  <si>
    <t>W6I6K</t>
  </si>
  <si>
    <t>WOS:001419590800001</t>
  </si>
  <si>
    <t>Yan, J; Leidner, DE; Balozian, P; Eduardo, VC; Ionescu, R</t>
  </si>
  <si>
    <t>Yan, Jie; Leidner, Dorothy E.; Balozian, Puzant; Eduardo, Villacis Calderon; Ionescu, Ramona</t>
  </si>
  <si>
    <t>Workplace cyberbullying; Artificial intelligence; Multidisciplinary review; Multimodal detection; Pattern recognition; Emotional intervention</t>
  </si>
  <si>
    <t>WORKING LIFE; ONLINE; DEFINITION; VALIDATION; LEADERSHIP; BEHAVIORS; LANGUAGE; EXPOSURE; TARGETS; IMPACT</t>
  </si>
  <si>
    <t>Workplace cyberbullying (WCB) is a pervasive issue that adversely impacts individuals and organizations, fueled by technological advancements and the ubiquity of digital communication tools. This study conducts a multidisciplinary review of existing WCB research. By analyzing 83 articles, we synthesized key themes, including the attributes of WCB, its technological enablers, emotional drivers, environmental factors, and organizational control mechanisms. We highlight gaps in detecting, preventing, and addressing WCB, with a particular emphasis on leveraging artificial intelligence (AI) technologies. We propose a research agenda exploring how AI can mitigate WCB through multimodal detection, emotional intervention mechanisms, and pattern recognition. Our study underscores the importance of interdisciplinary approaches in addressing WCB and offers actionable insights for future research and organizational practices, aiming to enhance employee well-being and workplace culture.</t>
  </si>
  <si>
    <t>[Yan, Jie; Eduardo, Villacis Calderon] Univ Texas El Paso, 500 W Univ Ave, El Paso, TX 79968 USA; [Leidner, Dorothy E.] Univ Virginia, 1827 Univ Ave, Charlottesville, VA USA; [Balozian, Puzant] James Madison Univ, 800 S Main St, Harrisonburg, VA 22807 USA; [Ionescu, Ramona] Virginia Tech, Blacksburg, VA 24061 USA</t>
  </si>
  <si>
    <t>University of Texas System; University of Texas El Paso; University of Virginia; James Madison University; Virginia Polytechnic Institute &amp; State University</t>
  </si>
  <si>
    <t>Yan, J (corresponding author), Univ Texas El Paso, 500 W Univ Ave, El Paso, TX 79968 USA.</t>
  </si>
  <si>
    <t>0268-4012</t>
  </si>
  <si>
    <t>1873-4707</t>
  </si>
  <si>
    <t>INT J INFORM MANAGE</t>
  </si>
  <si>
    <t>Int. J. Inf. Manage.</t>
  </si>
  <si>
    <t>AUG</t>
  </si>
  <si>
    <t>10.1016/j.ijinfomgt.2025.102910</t>
  </si>
  <si>
    <t>Information Science &amp; Library Science</t>
  </si>
  <si>
    <t>2UY1A</t>
  </si>
  <si>
    <t>WOS:001491918800001</t>
  </si>
  <si>
    <t>Reference / DOI</t>
  </si>
  <si>
    <t>Domain / Context</t>
  </si>
  <si>
    <t>Citations</t>
  </si>
  <si>
    <t>Cited By (WoS)</t>
  </si>
  <si>
    <t>Cited By (ALL DB)</t>
  </si>
  <si>
    <t>Amount</t>
  </si>
  <si>
    <t>Number of Publications</t>
  </si>
  <si>
    <t>Count</t>
  </si>
  <si>
    <t>ELSI Theme</t>
  </si>
  <si>
    <t>Other</t>
  </si>
  <si>
    <t>religious_minorities</t>
  </si>
  <si>
    <t>lgbtq+</t>
  </si>
  <si>
    <t>age_groups</t>
  </si>
  <si>
    <t>immigrants/refugees</t>
  </si>
  <si>
    <t>indigenous_peoples</t>
  </si>
  <si>
    <t>minorities</t>
  </si>
  <si>
    <t>minority_groups</t>
  </si>
  <si>
    <t>national_minorities</t>
  </si>
  <si>
    <t>occupational_groups</t>
  </si>
  <si>
    <t>opinion_minorities</t>
  </si>
  <si>
    <t>people_in_developing_countries</t>
  </si>
  <si>
    <t>people_with_disabilities</t>
  </si>
  <si>
    <t>people_with_mental_health_issues</t>
  </si>
  <si>
    <t>people_with_physical/mental_illness</t>
  </si>
  <si>
    <t>political_groups</t>
  </si>
  <si>
    <t>psychologically_sensitive_users</t>
  </si>
  <si>
    <t>refugees</t>
  </si>
  <si>
    <t>victims_of_crime/violence</t>
  </si>
  <si>
    <t>other (15)</t>
  </si>
  <si>
    <t>This paper earns a score of 3 because it moves beyond using online harassment as mere context. It features dedicated sections outside of the introduction and conclusion that analyze the social and legal consequences of online verbal aggression in detail, including impacts on mental health and specific legal statutes. The study also briefly discusses the ethical considerations of its research design</t>
  </si>
  <si>
    <t>Close 4 because the paper's core investigation is a deep analysis of a social problem, the spread of cyberbullying through social networks. It includes dedicated sections discussing the social dynamics of this contagion and the ethical considerations of the research itself, thus providing a substantive examination of ELSI issues.</t>
  </si>
  <si>
    <t>3 because it uses the social problem of online incivility and its negative consequences (e.g., psychological harm, disproportionate effects on minorities) as the primary justification for its technical investigation. While the analysis itself is technical, ELSI considerations directly shape the rationale and motivation for the study's design.</t>
  </si>
  <si>
    <t>2 as the paper's technical goal of creating a dataset and machine learning models is explicitly motivated by the need to address the social harm of hate speech.</t>
  </si>
  <si>
    <t>3. It explicitly analyzes ELSI issues in dedicated sections outside the introduction, focusing on the ethical problems of fairness and bias in current detection systems. The paper also includes a detailed "Ethical consideration" section and uses its analysis of these ELSI challenges to propose a new, personalized technical approach, making ELSI a substantive part of the analysis.</t>
  </si>
  <si>
    <t>3 because it is a systematic review of a socio-technical issue. Its core purpose is to analyze the positive and negative links between social media and youth suicide, which are substantive social and ethical topics. The paper dedicates its entire results and discussion sections to examining these ELSI issues, including cyberbullying, mental health impacts, and prevention strategies.</t>
  </si>
  <si>
    <t>Close 3. The motivation for developing a new technical model is explicitly justified by the shortcomings of previous methods that ignored the social context of cyberbullying</t>
  </si>
  <si>
    <t>The paper's primary technical contribution is aimed at solving an ethical problem (algorithmic bias). It includes dedicated, in-depth analysis of fairness using specific metrics (FPED, FNED) and has a comprehensive "Limitations" section discussing ethical implications, cultural sensitivity, and deployment risks. This constitutes a substantive examination of ELSI issues.</t>
  </si>
  <si>
    <t>Close 3. The entire technical approach is justified by theories from psychology. Still 3 because the paper argues that a purely technical view is insufficient and that incorporating this psychological (social science) understanding is necessary to improve detection models.</t>
  </si>
  <si>
    <t>3 because subsection titled "On dataset biases and their mitigation" outside of the introduction. This section substantively examines ethical issues like dataset bias, fairness, and legal issues like GDPR compliance, demonstrating an in-depth analysis of ELSI components.</t>
  </si>
  <si>
    <t>3 because it moves beyond using ELSI as mere context. It features a dedicated "Definitions" section that analyzes the legal and social concept of a hate crime to frame the technical problem. Furthermore, it explicitly mentions legal compliance with GDPR and acknowledges the review of ethical aspects, demonstrating a substantive examination of ELSI issues.</t>
  </si>
  <si>
    <t>2, close to 1. The social issues of hate speech and sexual harassment are mentioned exclusively in the introduction as a compelling use case and motivation for solving the technical problem of data imbalance. The remainder of the paper is purely focused on the technical methodology without further analysis of the ELSI components.</t>
  </si>
  <si>
    <t>2 because it is a short paper on a study that motivates the reason with ELSI topics. Potential for higher score in a longer paper.</t>
  </si>
  <si>
    <t>This paper is technically motivated and uses hate speech as a reason for its technical solution. The problems are framed from a technical perspective</t>
  </si>
  <si>
    <t>This paper goes briefly into the struggle of defining hate speech in a dedicated subsection, but does so from a technical point of view.</t>
  </si>
  <si>
    <t>The creation of a dataset is the goal to adress the complexities and intricacies of hate speech in Hindi.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</si>
</sst>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d\-m"/>
    <numFmt numFmtId="165" formatCode="d/m"/>
    <numFmt numFmtId="166" formatCode="mmm\ d"/>
    <numFmt numFmtId="167" formatCode="dd\.\ mmm"/>
    <numFmt numFmtId="168" formatCode="mmmm\ d"/>
  </numFmts>
  <fonts count="11" x14ac:knownFonts="1">
    <font>
      <sz val="11"/>
      <color theme="1"/>
      <name val="Calibri"/>
      <scheme val="minor"/>
    </font>
    <font>
      <b/>
      <sz val="11"/>
      <color theme="1"/>
      <name val="Calibri"/>
    </font>
    <font>
      <b/>
      <sz val="11"/>
      <color theme="1"/>
      <name val="Calibri"/>
      <scheme val="minor"/>
    </font>
    <font>
      <sz val="11"/>
      <color theme="1"/>
      <name val="Calibri"/>
      <scheme val="minor"/>
    </font>
    <font>
      <u/>
      <sz val="11"/>
      <color rgb="FF0000FF"/>
      <name val="Calibri"/>
    </font>
    <font>
      <sz val="11"/>
      <color theme="1"/>
      <name val="Calibri"/>
    </font>
    <font>
      <u/>
      <sz val="11"/>
      <color rgb="FF0000FF"/>
      <name val="Calibri"/>
    </font>
    <font>
      <sz val="11"/>
      <color rgb="FF000000"/>
      <name val="Calibri"/>
    </font>
    <font>
      <u/>
      <sz val="11"/>
      <color rgb="FF000000"/>
      <name val="Calibri"/>
    </font>
    <font>
      <sz val="10"/>
      <color theme="1"/>
      <name val="Arial"/>
    </font>
    <font>
      <u/>
      <sz val="11"/>
      <color rgb="FF0000FF"/>
      <name val="Calibri"/>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3E4791"/>
      </left>
      <right style="thin">
        <color rgb="FF535FC1"/>
      </right>
      <top style="thin">
        <color rgb="FF3E4791"/>
      </top>
      <bottom style="thin">
        <color rgb="FF3E4791"/>
      </bottom>
      <diagonal/>
    </border>
    <border>
      <left style="thin">
        <color rgb="FF535FC1"/>
      </left>
      <right style="thin">
        <color rgb="FF3E4791"/>
      </right>
      <top style="thin">
        <color rgb="FF3E4791"/>
      </top>
      <bottom style="thin">
        <color rgb="FF3E4791"/>
      </bottom>
      <diagonal/>
    </border>
    <border>
      <left style="thin">
        <color rgb="FF3E4791"/>
      </left>
      <right style="thin">
        <color rgb="FFFFFFFF"/>
      </right>
      <top style="thin">
        <color rgb="FFFFFFFF"/>
      </top>
      <bottom style="thin">
        <color rgb="FFFFFFFF"/>
      </bottom>
      <diagonal/>
    </border>
    <border>
      <left style="thin">
        <color rgb="FFFFFFFF"/>
      </left>
      <right style="thin">
        <color rgb="FF3E4791"/>
      </right>
      <top style="thin">
        <color rgb="FFFFFFFF"/>
      </top>
      <bottom style="thin">
        <color rgb="FFFFFFFF"/>
      </bottom>
      <diagonal/>
    </border>
    <border>
      <left style="thin">
        <color rgb="FF3E4791"/>
      </left>
      <right style="thin">
        <color rgb="FFF6F8F9"/>
      </right>
      <top style="thin">
        <color rgb="FFF6F8F9"/>
      </top>
      <bottom style="thin">
        <color rgb="FFF6F8F9"/>
      </bottom>
      <diagonal/>
    </border>
    <border>
      <left style="thin">
        <color rgb="FFF6F8F9"/>
      </left>
      <right style="thin">
        <color rgb="FF3E4791"/>
      </right>
      <top style="thin">
        <color rgb="FFF6F8F9"/>
      </top>
      <bottom style="thin">
        <color rgb="FFF6F8F9"/>
      </bottom>
      <diagonal/>
    </border>
    <border>
      <left style="thin">
        <color rgb="FF3E4791"/>
      </left>
      <right style="thin">
        <color rgb="FFF6F8F9"/>
      </right>
      <top style="thin">
        <color rgb="FFF6F8F9"/>
      </top>
      <bottom style="thin">
        <color rgb="FF3E4791"/>
      </bottom>
      <diagonal/>
    </border>
    <border>
      <left style="thin">
        <color rgb="FFF6F8F9"/>
      </left>
      <right style="thin">
        <color rgb="FF3E4791"/>
      </right>
      <top style="thin">
        <color rgb="FFF6F8F9"/>
      </top>
      <bottom style="thin">
        <color rgb="FF3E4791"/>
      </bottom>
      <diagonal/>
    </border>
    <border>
      <left style="thin">
        <color rgb="FF3E4791"/>
      </left>
      <right style="thin">
        <color rgb="FFFFFFFF"/>
      </right>
      <top style="thin">
        <color rgb="FFFFFFFF"/>
      </top>
      <bottom style="thin">
        <color rgb="FF3E4791"/>
      </bottom>
      <diagonal/>
    </border>
    <border>
      <left style="thin">
        <color rgb="FFFFFFFF"/>
      </left>
      <right style="thin">
        <color rgb="FF3E4791"/>
      </right>
      <top style="thin">
        <color rgb="FFFFFFFF"/>
      </top>
      <bottom style="thin">
        <color rgb="FF3E4791"/>
      </bottom>
      <diagonal/>
    </border>
  </borders>
  <cellStyleXfs count="1">
    <xf numFmtId="0" fontId="0" fillId="0" borderId="0"/>
  </cellStyleXfs>
  <cellXfs count="56">
    <xf numFmtId="0" fontId="0" fillId="0" borderId="0" xfId="0"/>
    <xf numFmtId="0" fontId="1" fillId="0" borderId="0" xfId="0" applyFont="1" applyAlignment="1">
      <alignment horizontal="center" vertical="top"/>
    </xf>
    <xf numFmtId="0" fontId="2" fillId="0" borderId="0" xfId="0" applyFont="1"/>
    <xf numFmtId="0" fontId="1" fillId="0" borderId="0" xfId="0" applyFont="1" applyAlignment="1">
      <alignment horizontal="right" vertical="top"/>
    </xf>
    <xf numFmtId="0" fontId="3" fillId="0" borderId="1" xfId="0" applyFont="1" applyBorder="1"/>
    <xf numFmtId="0" fontId="5" fillId="0" borderId="1" xfId="0" applyFont="1" applyBorder="1" applyAlignment="1">
      <alignment horizontal="right"/>
    </xf>
    <xf numFmtId="0" fontId="3" fillId="0" borderId="1" xfId="0" applyFont="1" applyBorder="1" applyAlignment="1">
      <alignment horizontal="right"/>
    </xf>
    <xf numFmtId="0" fontId="3" fillId="0" borderId="1" xfId="0" applyFont="1" applyBorder="1" applyAlignment="1">
      <alignment horizontal="left"/>
    </xf>
    <xf numFmtId="0" fontId="6" fillId="0" borderId="0" xfId="0" applyFont="1"/>
    <xf numFmtId="0" fontId="5" fillId="0" borderId="0" xfId="0" applyFont="1" applyAlignment="1">
      <alignment horizontal="center"/>
    </xf>
    <xf numFmtId="0" fontId="5" fillId="0" borderId="0" xfId="0" applyFont="1" applyAlignment="1">
      <alignment horizontal="left"/>
    </xf>
    <xf numFmtId="0" fontId="3" fillId="0" borderId="0" xfId="0" applyFont="1"/>
    <xf numFmtId="0" fontId="5" fillId="0" borderId="0" xfId="0" applyFont="1" applyAlignment="1">
      <alignment horizontal="right"/>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center"/>
    </xf>
    <xf numFmtId="0" fontId="5" fillId="0" borderId="0" xfId="0" applyFont="1"/>
    <xf numFmtId="0" fontId="5" fillId="0" borderId="0" xfId="0" applyFont="1" applyAlignment="1">
      <alignment horizontal="left" wrapText="1"/>
    </xf>
    <xf numFmtId="164" fontId="3" fillId="0" borderId="0" xfId="0" applyNumberFormat="1" applyFont="1"/>
    <xf numFmtId="165" fontId="3" fillId="0" borderId="0" xfId="0" applyNumberFormat="1" applyFont="1"/>
    <xf numFmtId="3" fontId="3" fillId="0" borderId="0" xfId="0" applyNumberFormat="1" applyFont="1"/>
    <xf numFmtId="0" fontId="7" fillId="0" borderId="0" xfId="0" applyFont="1" applyAlignment="1">
      <alignment horizontal="left"/>
    </xf>
    <xf numFmtId="0" fontId="7" fillId="0" borderId="0" xfId="0" applyFont="1" applyAlignment="1">
      <alignment horizontal="right"/>
    </xf>
    <xf numFmtId="0" fontId="7" fillId="0" borderId="0" xfId="0" applyFont="1"/>
    <xf numFmtId="166" fontId="7" fillId="0" borderId="0" xfId="0" applyNumberFormat="1" applyFont="1" applyAlignment="1">
      <alignment horizontal="right"/>
    </xf>
    <xf numFmtId="167" fontId="7" fillId="0" borderId="0" xfId="0" applyNumberFormat="1" applyFont="1" applyAlignment="1">
      <alignment horizontal="right"/>
    </xf>
    <xf numFmtId="168" fontId="7" fillId="0" borderId="0" xfId="0" applyNumberFormat="1" applyFont="1" applyAlignment="1">
      <alignment horizontal="right"/>
    </xf>
    <xf numFmtId="0" fontId="8" fillId="0" borderId="0" xfId="0" applyFont="1" applyAlignment="1">
      <alignment horizontal="left"/>
    </xf>
    <xf numFmtId="0" fontId="7" fillId="0" borderId="0" xfId="0" quotePrefix="1" applyFont="1" applyAlignment="1">
      <alignment horizontal="left"/>
    </xf>
    <xf numFmtId="11" fontId="7" fillId="0" borderId="0" xfId="0" applyNumberFormat="1" applyFont="1" applyAlignment="1">
      <alignment horizontal="right"/>
    </xf>
    <xf numFmtId="0" fontId="9" fillId="0" borderId="0" xfId="0" applyFont="1"/>
    <xf numFmtId="0" fontId="10" fillId="0" borderId="0" xfId="0" applyFont="1"/>
    <xf numFmtId="0" fontId="1" fillId="0" borderId="1" xfId="0" applyFont="1" applyBorder="1" applyAlignment="1">
      <alignment horizontal="center"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6" fillId="0" borderId="1" xfId="0" applyFont="1" applyBorder="1"/>
    <xf numFmtId="0" fontId="4" fillId="0" borderId="0" xfId="0" applyFont="1"/>
    <xf numFmtId="0" fontId="7" fillId="0" borderId="0" xfId="0" applyFont="1" applyAlignment="1">
      <alignment horizontal="left"/>
    </xf>
    <xf numFmtId="0" fontId="0" fillId="0" borderId="0" xfId="0"/>
    <xf numFmtId="0" fontId="8" fillId="0" borderId="0" xfId="0" applyFont="1" applyAlignment="1">
      <alignment horizontal="left"/>
    </xf>
    <xf numFmtId="0" fontId="6" fillId="0" borderId="0" xfId="0" applyFont="1" applyBorder="1"/>
    <xf numFmtId="0" fontId="3" fillId="0" borderId="1"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left"/>
    </xf>
    <xf numFmtId="0" fontId="3" fillId="0" borderId="0" xfId="0" applyFont="1" applyBorder="1"/>
    <xf numFmtId="0" fontId="5" fillId="0" borderId="0" xfId="0" applyFont="1" applyBorder="1" applyAlignment="1">
      <alignment horizontal="right"/>
    </xf>
    <xf numFmtId="0" fontId="3" fillId="0" borderId="0" xfId="0" applyFont="1" applyBorder="1" applyAlignment="1">
      <alignment horizontal="right"/>
    </xf>
    <xf numFmtId="0" fontId="3" fillId="0" borderId="0" xfId="0" applyFont="1" applyBorder="1" applyAlignment="1">
      <alignment horizontal="left"/>
    </xf>
  </cellXfs>
  <cellStyles count="1">
    <cellStyle name="Standard" xfId="0" builtinId="0"/>
  </cellStyles>
  <dxfs count="30">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
      <fill>
        <patternFill patternType="solid">
          <fgColor rgb="FFF6F8F9"/>
          <bgColor rgb="FFF6F8F9"/>
        </patternFill>
      </fill>
    </dxf>
    <dxf>
      <fill>
        <patternFill patternType="solid">
          <fgColor rgb="FFFFFFFF"/>
          <bgColor rgb="FFFFFFFF"/>
        </patternFill>
      </fill>
    </dxf>
    <dxf>
      <fill>
        <patternFill patternType="solid">
          <fgColor rgb="FF535FC1"/>
          <bgColor rgb="FF535FC1"/>
        </patternFill>
      </fill>
    </dxf>
  </dxfs>
  <tableStyles count="10">
    <tableStyle name="D1 Pub by Year-style" pivot="0" count="3" xr9:uid="{00000000-0011-0000-FFFF-FFFF00000000}">
      <tableStyleElement type="headerRow" dxfId="29"/>
      <tableStyleElement type="firstRowStripe" dxfId="28"/>
      <tableStyleElement type="secondRowStripe" dxfId="27"/>
    </tableStyle>
    <tableStyle name="Pub Venues-style" pivot="0" count="3" xr9:uid="{00000000-0011-0000-FFFF-FFFF01000000}">
      <tableStyleElement type="headerRow" dxfId="26"/>
      <tableStyleElement type="firstRowStripe" dxfId="25"/>
      <tableStyleElement type="secondRowStripe" dxfId="24"/>
    </tableStyle>
    <tableStyle name="D2 Primary Research-style" pivot="0" count="3" xr9:uid="{00000000-0011-0000-FFFF-FFFF02000000}">
      <tableStyleElement type="headerRow" dxfId="23"/>
      <tableStyleElement type="firstRowStripe" dxfId="22"/>
      <tableStyleElement type="secondRowStripe" dxfId="21"/>
    </tableStyle>
    <tableStyle name="ELSI Distribution-style" pivot="0" count="3" xr9:uid="{00000000-0011-0000-FFFF-FFFF03000000}">
      <tableStyleElement type="headerRow" dxfId="20"/>
      <tableStyleElement type="firstRowStripe" dxfId="19"/>
      <tableStyleElement type="secondRowStripe" dxfId="18"/>
    </tableStyle>
    <tableStyle name="FQ ELSI Sub-style" pivot="0" count="3" xr9:uid="{00000000-0011-0000-FFFF-FFFF04000000}">
      <tableStyleElement type="headerRow" dxfId="17"/>
      <tableStyleElement type="firstRowStripe" dxfId="16"/>
      <tableStyleElement type="secondRowStripe" dxfId="15"/>
    </tableStyle>
    <tableStyle name="VG_Specific-style" pivot="0" count="3" xr9:uid="{00000000-0011-0000-FFFF-FFFF05000000}">
      <tableStyleElement type="headerRow" dxfId="14"/>
      <tableStyleElement type="firstRowStripe" dxfId="13"/>
      <tableStyleElement type="secondRowStripe" dxfId="12"/>
    </tableStyle>
    <tableStyle name="VG_Specific-style 2" pivot="0" count="3" xr9:uid="{00000000-0011-0000-FFFF-FFFF06000000}">
      <tableStyleElement type="headerRow" dxfId="11"/>
      <tableStyleElement type="firstRowStripe" dxfId="10"/>
      <tableStyleElement type="secondRowStripe" dxfId="9"/>
    </tableStyle>
    <tableStyle name="VG_Specific-style 3" pivot="0" count="3" xr9:uid="{00000000-0011-0000-FFFF-FFFF07000000}">
      <tableStyleElement type="headerRow" dxfId="8"/>
      <tableStyleElement type="firstRowStripe" dxfId="7"/>
      <tableStyleElement type="secondRowStripe" dxfId="6"/>
    </tableStyle>
    <tableStyle name="FQ VG-style" pivot="0" count="3" xr9:uid="{00000000-0011-0000-FFFF-FFFF08000000}">
      <tableStyleElement type="headerRow" dxfId="5"/>
      <tableStyleElement type="firstRowStripe" dxfId="4"/>
      <tableStyleElement type="secondRowStripe" dxfId="3"/>
    </tableStyle>
    <tableStyle name="Diagramm 1 Distribution of Prim-style" pivot="0" count="3" xr9:uid="{00000000-0011-0000-FFFF-FFFF09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444746"/>
                </a:solidFill>
                <a:latin typeface="+mn-lt"/>
              </a:defRPr>
            </a:pPr>
            <a:r>
              <a:rPr lang="de-DE" sz="1400" b="0">
                <a:solidFill>
                  <a:srgbClr val="444746"/>
                </a:solidFill>
                <a:latin typeface="+mn-lt"/>
              </a:rPr>
              <a:t>Distribution of </a:t>
            </a:r>
            <a:r>
              <a:rPr lang="de-DE" sz="1400" b="0" baseline="0">
                <a:solidFill>
                  <a:srgbClr val="444746"/>
                </a:solidFill>
                <a:latin typeface="+mn-lt"/>
              </a:rPr>
              <a:t>Publications</a:t>
            </a:r>
            <a:r>
              <a:rPr lang="de-DE" sz="1400" b="0">
                <a:solidFill>
                  <a:srgbClr val="444746"/>
                </a:solidFill>
                <a:latin typeface="+mn-lt"/>
              </a:rPr>
              <a:t> by Year</a:t>
            </a:r>
          </a:p>
        </c:rich>
      </c:tx>
      <c:overlay val="0"/>
    </c:title>
    <c:autoTitleDeleted val="0"/>
    <c:plotArea>
      <c:layout/>
      <c:barChart>
        <c:barDir val="col"/>
        <c:grouping val="clustered"/>
        <c:varyColors val="1"/>
        <c:ser>
          <c:idx val="0"/>
          <c:order val="0"/>
          <c:tx>
            <c:strRef>
              <c:f>'D1 Pub by Year'!$B$1</c:f>
              <c:strCache>
                <c:ptCount val="1"/>
                <c:pt idx="0">
                  <c:v>Amount</c:v>
                </c:pt>
              </c:strCache>
            </c:strRef>
          </c:tx>
          <c:spPr>
            <a:solidFill>
              <a:srgbClr val="4F81BD"/>
            </a:solidFill>
            <a:ln cmpd="sng">
              <a:solidFill>
                <a:srgbClr val="000000"/>
              </a:solidFill>
            </a:ln>
          </c:spPr>
          <c:invertIfNegative val="1"/>
          <c:cat>
            <c:numRef>
              <c:f>'D1 Pub by Year'!$A$2:$A$11</c:f>
              <c:numCache>
                <c:formatCode>General</c:formatCode>
                <c:ptCount val="10"/>
                <c:pt idx="0">
                  <c:v>2015</c:v>
                </c:pt>
                <c:pt idx="1">
                  <c:v>2016</c:v>
                </c:pt>
                <c:pt idx="2">
                  <c:v>2018</c:v>
                </c:pt>
                <c:pt idx="3">
                  <c:v>2019</c:v>
                </c:pt>
                <c:pt idx="4">
                  <c:v>2020</c:v>
                </c:pt>
                <c:pt idx="5">
                  <c:v>2021</c:v>
                </c:pt>
                <c:pt idx="6">
                  <c:v>2022</c:v>
                </c:pt>
                <c:pt idx="7">
                  <c:v>2023</c:v>
                </c:pt>
                <c:pt idx="8">
                  <c:v>2024</c:v>
                </c:pt>
                <c:pt idx="9">
                  <c:v>2025</c:v>
                </c:pt>
              </c:numCache>
            </c:numRef>
          </c:cat>
          <c:val>
            <c:numRef>
              <c:f>'D1 Pub by Year'!$B$2:$B$11</c:f>
              <c:numCache>
                <c:formatCode>General</c:formatCode>
                <c:ptCount val="10"/>
                <c:pt idx="0">
                  <c:v>1</c:v>
                </c:pt>
                <c:pt idx="1">
                  <c:v>2</c:v>
                </c:pt>
                <c:pt idx="2">
                  <c:v>4</c:v>
                </c:pt>
                <c:pt idx="3">
                  <c:v>3</c:v>
                </c:pt>
                <c:pt idx="4">
                  <c:v>6</c:v>
                </c:pt>
                <c:pt idx="5">
                  <c:v>17</c:v>
                </c:pt>
                <c:pt idx="6">
                  <c:v>12</c:v>
                </c:pt>
                <c:pt idx="7">
                  <c:v>12</c:v>
                </c:pt>
                <c:pt idx="8">
                  <c:v>22</c:v>
                </c:pt>
                <c:pt idx="9">
                  <c:v>17</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58F-40BA-BC3F-9BB8BCDB3092}"/>
            </c:ext>
          </c:extLst>
        </c:ser>
        <c:dLbls>
          <c:showLegendKey val="0"/>
          <c:showVal val="0"/>
          <c:showCatName val="0"/>
          <c:showSerName val="0"/>
          <c:showPercent val="0"/>
          <c:showBubbleSize val="0"/>
        </c:dLbls>
        <c:gapWidth val="150"/>
        <c:axId val="1906394489"/>
        <c:axId val="1612414139"/>
      </c:barChart>
      <c:catAx>
        <c:axId val="1906394489"/>
        <c:scaling>
          <c:orientation val="minMax"/>
        </c:scaling>
        <c:delete val="0"/>
        <c:axPos val="b"/>
        <c:title>
          <c:tx>
            <c:rich>
              <a:bodyPr/>
              <a:lstStyle/>
              <a:p>
                <a:pPr lvl="0">
                  <a:defRPr b="0">
                    <a:solidFill>
                      <a:srgbClr val="000000"/>
                    </a:solidFill>
                    <a:latin typeface="+mn-lt"/>
                  </a:defRPr>
                </a:pPr>
                <a:r>
                  <a:rPr lang="de-DE" b="0">
                    <a:solidFill>
                      <a:srgbClr val="000000"/>
                    </a:solidFill>
                    <a:latin typeface="+mn-lt"/>
                  </a:rPr>
                  <a:t>Year</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de-DE"/>
          </a:p>
        </c:txPr>
        <c:crossAx val="1612414139"/>
        <c:crosses val="autoZero"/>
        <c:auto val="1"/>
        <c:lblAlgn val="ctr"/>
        <c:lblOffset val="100"/>
        <c:noMultiLvlLbl val="1"/>
      </c:catAx>
      <c:valAx>
        <c:axId val="16124141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DE" b="0">
                    <a:solidFill>
                      <a:srgbClr val="000000"/>
                    </a:solidFill>
                    <a:latin typeface="+mn-lt"/>
                  </a:rPr>
                  <a:t>Amount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de-DE"/>
          </a:p>
        </c:txPr>
        <c:crossAx val="1906394489"/>
        <c:crosses val="autoZero"/>
        <c:crossBetween val="between"/>
      </c:valAx>
    </c:plotArea>
    <c:plotVisOnly val="1"/>
    <c:dispBlanksAs val="zero"/>
    <c:showDLblsOverMax val="1"/>
  </c:chart>
  <c:spPr>
    <a:solidFill>
      <a:srgbClr val="F0F4F9"/>
    </a:solidFill>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444746"/>
                </a:solidFill>
                <a:latin typeface="+mn-lt"/>
              </a:defRPr>
            </a:pPr>
            <a:r>
              <a:rPr lang="de-DE" sz="1400" b="0">
                <a:solidFill>
                  <a:srgbClr val="444746"/>
                </a:solidFill>
                <a:latin typeface="+mn-lt"/>
              </a:rPr>
              <a:t>Top 8 Publication Venues by Number of Publications</a:t>
            </a:r>
          </a:p>
        </c:rich>
      </c:tx>
      <c:overlay val="0"/>
    </c:title>
    <c:autoTitleDeleted val="0"/>
    <c:plotArea>
      <c:layout/>
      <c:barChart>
        <c:barDir val="bar"/>
        <c:grouping val="clustered"/>
        <c:varyColors val="1"/>
        <c:ser>
          <c:idx val="0"/>
          <c:order val="0"/>
          <c:tx>
            <c:strRef>
              <c:f>'Pub Venues'!$B$1</c:f>
              <c:strCache>
                <c:ptCount val="1"/>
                <c:pt idx="0">
                  <c:v>Number of Publications</c:v>
                </c:pt>
              </c:strCache>
            </c:strRef>
          </c:tx>
          <c:spPr>
            <a:solidFill>
              <a:srgbClr val="4F81BD"/>
            </a:solidFill>
            <a:ln cmpd="sng">
              <a:solidFill>
                <a:srgbClr val="000000"/>
              </a:solidFill>
            </a:ln>
          </c:spPr>
          <c:invertIfNegative val="1"/>
          <c:cat>
            <c:strRef>
              <c:f>'Pub Venues'!$A$2:$A$9</c:f>
              <c:strCache>
                <c:ptCount val="8"/>
                <c:pt idx="0">
                  <c:v>EXPERT SYSTEMS WITH APPLICATIONS</c:v>
                </c:pt>
                <c:pt idx="1">
                  <c:v>INFORMATION PROCESSING &amp; MANAGEMENT</c:v>
                </c:pt>
                <c:pt idx="2">
                  <c:v>COMPUTERS IN HUMAN BEHAVIOR</c:v>
                </c:pt>
                <c:pt idx="3">
                  <c:v>KNOWLEDGE-BASED SYSTEMS</c:v>
                </c:pt>
                <c:pt idx="4">
                  <c:v>AMCIS</c:v>
                </c:pt>
                <c:pt idx="5">
                  <c:v>HICSS</c:v>
                </c:pt>
                <c:pt idx="6">
                  <c:v>ECIS</c:v>
                </c:pt>
                <c:pt idx="7">
                  <c:v>INFORMATION SYSTEMS FRONTIERS</c:v>
                </c:pt>
              </c:strCache>
            </c:strRef>
          </c:cat>
          <c:val>
            <c:numRef>
              <c:f>'Pub Venues'!$B$2:$B$9</c:f>
              <c:numCache>
                <c:formatCode>General</c:formatCode>
                <c:ptCount val="8"/>
                <c:pt idx="0">
                  <c:v>28</c:v>
                </c:pt>
                <c:pt idx="1">
                  <c:v>17</c:v>
                </c:pt>
                <c:pt idx="2">
                  <c:v>9</c:v>
                </c:pt>
                <c:pt idx="3">
                  <c:v>7</c:v>
                </c:pt>
                <c:pt idx="4">
                  <c:v>5</c:v>
                </c:pt>
                <c:pt idx="5">
                  <c:v>5</c:v>
                </c:pt>
                <c:pt idx="6">
                  <c:v>4</c:v>
                </c:pt>
                <c:pt idx="7">
                  <c:v>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99-408A-98EF-CF20FC6CC8F6}"/>
            </c:ext>
          </c:extLst>
        </c:ser>
        <c:dLbls>
          <c:showLegendKey val="0"/>
          <c:showVal val="0"/>
          <c:showCatName val="0"/>
          <c:showSerName val="0"/>
          <c:showPercent val="0"/>
          <c:showBubbleSize val="0"/>
        </c:dLbls>
        <c:gapWidth val="150"/>
        <c:axId val="877504558"/>
        <c:axId val="1036498972"/>
      </c:barChart>
      <c:catAx>
        <c:axId val="877504558"/>
        <c:scaling>
          <c:orientation val="maxMin"/>
        </c:scaling>
        <c:delete val="0"/>
        <c:axPos val="l"/>
        <c:title>
          <c:tx>
            <c:rich>
              <a:bodyPr/>
              <a:lstStyle/>
              <a:p>
                <a:pPr lvl="0">
                  <a:defRPr b="0">
                    <a:solidFill>
                      <a:srgbClr val="000000"/>
                    </a:solidFill>
                    <a:latin typeface="+mn-lt"/>
                  </a:defRPr>
                </a:pPr>
                <a:r>
                  <a:rPr lang="de-DE" b="0">
                    <a:solidFill>
                      <a:srgbClr val="000000"/>
                    </a:solidFill>
                    <a:latin typeface="+mn-lt"/>
                  </a:rPr>
                  <a:t>Venue</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de-DE"/>
          </a:p>
        </c:txPr>
        <c:crossAx val="1036498972"/>
        <c:crosses val="autoZero"/>
        <c:auto val="1"/>
        <c:lblAlgn val="ctr"/>
        <c:lblOffset val="100"/>
        <c:noMultiLvlLbl val="1"/>
      </c:catAx>
      <c:valAx>
        <c:axId val="1036498972"/>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DE" b="0">
                    <a:solidFill>
                      <a:srgbClr val="000000"/>
                    </a:solidFill>
                    <a:latin typeface="+mn-lt"/>
                  </a:rPr>
                  <a:t>Number of Publications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de-DE"/>
          </a:p>
        </c:txPr>
        <c:crossAx val="877504558"/>
        <c:crosses val="max"/>
        <c:crossBetween val="between"/>
      </c:valAx>
    </c:plotArea>
    <c:plotVisOnly val="1"/>
    <c:dispBlanksAs val="zero"/>
    <c:showDLblsOverMax val="1"/>
  </c:chart>
  <c:spPr>
    <a:solidFill>
      <a:srgbClr val="F0F4F9"/>
    </a:solidFill>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444746"/>
                </a:solidFill>
                <a:latin typeface="+mn-lt"/>
              </a:defRPr>
            </a:pPr>
            <a:r>
              <a:rPr lang="de-DE" sz="1600" b="0">
                <a:solidFill>
                  <a:srgbClr val="444746"/>
                </a:solidFill>
                <a:latin typeface="+mn-lt"/>
              </a:rPr>
              <a:t>ELSI Score Distribution</a:t>
            </a:r>
          </a:p>
        </c:rich>
      </c:tx>
      <c:overlay val="0"/>
    </c:title>
    <c:autoTitleDeleted val="0"/>
    <c:plotArea>
      <c:layout/>
      <c:barChart>
        <c:barDir val="col"/>
        <c:grouping val="clustered"/>
        <c:varyColors val="1"/>
        <c:ser>
          <c:idx val="0"/>
          <c:order val="0"/>
          <c:tx>
            <c:strRef>
              <c:f>ELSI_Distr!$B$1</c:f>
              <c:strCache>
                <c:ptCount val="1"/>
                <c:pt idx="0">
                  <c:v>Amount</c:v>
                </c:pt>
              </c:strCache>
            </c:strRef>
          </c:tx>
          <c:spPr>
            <a:solidFill>
              <a:srgbClr val="4F81BD"/>
            </a:solidFill>
            <a:ln cmpd="sng">
              <a:solidFill>
                <a:srgbClr val="000000"/>
              </a:solidFill>
            </a:ln>
          </c:spPr>
          <c:invertIfNegative val="1"/>
          <c:cat>
            <c:numRef>
              <c:f>ELSI_Distr!$A$2:$A$5</c:f>
              <c:numCache>
                <c:formatCode>General</c:formatCode>
                <c:ptCount val="4"/>
                <c:pt idx="0">
                  <c:v>1</c:v>
                </c:pt>
                <c:pt idx="1">
                  <c:v>2</c:v>
                </c:pt>
                <c:pt idx="2">
                  <c:v>3</c:v>
                </c:pt>
                <c:pt idx="3">
                  <c:v>4</c:v>
                </c:pt>
              </c:numCache>
            </c:numRef>
          </c:cat>
          <c:val>
            <c:numRef>
              <c:f>ELSI_Distr!$B$2:$B$5</c:f>
              <c:numCache>
                <c:formatCode>General</c:formatCode>
                <c:ptCount val="4"/>
                <c:pt idx="0">
                  <c:v>11</c:v>
                </c:pt>
                <c:pt idx="1">
                  <c:v>40</c:v>
                </c:pt>
                <c:pt idx="2">
                  <c:v>27</c:v>
                </c:pt>
                <c:pt idx="3">
                  <c:v>18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6DB-4A62-B417-F7B20250DAC4}"/>
            </c:ext>
          </c:extLst>
        </c:ser>
        <c:dLbls>
          <c:showLegendKey val="0"/>
          <c:showVal val="0"/>
          <c:showCatName val="0"/>
          <c:showSerName val="0"/>
          <c:showPercent val="0"/>
          <c:showBubbleSize val="0"/>
        </c:dLbls>
        <c:gapWidth val="150"/>
        <c:axId val="1115098789"/>
        <c:axId val="687517200"/>
      </c:barChart>
      <c:catAx>
        <c:axId val="1115098789"/>
        <c:scaling>
          <c:orientation val="minMax"/>
        </c:scaling>
        <c:delete val="0"/>
        <c:axPos val="b"/>
        <c:title>
          <c:tx>
            <c:rich>
              <a:bodyPr/>
              <a:lstStyle/>
              <a:p>
                <a:pPr lvl="0">
                  <a:defRPr b="0">
                    <a:solidFill>
                      <a:srgbClr val="000000"/>
                    </a:solidFill>
                    <a:latin typeface="+mn-lt"/>
                  </a:defRPr>
                </a:pPr>
                <a:r>
                  <a:rPr lang="de-DE" sz="1400" b="0">
                    <a:solidFill>
                      <a:srgbClr val="000000"/>
                    </a:solidFill>
                    <a:latin typeface="+mn-lt"/>
                  </a:rPr>
                  <a:t>ELSI Score</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de-DE"/>
          </a:p>
        </c:txPr>
        <c:crossAx val="687517200"/>
        <c:crosses val="autoZero"/>
        <c:auto val="1"/>
        <c:lblAlgn val="ctr"/>
        <c:lblOffset val="100"/>
        <c:noMultiLvlLbl val="1"/>
      </c:catAx>
      <c:valAx>
        <c:axId val="6875172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DE" b="0">
                    <a:solidFill>
                      <a:srgbClr val="000000"/>
                    </a:solidFill>
                    <a:latin typeface="+mn-lt"/>
                  </a:rPr>
                  <a:t>Amount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de-DE"/>
          </a:p>
        </c:txPr>
        <c:crossAx val="1115098789"/>
        <c:crosses val="autoZero"/>
        <c:crossBetween val="between"/>
      </c:valAx>
    </c:plotArea>
    <c:plotVisOnly val="1"/>
    <c:dispBlanksAs val="zero"/>
    <c:showDLblsOverMax val="1"/>
  </c:chart>
  <c:spPr>
    <a:solidFill>
      <a:srgbClr val="F0F4F9"/>
    </a:solidFill>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444746"/>
                </a:solidFill>
                <a:latin typeface="+mn-lt"/>
              </a:defRPr>
            </a:pPr>
            <a:r>
              <a:rPr lang="de-DE" sz="1400" b="0">
                <a:solidFill>
                  <a:srgbClr val="444746"/>
                </a:solidFill>
                <a:latin typeface="+mn-lt"/>
              </a:rPr>
              <a:t>Frequency of ELSI Subthemes</a:t>
            </a:r>
          </a:p>
        </c:rich>
      </c:tx>
      <c:overlay val="0"/>
    </c:title>
    <c:autoTitleDeleted val="0"/>
    <c:plotArea>
      <c:layout/>
      <c:barChart>
        <c:barDir val="bar"/>
        <c:grouping val="clustered"/>
        <c:varyColors val="1"/>
        <c:ser>
          <c:idx val="0"/>
          <c:order val="0"/>
          <c:tx>
            <c:strRef>
              <c:f>'FQ ELSI Sub'!$B$1</c:f>
              <c:strCache>
                <c:ptCount val="1"/>
                <c:pt idx="0">
                  <c:v>Count</c:v>
                </c:pt>
              </c:strCache>
            </c:strRef>
          </c:tx>
          <c:spPr>
            <a:solidFill>
              <a:srgbClr val="4F81BD"/>
            </a:solidFill>
            <a:ln cmpd="sng">
              <a:solidFill>
                <a:srgbClr val="000000"/>
              </a:solidFill>
            </a:ln>
          </c:spPr>
          <c:invertIfNegative val="1"/>
          <c:cat>
            <c:strRef>
              <c:f>'FQ ELSI Sub'!$A$2:$A$19</c:f>
              <c:strCache>
                <c:ptCount val="18"/>
                <c:pt idx="0">
                  <c:v>E_Autonomy_Oversight</c:v>
                </c:pt>
                <c:pt idx="1">
                  <c:v>E_Beneficence_Wellbeing</c:v>
                </c:pt>
                <c:pt idx="2">
                  <c:v>E_Explicability_Accountability</c:v>
                </c:pt>
                <c:pt idx="3">
                  <c:v>E_Explicability_Transparency</c:v>
                </c:pt>
                <c:pt idx="4">
                  <c:v>E_Justice_Bias</c:v>
                </c:pt>
                <c:pt idx="5">
                  <c:v>E_Justice_Discrimination</c:v>
                </c:pt>
                <c:pt idx="6">
                  <c:v>E_Justice_Equity</c:v>
                </c:pt>
                <c:pt idx="7">
                  <c:v>E_NonMaleficence_Harm</c:v>
                </c:pt>
                <c:pt idx="8">
                  <c:v>E_NonMaleficence_Misuse</c:v>
                </c:pt>
                <c:pt idx="9">
                  <c:v>L_Liability_DueProcess</c:v>
                </c:pt>
                <c:pt idx="10">
                  <c:v>L_Regulation_Compliance</c:v>
                </c:pt>
                <c:pt idx="11">
                  <c:v>L_Rights_FreeSpeech</c:v>
                </c:pt>
                <c:pt idx="12">
                  <c:v>L_Rights_Privacy</c:v>
                </c:pt>
                <c:pt idx="13">
                  <c:v>S_Discourse_Impact</c:v>
                </c:pt>
                <c:pt idx="14">
                  <c:v>S_Impact_VulnerableGroups</c:v>
                </c:pt>
                <c:pt idx="15">
                  <c:v>S_Moderation_Labor</c:v>
                </c:pt>
                <c:pt idx="16">
                  <c:v>S_Power_Censorship</c:v>
                </c:pt>
                <c:pt idx="17">
                  <c:v>S_Trust_Acceptance</c:v>
                </c:pt>
              </c:strCache>
            </c:strRef>
          </c:cat>
          <c:val>
            <c:numRef>
              <c:f>'FQ ELSI Sub'!$B$2:$B$19</c:f>
              <c:numCache>
                <c:formatCode>General</c:formatCode>
                <c:ptCount val="18"/>
                <c:pt idx="0">
                  <c:v>44</c:v>
                </c:pt>
                <c:pt idx="1">
                  <c:v>84</c:v>
                </c:pt>
                <c:pt idx="2">
                  <c:v>7</c:v>
                </c:pt>
                <c:pt idx="3">
                  <c:v>40</c:v>
                </c:pt>
                <c:pt idx="4">
                  <c:v>68</c:v>
                </c:pt>
                <c:pt idx="5">
                  <c:v>52</c:v>
                </c:pt>
                <c:pt idx="6">
                  <c:v>16</c:v>
                </c:pt>
                <c:pt idx="7">
                  <c:v>50</c:v>
                </c:pt>
                <c:pt idx="8">
                  <c:v>17</c:v>
                </c:pt>
                <c:pt idx="9">
                  <c:v>7</c:v>
                </c:pt>
                <c:pt idx="10">
                  <c:v>28</c:v>
                </c:pt>
                <c:pt idx="11">
                  <c:v>29</c:v>
                </c:pt>
                <c:pt idx="12">
                  <c:v>36</c:v>
                </c:pt>
                <c:pt idx="13">
                  <c:v>55</c:v>
                </c:pt>
                <c:pt idx="14">
                  <c:v>43</c:v>
                </c:pt>
                <c:pt idx="15">
                  <c:v>16</c:v>
                </c:pt>
                <c:pt idx="16">
                  <c:v>25</c:v>
                </c:pt>
                <c:pt idx="17">
                  <c:v>18</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538-4E1F-BC1F-CA8067C325A6}"/>
            </c:ext>
          </c:extLst>
        </c:ser>
        <c:dLbls>
          <c:showLegendKey val="0"/>
          <c:showVal val="0"/>
          <c:showCatName val="0"/>
          <c:showSerName val="0"/>
          <c:showPercent val="0"/>
          <c:showBubbleSize val="0"/>
        </c:dLbls>
        <c:gapWidth val="150"/>
        <c:axId val="2126153485"/>
        <c:axId val="1238950097"/>
      </c:barChart>
      <c:catAx>
        <c:axId val="2126153485"/>
        <c:scaling>
          <c:orientation val="maxMin"/>
        </c:scaling>
        <c:delete val="0"/>
        <c:axPos val="l"/>
        <c:title>
          <c:tx>
            <c:rich>
              <a:bodyPr/>
              <a:lstStyle/>
              <a:p>
                <a:pPr lvl="0">
                  <a:defRPr b="0">
                    <a:solidFill>
                      <a:srgbClr val="000000"/>
                    </a:solidFill>
                    <a:latin typeface="+mn-lt"/>
                  </a:defRPr>
                </a:pPr>
                <a:r>
                  <a:rPr lang="de-DE" b="0">
                    <a:solidFill>
                      <a:srgbClr val="000000"/>
                    </a:solidFill>
                    <a:latin typeface="+mn-lt"/>
                  </a:rPr>
                  <a:t>ELSI Thema</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de-DE"/>
          </a:p>
        </c:txPr>
        <c:crossAx val="1238950097"/>
        <c:crosses val="autoZero"/>
        <c:auto val="1"/>
        <c:lblAlgn val="ctr"/>
        <c:lblOffset val="100"/>
        <c:noMultiLvlLbl val="1"/>
      </c:catAx>
      <c:valAx>
        <c:axId val="1238950097"/>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DE" b="0">
                    <a:solidFill>
                      <a:srgbClr val="000000"/>
                    </a:solidFill>
                    <a:latin typeface="+mn-lt"/>
                  </a:rPr>
                  <a:t>Number of mentions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de-DE"/>
          </a:p>
        </c:txPr>
        <c:crossAx val="2126153485"/>
        <c:crosses val="max"/>
        <c:crossBetween val="between"/>
      </c:valAx>
    </c:plotArea>
    <c:plotVisOnly val="1"/>
    <c:dispBlanksAs val="zero"/>
    <c:showDLblsOverMax val="1"/>
  </c:chart>
  <c:spPr>
    <a:solidFill>
      <a:srgbClr val="F0F4F9"/>
    </a:solidFill>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444746"/>
                </a:solidFill>
                <a:latin typeface="+mn-lt"/>
              </a:defRPr>
            </a:pPr>
            <a:r>
              <a:rPr lang="de-DE" sz="1400" b="0">
                <a:solidFill>
                  <a:srgbClr val="444746"/>
                </a:solidFill>
                <a:latin typeface="+mn-lt"/>
              </a:rPr>
              <a:t>Frequency of mentioned Vulnerable Groups</a:t>
            </a:r>
          </a:p>
        </c:rich>
      </c:tx>
      <c:overlay val="0"/>
    </c:title>
    <c:autoTitleDeleted val="0"/>
    <c:plotArea>
      <c:layout/>
      <c:barChart>
        <c:barDir val="bar"/>
        <c:grouping val="clustered"/>
        <c:varyColors val="1"/>
        <c:ser>
          <c:idx val="0"/>
          <c:order val="0"/>
          <c:tx>
            <c:strRef>
              <c:f>VG_SpecificVG!$B$1</c:f>
              <c:strCache>
                <c:ptCount val="1"/>
                <c:pt idx="0">
                  <c:v>Count</c:v>
                </c:pt>
              </c:strCache>
            </c:strRef>
          </c:tx>
          <c:spPr>
            <a:solidFill>
              <a:srgbClr val="4F81BD"/>
            </a:solidFill>
            <a:ln cmpd="sng">
              <a:solidFill>
                <a:srgbClr val="000000"/>
              </a:solidFill>
            </a:ln>
          </c:spPr>
          <c:invertIfNegative val="1"/>
          <c:cat>
            <c:strRef>
              <c:f>VG_SpecificVG!$A$2:$A$9</c:f>
              <c:strCache>
                <c:ptCount val="8"/>
                <c:pt idx="0">
                  <c:v>gender_minorities</c:v>
                </c:pt>
                <c:pt idx="1">
                  <c:v>Other</c:v>
                </c:pt>
                <c:pt idx="2">
                  <c:v>racial_minorities</c:v>
                </c:pt>
                <c:pt idx="3">
                  <c:v>religious_minorities</c:v>
                </c:pt>
                <c:pt idx="4">
                  <c:v>speakers_of_low-resource_languages</c:v>
                </c:pt>
                <c:pt idx="5">
                  <c:v>youth</c:v>
                </c:pt>
                <c:pt idx="6">
                  <c:v>ethnic_minorities</c:v>
                </c:pt>
                <c:pt idx="7">
                  <c:v>lgbtq+</c:v>
                </c:pt>
              </c:strCache>
            </c:strRef>
          </c:cat>
          <c:val>
            <c:numRef>
              <c:f>VG_SpecificVG!$B$2:$B$9</c:f>
              <c:numCache>
                <c:formatCode>General</c:formatCode>
                <c:ptCount val="8"/>
                <c:pt idx="0">
                  <c:v>49</c:v>
                </c:pt>
                <c:pt idx="1">
                  <c:v>45</c:v>
                </c:pt>
                <c:pt idx="2">
                  <c:v>35</c:v>
                </c:pt>
                <c:pt idx="3">
                  <c:v>29</c:v>
                </c:pt>
                <c:pt idx="4">
                  <c:v>27</c:v>
                </c:pt>
                <c:pt idx="5">
                  <c:v>25</c:v>
                </c:pt>
                <c:pt idx="6">
                  <c:v>23</c:v>
                </c:pt>
                <c:pt idx="7">
                  <c:v>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2EE-4104-8217-841D14E6588C}"/>
            </c:ext>
          </c:extLst>
        </c:ser>
        <c:dLbls>
          <c:showLegendKey val="0"/>
          <c:showVal val="0"/>
          <c:showCatName val="0"/>
          <c:showSerName val="0"/>
          <c:showPercent val="0"/>
          <c:showBubbleSize val="0"/>
        </c:dLbls>
        <c:gapWidth val="150"/>
        <c:axId val="2083389390"/>
        <c:axId val="2136379746"/>
      </c:barChart>
      <c:catAx>
        <c:axId val="2083389390"/>
        <c:scaling>
          <c:orientation val="maxMin"/>
        </c:scaling>
        <c:delete val="0"/>
        <c:axPos val="l"/>
        <c:title>
          <c:tx>
            <c:rich>
              <a:bodyPr/>
              <a:lstStyle/>
              <a:p>
                <a:pPr lvl="0">
                  <a:defRPr b="0">
                    <a:solidFill>
                      <a:srgbClr val="000000"/>
                    </a:solidFill>
                    <a:latin typeface="+mn-lt"/>
                  </a:defRPr>
                </a:pPr>
                <a:r>
                  <a:rPr lang="de-DE" b="0">
                    <a:solidFill>
                      <a:srgbClr val="000000"/>
                    </a:solidFill>
                    <a:latin typeface="+mn-lt"/>
                  </a:rPr>
                  <a:t>Group</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de-DE"/>
          </a:p>
        </c:txPr>
        <c:crossAx val="2136379746"/>
        <c:crosses val="autoZero"/>
        <c:auto val="1"/>
        <c:lblAlgn val="ctr"/>
        <c:lblOffset val="100"/>
        <c:noMultiLvlLbl val="1"/>
      </c:catAx>
      <c:valAx>
        <c:axId val="213637974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DE" b="0">
                    <a:solidFill>
                      <a:srgbClr val="000000"/>
                    </a:solidFill>
                    <a:latin typeface="+mn-lt"/>
                  </a:rPr>
                  <a:t>Count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de-DE"/>
          </a:p>
        </c:txPr>
        <c:crossAx val="2083389390"/>
        <c:crosses val="max"/>
        <c:crossBetween val="between"/>
      </c:valAx>
    </c:plotArea>
    <c:plotVisOnly val="1"/>
    <c:dispBlanksAs val="zero"/>
    <c:showDLblsOverMax val="1"/>
  </c:chart>
  <c:spPr>
    <a:solidFill>
      <a:srgbClr val="F0F4F9"/>
    </a:solidFill>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444746"/>
                </a:solidFill>
                <a:latin typeface="+mn-lt"/>
              </a:defRPr>
            </a:pPr>
            <a:r>
              <a:rPr lang="de-DE" b="0">
                <a:solidFill>
                  <a:srgbClr val="444746"/>
                </a:solidFill>
                <a:latin typeface="+mn-lt"/>
              </a:rPr>
              <a:t>Frequency of mentioned Vulnerable Groups (min n=15)</a:t>
            </a:r>
          </a:p>
        </c:rich>
      </c:tx>
      <c:overlay val="0"/>
    </c:title>
    <c:autoTitleDeleted val="0"/>
    <c:plotArea>
      <c:layout/>
      <c:barChart>
        <c:barDir val="col"/>
        <c:grouping val="clustered"/>
        <c:varyColors val="1"/>
        <c:ser>
          <c:idx val="0"/>
          <c:order val="0"/>
          <c:tx>
            <c:strRef>
              <c:f>FQ_VG!$B$1</c:f>
              <c:strCache>
                <c:ptCount val="1"/>
                <c:pt idx="0">
                  <c:v>Count</c:v>
                </c:pt>
              </c:strCache>
            </c:strRef>
          </c:tx>
          <c:spPr>
            <a:solidFill>
              <a:srgbClr val="4F81BD"/>
            </a:solidFill>
            <a:ln cmpd="sng">
              <a:solidFill>
                <a:srgbClr val="000000"/>
              </a:solidFill>
            </a:ln>
          </c:spPr>
          <c:invertIfNegative val="1"/>
          <c:cat>
            <c:strRef>
              <c:f>FQ_VG!$A$2:$A$9</c:f>
              <c:strCache>
                <c:ptCount val="8"/>
                <c:pt idx="0">
                  <c:v>gender_minorities</c:v>
                </c:pt>
                <c:pt idx="1">
                  <c:v>other (15)</c:v>
                </c:pt>
                <c:pt idx="2">
                  <c:v>racial_minorities</c:v>
                </c:pt>
                <c:pt idx="3">
                  <c:v>religious_minorities</c:v>
                </c:pt>
                <c:pt idx="4">
                  <c:v>speakers_of_low-resource_languages</c:v>
                </c:pt>
                <c:pt idx="5">
                  <c:v>youth</c:v>
                </c:pt>
                <c:pt idx="6">
                  <c:v>ethnic_minorities</c:v>
                </c:pt>
                <c:pt idx="7">
                  <c:v>lgbtq+</c:v>
                </c:pt>
              </c:strCache>
            </c:strRef>
          </c:cat>
          <c:val>
            <c:numRef>
              <c:f>FQ_VG!$B$2:$B$9</c:f>
              <c:numCache>
                <c:formatCode>General</c:formatCode>
                <c:ptCount val="8"/>
                <c:pt idx="0">
                  <c:v>49</c:v>
                </c:pt>
                <c:pt idx="1">
                  <c:v>45</c:v>
                </c:pt>
                <c:pt idx="2">
                  <c:v>35</c:v>
                </c:pt>
                <c:pt idx="3">
                  <c:v>29</c:v>
                </c:pt>
                <c:pt idx="4">
                  <c:v>27</c:v>
                </c:pt>
                <c:pt idx="5">
                  <c:v>25</c:v>
                </c:pt>
                <c:pt idx="6">
                  <c:v>23</c:v>
                </c:pt>
                <c:pt idx="7">
                  <c:v>21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9A0-4978-96A9-5397AE5A3AE1}"/>
            </c:ext>
          </c:extLst>
        </c:ser>
        <c:dLbls>
          <c:showLegendKey val="0"/>
          <c:showVal val="0"/>
          <c:showCatName val="0"/>
          <c:showSerName val="0"/>
          <c:showPercent val="0"/>
          <c:showBubbleSize val="0"/>
        </c:dLbls>
        <c:gapWidth val="150"/>
        <c:axId val="1870746372"/>
        <c:axId val="1149518588"/>
      </c:barChart>
      <c:catAx>
        <c:axId val="1870746372"/>
        <c:scaling>
          <c:orientation val="minMax"/>
        </c:scaling>
        <c:delete val="0"/>
        <c:axPos val="b"/>
        <c:title>
          <c:tx>
            <c:rich>
              <a:bodyPr/>
              <a:lstStyle/>
              <a:p>
                <a:pPr lvl="0">
                  <a:defRPr b="0">
                    <a:solidFill>
                      <a:srgbClr val="000000"/>
                    </a:solidFill>
                    <a:latin typeface="+mn-lt"/>
                  </a:defRPr>
                </a:pPr>
                <a:r>
                  <a:rPr lang="de-DE" b="0">
                    <a:solidFill>
                      <a:srgbClr val="000000"/>
                    </a:solidFill>
                    <a:latin typeface="+mn-lt"/>
                  </a:rPr>
                  <a:t>Vulnerable Group</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de-DE"/>
          </a:p>
        </c:txPr>
        <c:crossAx val="1149518588"/>
        <c:crosses val="autoZero"/>
        <c:auto val="1"/>
        <c:lblAlgn val="ctr"/>
        <c:lblOffset val="100"/>
        <c:noMultiLvlLbl val="1"/>
      </c:catAx>
      <c:valAx>
        <c:axId val="114951858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de-DE" b="0">
                    <a:solidFill>
                      <a:srgbClr val="000000"/>
                    </a:solidFill>
                    <a:latin typeface="+mn-lt"/>
                  </a:rPr>
                  <a:t>Count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de-DE"/>
          </a:p>
        </c:txPr>
        <c:crossAx val="1870746372"/>
        <c:crosses val="autoZero"/>
        <c:crossBetween val="between"/>
      </c:valAx>
    </c:plotArea>
    <c:legend>
      <c:legendPos val="r"/>
      <c:overlay val="0"/>
      <c:txPr>
        <a:bodyPr/>
        <a:lstStyle/>
        <a:p>
          <a:pPr lvl="0">
            <a:defRPr b="0">
              <a:solidFill>
                <a:srgbClr val="1A1A1A"/>
              </a:solidFill>
              <a:latin typeface="+mn-lt"/>
            </a:defRPr>
          </a:pPr>
          <a:endParaRPr lang="de-DE"/>
        </a:p>
      </c:txPr>
    </c:legend>
    <c:plotVisOnly val="1"/>
    <c:dispBlanksAs val="zero"/>
    <c:showDLblsOverMax val="1"/>
  </c:chart>
  <c:spPr>
    <a:solidFill>
      <a:srgbClr val="F0F4F9"/>
    </a:solidFill>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c:style val="2"/>
  <c:chart>
    <c:title>
      <c:tx>
        <c:rich>
          <a:bodyPr/>
          <a:lstStyle/>
          <a:p>
            <a:pPr lvl="0">
              <a:defRPr b="0">
                <a:solidFill>
                  <a:srgbClr val="444746"/>
                </a:solidFill>
                <a:latin typeface="+mn-lt"/>
              </a:defRPr>
            </a:pPr>
            <a:r>
              <a:rPr lang="de-DE" sz="1400" b="0">
                <a:solidFill>
                  <a:srgbClr val="444746"/>
                </a:solidFill>
                <a:latin typeface="+mn-lt"/>
              </a:rPr>
              <a:t>Distribution of Primary Research Methods</a:t>
            </a:r>
          </a:p>
        </c:rich>
      </c:tx>
      <c:overlay val="0"/>
    </c:title>
    <c:autoTitleDeleted val="0"/>
    <c:plotArea>
      <c:layout>
        <c:manualLayout>
          <c:layoutTarget val="inner"/>
          <c:xMode val="edge"/>
          <c:yMode val="edge"/>
          <c:x val="5.0024098509197368E-2"/>
          <c:y val="9.628889085493525E-2"/>
          <c:w val="0.50363295354082849"/>
          <c:h val="0.71904450145978949"/>
        </c:manualLayout>
      </c:layout>
      <c:pieChart>
        <c:varyColors val="1"/>
        <c:ser>
          <c:idx val="0"/>
          <c:order val="0"/>
          <c:tx>
            <c:strRef>
              <c:f>PrimResearchM!$B$1</c:f>
              <c:strCache>
                <c:ptCount val="1"/>
                <c:pt idx="0">
                  <c:v>Number of Publications</c:v>
                </c:pt>
              </c:strCache>
            </c:strRef>
          </c:tx>
          <c:dPt>
            <c:idx val="0"/>
            <c:bubble3D val="0"/>
            <c:spPr>
              <a:solidFill>
                <a:srgbClr val="4F81BD"/>
              </a:solidFill>
            </c:spPr>
            <c:extLst>
              <c:ext xmlns:c16="http://schemas.microsoft.com/office/drawing/2014/chart" uri="{C3380CC4-5D6E-409C-BE32-E72D297353CC}">
                <c16:uniqueId val="{00000001-CAA8-4E4B-904E-B5E629F180D8}"/>
              </c:ext>
            </c:extLst>
          </c:dPt>
          <c:dPt>
            <c:idx val="1"/>
            <c:bubble3D val="0"/>
            <c:spPr>
              <a:solidFill>
                <a:srgbClr val="C0504D"/>
              </a:solidFill>
            </c:spPr>
            <c:extLst>
              <c:ext xmlns:c16="http://schemas.microsoft.com/office/drawing/2014/chart" uri="{C3380CC4-5D6E-409C-BE32-E72D297353CC}">
                <c16:uniqueId val="{00000003-CAA8-4E4B-904E-B5E629F180D8}"/>
              </c:ext>
            </c:extLst>
          </c:dPt>
          <c:dPt>
            <c:idx val="2"/>
            <c:bubble3D val="0"/>
            <c:spPr>
              <a:solidFill>
                <a:srgbClr val="9BBB59"/>
              </a:solidFill>
            </c:spPr>
            <c:extLst>
              <c:ext xmlns:c16="http://schemas.microsoft.com/office/drawing/2014/chart" uri="{C3380CC4-5D6E-409C-BE32-E72D297353CC}">
                <c16:uniqueId val="{00000005-CAA8-4E4B-904E-B5E629F180D8}"/>
              </c:ext>
            </c:extLst>
          </c:dPt>
          <c:dPt>
            <c:idx val="3"/>
            <c:bubble3D val="0"/>
            <c:spPr>
              <a:solidFill>
                <a:srgbClr val="8064A2"/>
              </a:solidFill>
            </c:spPr>
            <c:extLst>
              <c:ext xmlns:c16="http://schemas.microsoft.com/office/drawing/2014/chart" uri="{C3380CC4-5D6E-409C-BE32-E72D297353CC}">
                <c16:uniqueId val="{00000007-CAA8-4E4B-904E-B5E629F180D8}"/>
              </c:ext>
            </c:extLst>
          </c:dPt>
          <c:dPt>
            <c:idx val="4"/>
            <c:bubble3D val="0"/>
            <c:spPr>
              <a:solidFill>
                <a:srgbClr val="4BACC6"/>
              </a:solidFill>
            </c:spPr>
            <c:extLst>
              <c:ext xmlns:c16="http://schemas.microsoft.com/office/drawing/2014/chart" uri="{C3380CC4-5D6E-409C-BE32-E72D297353CC}">
                <c16:uniqueId val="{00000009-CAA8-4E4B-904E-B5E629F180D8}"/>
              </c:ext>
            </c:extLst>
          </c:dPt>
          <c:dPt>
            <c:idx val="5"/>
            <c:bubble3D val="0"/>
            <c:spPr>
              <a:solidFill>
                <a:srgbClr val="F79646"/>
              </a:solidFill>
            </c:spPr>
            <c:extLst>
              <c:ext xmlns:c16="http://schemas.microsoft.com/office/drawing/2014/chart" uri="{C3380CC4-5D6E-409C-BE32-E72D297353CC}">
                <c16:uniqueId val="{0000000B-CAA8-4E4B-904E-B5E629F180D8}"/>
              </c:ext>
            </c:extLst>
          </c:dPt>
          <c:dPt>
            <c:idx val="6"/>
            <c:bubble3D val="0"/>
            <c:spPr>
              <a:solidFill>
                <a:srgbClr val="84A7D1"/>
              </a:solidFill>
            </c:spPr>
            <c:extLst>
              <c:ext xmlns:c16="http://schemas.microsoft.com/office/drawing/2014/chart" uri="{C3380CC4-5D6E-409C-BE32-E72D297353CC}">
                <c16:uniqueId val="{0000000D-CAA8-4E4B-904E-B5E629F180D8}"/>
              </c:ext>
            </c:extLst>
          </c:dPt>
          <c:dPt>
            <c:idx val="7"/>
            <c:bubble3D val="0"/>
            <c:spPr>
              <a:solidFill>
                <a:srgbClr val="D38582"/>
              </a:solidFill>
            </c:spPr>
            <c:extLst>
              <c:ext xmlns:c16="http://schemas.microsoft.com/office/drawing/2014/chart" uri="{C3380CC4-5D6E-409C-BE32-E72D297353CC}">
                <c16:uniqueId val="{0000000F-CAA8-4E4B-904E-B5E629F180D8}"/>
              </c:ext>
            </c:extLst>
          </c:dPt>
          <c:cat>
            <c:strRef>
              <c:f>PrimResearchM!$A$2:$A$9</c:f>
              <c:strCache>
                <c:ptCount val="8"/>
                <c:pt idx="0">
                  <c:v>Technical/DSR</c:v>
                </c:pt>
                <c:pt idx="1">
                  <c:v>Computational Analysis</c:v>
                </c:pt>
                <c:pt idx="2">
                  <c:v>Review/Synthesis</c:v>
                </c:pt>
                <c:pt idx="3">
                  <c:v>Mixed-Methods Research</c:v>
                </c:pt>
                <c:pt idx="4">
                  <c:v>Quantitative Empirical</c:v>
                </c:pt>
                <c:pt idx="5">
                  <c:v>Conceptual/Theoretical</c:v>
                </c:pt>
                <c:pt idx="6">
                  <c:v>Empirical/Behavioral</c:v>
                </c:pt>
                <c:pt idx="7">
                  <c:v>Qualitative Empirical</c:v>
                </c:pt>
              </c:strCache>
            </c:strRef>
          </c:cat>
          <c:val>
            <c:numRef>
              <c:f>PrimResearchM!$B$2:$B$9</c:f>
              <c:numCache>
                <c:formatCode>General</c:formatCode>
                <c:ptCount val="8"/>
                <c:pt idx="0">
                  <c:v>56</c:v>
                </c:pt>
                <c:pt idx="1">
                  <c:v>15</c:v>
                </c:pt>
                <c:pt idx="2">
                  <c:v>14</c:v>
                </c:pt>
                <c:pt idx="3">
                  <c:v>5</c:v>
                </c:pt>
                <c:pt idx="4">
                  <c:v>3</c:v>
                </c:pt>
                <c:pt idx="5">
                  <c:v>1</c:v>
                </c:pt>
                <c:pt idx="6">
                  <c:v>1</c:v>
                </c:pt>
                <c:pt idx="7">
                  <c:v>1</c:v>
                </c:pt>
              </c:numCache>
            </c:numRef>
          </c:val>
          <c:extLst>
            <c:ext xmlns:c16="http://schemas.microsoft.com/office/drawing/2014/chart" uri="{C3380CC4-5D6E-409C-BE32-E72D297353CC}">
              <c16:uniqueId val="{00000010-CAA8-4E4B-904E-B5E629F180D8}"/>
            </c:ext>
          </c:extLst>
        </c:ser>
        <c:dLbls>
          <c:showLegendKey val="0"/>
          <c:showVal val="0"/>
          <c:showCatName val="0"/>
          <c:showSerName val="0"/>
          <c:showPercent val="0"/>
          <c:showBubbleSize val="0"/>
          <c:showLeaderLines val="1"/>
        </c:dLbls>
        <c:firstSliceAng val="0"/>
      </c:pieChart>
    </c:plotArea>
    <c:legend>
      <c:legendPos val="r"/>
      <c:legendEntry>
        <c:idx val="7"/>
        <c:txPr>
          <a:bodyPr/>
          <a:lstStyle/>
          <a:p>
            <a:pPr>
              <a:defRPr sz="1600" baseline="0"/>
            </a:pPr>
            <a:endParaRPr lang="de-DE"/>
          </a:p>
        </c:txPr>
      </c:legendEntry>
      <c:layout>
        <c:manualLayout>
          <c:xMode val="edge"/>
          <c:yMode val="edge"/>
          <c:x val="0.58439463167838546"/>
          <c:y val="9.5931070413951047E-2"/>
          <c:w val="0.39764963797153896"/>
          <c:h val="0.86305150058489877"/>
        </c:manualLayout>
      </c:layout>
      <c:overlay val="0"/>
      <c:txPr>
        <a:bodyPr/>
        <a:lstStyle/>
        <a:p>
          <a:pPr>
            <a:defRPr sz="1600" baseline="0"/>
          </a:pPr>
          <a:endParaRPr lang="de-DE"/>
        </a:p>
      </c:txPr>
    </c:legend>
    <c:plotVisOnly val="1"/>
    <c:dispBlanksAs val="zero"/>
    <c:showDLblsOverMax val="1"/>
  </c:chart>
  <c:spPr>
    <a:solidFill>
      <a:srgbClr val="F0F4F9"/>
    </a:solidFill>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3</xdr:col>
      <xdr:colOff>125730</xdr:colOff>
      <xdr:row>3</xdr:row>
      <xdr:rowOff>182880</xdr:rowOff>
    </xdr:from>
    <xdr:ext cx="4286250" cy="2857500"/>
    <xdr:graphicFrame macro="">
      <xdr:nvGraphicFramePr>
        <xdr:cNvPr id="2" name="Chart 1" title="Diagramm">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xdr:row>
      <xdr:rowOff>186690</xdr:rowOff>
    </xdr:from>
    <xdr:ext cx="7650480" cy="4065270"/>
    <xdr:graphicFrame macro="">
      <xdr:nvGraphicFramePr>
        <xdr:cNvPr id="2" name="Chart 2" title="Diagramm">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76200</xdr:colOff>
      <xdr:row>4</xdr:row>
      <xdr:rowOff>53340</xdr:rowOff>
    </xdr:from>
    <xdr:ext cx="4213860" cy="3619500"/>
    <xdr:graphicFrame macro="">
      <xdr:nvGraphicFramePr>
        <xdr:cNvPr id="4" name="Chart 4" title="Diagramm">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1</xdr:row>
      <xdr:rowOff>3810</xdr:rowOff>
    </xdr:from>
    <xdr:ext cx="6377940" cy="4598670"/>
    <xdr:graphicFrame macro="">
      <xdr:nvGraphicFramePr>
        <xdr:cNvPr id="5" name="Chart 5" title="Diagramm">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5</xdr:col>
      <xdr:colOff>45720</xdr:colOff>
      <xdr:row>2</xdr:row>
      <xdr:rowOff>91440</xdr:rowOff>
    </xdr:from>
    <xdr:ext cx="5364480" cy="3390900"/>
    <xdr:graphicFrame macro="">
      <xdr:nvGraphicFramePr>
        <xdr:cNvPr id="6" name="Chart 6" title="Diagramm">
          <a:extLst>
            <a:ext uri="{FF2B5EF4-FFF2-40B4-BE49-F238E27FC236}">
              <a16:creationId xmlns:a16="http://schemas.microsoft.com/office/drawing/2014/main"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53340</xdr:colOff>
      <xdr:row>1</xdr:row>
      <xdr:rowOff>118110</xdr:rowOff>
    </xdr:from>
    <xdr:ext cx="5724525" cy="3819525"/>
    <xdr:graphicFrame macro="">
      <xdr:nvGraphicFramePr>
        <xdr:cNvPr id="7" name="Chart 7" title="Diagramm">
          <a:extLst>
            <a:ext uri="{FF2B5EF4-FFF2-40B4-BE49-F238E27FC236}">
              <a16:creationId xmlns:a16="http://schemas.microsoft.com/office/drawing/2014/main" id="{00000000-0008-0000-1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1</xdr:row>
      <xdr:rowOff>186690</xdr:rowOff>
    </xdr:from>
    <xdr:ext cx="7261860" cy="5086350"/>
    <xdr:graphicFrame macro="">
      <xdr:nvGraphicFramePr>
        <xdr:cNvPr id="8" name="Chart 8" title="Diagramm">
          <a:extLst>
            <a:ext uri="{FF2B5EF4-FFF2-40B4-BE49-F238E27FC236}">
              <a16:creationId xmlns:a16="http://schemas.microsoft.com/office/drawing/2014/main" id="{00000000-0008-0000-1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ount_of_Entries_by_Year" displayName="Amount_of_Entries_by_Year" ref="A1:B11">
  <tableColumns count="2">
    <tableColumn id="1" xr3:uid="{00000000-0010-0000-0000-000001000000}" name="Year"/>
    <tableColumn id="2" xr3:uid="{00000000-0010-0000-0000-000002000000}" name="Amount"/>
  </tableColumns>
  <tableStyleInfo name="D1 Pub by Ye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op_8_Publication_Venues_by_Number_of_Publications" displayName="Top_8_Publication_Venues_by_Number_of_Publications" ref="A1:B9">
  <tableColumns count="2">
    <tableColumn id="1" xr3:uid="{00000000-0010-0000-0100-000001000000}" name="Venue"/>
    <tableColumn id="2" xr3:uid="{00000000-0010-0000-0100-000002000000}" name="Number of Publications"/>
  </tableColumns>
  <tableStyleInfo name="Pub Venue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Distribution_of_ELSI_Score" displayName="Distribution_of_ELSI_Score" ref="A1:B5">
  <tableColumns count="2">
    <tableColumn id="1" xr3:uid="{00000000-0010-0000-0300-000001000000}" name="ELSI_Score"/>
    <tableColumn id="2" xr3:uid="{00000000-0010-0000-0300-000002000000}" name="Amount"/>
  </tableColumns>
  <tableStyleInfo name="ELSI Distribution-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Häufigkeit_der_ELSI_Themen" displayName="Häufigkeit_der_ELSI_Themen" ref="A1:B19">
  <tableColumns count="2">
    <tableColumn id="1" xr3:uid="{00000000-0010-0000-0400-000001000000}" name="ELSI Theme"/>
    <tableColumn id="2" xr3:uid="{00000000-0010-0000-0400-000002000000}" name="Count"/>
  </tableColumns>
  <tableStyleInfo name="FQ ELSI Sub-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Häufigkeit_der_erwähnten_Gruppen_in_VG_Specific_M2_M97_" displayName="Häufigkeit_der_erwähnten_Gruppen_in_VG_Specific_M2_M97_" ref="A1:B9">
  <tableColumns count="2">
    <tableColumn id="1" xr3:uid="{00000000-0010-0000-0500-000001000000}" name="Word"/>
    <tableColumn id="2" xr3:uid="{00000000-0010-0000-0500-000002000000}" name="Count"/>
  </tableColumns>
  <tableStyleInfo name="VG_Specific-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le1" displayName="Tabelle1" ref="A15:B38">
  <tableColumns count="2">
    <tableColumn id="1" xr3:uid="{00000000-0010-0000-0600-000001000000}" name="Word"/>
    <tableColumn id="2" xr3:uid="{00000000-0010-0000-0600-000002000000}" name="Count"/>
  </tableColumns>
  <tableStyleInfo name="VG_Specific-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elle2" displayName="Tabelle2" ref="D15:E23">
  <tableColumns count="2">
    <tableColumn id="1" xr3:uid="{00000000-0010-0000-0700-000001000000}" name="Word"/>
    <tableColumn id="2" xr3:uid="{00000000-0010-0000-0700-000002000000}" name="Count"/>
  </tableColumns>
  <tableStyleInfo name="VG_Specific-style 3"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Häufigkeit_der_erwähnten_Gruppen_in_VG_Specific_M2_M97_mit_Begrenzung_15" displayName="Häufigkeit_der_erwähnten_Gruppen_in_VG_Specific_M2_M97_mit_Begrenzung_15" ref="A1:B9">
  <tableColumns count="2">
    <tableColumn id="1" xr3:uid="{00000000-0010-0000-0800-000001000000}" name="Word"/>
    <tableColumn id="2" xr3:uid="{00000000-0010-0000-0800-000002000000}" name="Count"/>
  </tableColumns>
  <tableStyleInfo name="FQ VG-style"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Distribution_of_Primary_Research_Methods" displayName="Distribution_of_Primary_Research_Methods" ref="A1:B9">
  <sortState xmlns:xlrd2="http://schemas.microsoft.com/office/spreadsheetml/2017/richdata2" ref="A2:B9">
    <sortCondition descending="1" ref="B2:B9"/>
  </sortState>
  <tableColumns count="2">
    <tableColumn id="1" xr3:uid="{00000000-0010-0000-0900-000001000000}" name="Primary_Method"/>
    <tableColumn id="2" xr3:uid="{00000000-0010-0000-0900-000002000000}" name="Number of Publications"/>
  </tableColumns>
  <tableStyleInfo name="Diagramm 1 Distribution of Prim-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aisel.aisnet.org/amcis2018/SocialMedia/Presentations/8" TargetMode="External"/><Relationship Id="rId21" Type="http://schemas.openxmlformats.org/officeDocument/2006/relationships/hyperlink" Target="http://aisel.aisnet.org/amcis2025/lacais/lacais/3" TargetMode="External"/><Relationship Id="rId42" Type="http://schemas.openxmlformats.org/officeDocument/2006/relationships/hyperlink" Target="http://dx.doi.org/10.1016/j.chb.2023.107817" TargetMode="External"/><Relationship Id="rId47" Type="http://schemas.openxmlformats.org/officeDocument/2006/relationships/hyperlink" Target="http://dx.doi.org/10.1016/j.eswa.2025.127555" TargetMode="External"/><Relationship Id="rId63" Type="http://schemas.openxmlformats.org/officeDocument/2006/relationships/hyperlink" Target="http://dx.doi.org/10.1016/j.ipm.2021.102600" TargetMode="External"/><Relationship Id="rId68" Type="http://schemas.openxmlformats.org/officeDocument/2006/relationships/hyperlink" Target="http://aisel.aisnet.org/ecis2024/track24_socialmedia/track24_socialmedia/8" TargetMode="External"/><Relationship Id="rId84" Type="http://schemas.openxmlformats.org/officeDocument/2006/relationships/hyperlink" Target="https://aisel.aisnet.org/amcis2024/social_comp/social_comput/18" TargetMode="External"/><Relationship Id="rId89" Type="http://schemas.openxmlformats.org/officeDocument/2006/relationships/hyperlink" Target="http://dx.doi.org/10.1016/j.ipm.2023.103450" TargetMode="External"/><Relationship Id="rId16" Type="http://schemas.openxmlformats.org/officeDocument/2006/relationships/hyperlink" Target="http://aisel.aisnet.org/ecis2021_rip/10" TargetMode="External"/><Relationship Id="rId11" Type="http://schemas.openxmlformats.org/officeDocument/2006/relationships/hyperlink" Target="http://dx.doi.org/10.1007/s10207-022-00600-y" TargetMode="External"/><Relationship Id="rId32" Type="http://schemas.openxmlformats.org/officeDocument/2006/relationships/hyperlink" Target="http://dx.doi.org/10.1016/j.knosys.2025.113705" TargetMode="External"/><Relationship Id="rId37" Type="http://schemas.openxmlformats.org/officeDocument/2006/relationships/hyperlink" Target="http://dx.doi.org/10.1007/s10796-021-10234-5" TargetMode="External"/><Relationship Id="rId53" Type="http://schemas.openxmlformats.org/officeDocument/2006/relationships/hyperlink" Target="http://dx.doi.org/10.1016/j.ipm.2024.104043" TargetMode="External"/><Relationship Id="rId58" Type="http://schemas.openxmlformats.org/officeDocument/2006/relationships/hyperlink" Target="http://dx.doi.org/10.1007/s10207-023-00755-2" TargetMode="External"/><Relationship Id="rId74" Type="http://schemas.openxmlformats.org/officeDocument/2006/relationships/hyperlink" Target="http://dx.doi.org/10.1016/j.eswa.2024.125843" TargetMode="External"/><Relationship Id="rId79" Type="http://schemas.openxmlformats.org/officeDocument/2006/relationships/hyperlink" Target="http://dx.doi.org/10.1016/j.eswa.2022.119446" TargetMode="External"/><Relationship Id="rId5" Type="http://schemas.openxmlformats.org/officeDocument/2006/relationships/hyperlink" Target="http://dx.doi.org/10.1016/j.knosys.2020.106458" TargetMode="External"/><Relationship Id="rId90" Type="http://schemas.openxmlformats.org/officeDocument/2006/relationships/hyperlink" Target="http://dx.doi.org/10.1016/j.ipm.2019.102087" TargetMode="External"/><Relationship Id="rId14" Type="http://schemas.openxmlformats.org/officeDocument/2006/relationships/hyperlink" Target="http://dx.doi.org/10.1016/j.ipm.2025.104143" TargetMode="External"/><Relationship Id="rId22" Type="http://schemas.openxmlformats.org/officeDocument/2006/relationships/hyperlink" Target="http://dx.doi.org/10.17705/1jais.00562" TargetMode="External"/><Relationship Id="rId27" Type="http://schemas.openxmlformats.org/officeDocument/2006/relationships/hyperlink" Target="http://dx.doi.org/10.1016/j.eswa.2022.117571" TargetMode="External"/><Relationship Id="rId30" Type="http://schemas.openxmlformats.org/officeDocument/2006/relationships/hyperlink" Target="http://dx.doi.org/10.1007/s10796-023-10446-x" TargetMode="External"/><Relationship Id="rId35" Type="http://schemas.openxmlformats.org/officeDocument/2006/relationships/hyperlink" Target="http://dx.doi.org/10.1016/j.eswa.2021.115001" TargetMode="External"/><Relationship Id="rId43" Type="http://schemas.openxmlformats.org/officeDocument/2006/relationships/hyperlink" Target="http://dx.doi.org/10.1016/j.eswa.2024.123174" TargetMode="External"/><Relationship Id="rId48" Type="http://schemas.openxmlformats.org/officeDocument/2006/relationships/hyperlink" Target="http://dx.doi.org/10.1016/j.knosys.2021.107232" TargetMode="External"/><Relationship Id="rId56" Type="http://schemas.openxmlformats.org/officeDocument/2006/relationships/hyperlink" Target="http://dx.doi.org/10.1016/j.knosys.2024.112166" TargetMode="External"/><Relationship Id="rId64" Type="http://schemas.openxmlformats.org/officeDocument/2006/relationships/hyperlink" Target="http://aisel.aisnet.org/pacis2024/track01_aibussoc/track01_aibussoc/1" TargetMode="External"/><Relationship Id="rId69" Type="http://schemas.openxmlformats.org/officeDocument/2006/relationships/hyperlink" Target="http://aisel.aisnet.org/icis2020/hci_artintel/hci_artintel/11" TargetMode="External"/><Relationship Id="rId77" Type="http://schemas.openxmlformats.org/officeDocument/2006/relationships/hyperlink" Target="http://dx.doi.org/10.1016/j.chb.2021.106719" TargetMode="External"/><Relationship Id="rId8" Type="http://schemas.openxmlformats.org/officeDocument/2006/relationships/hyperlink" Target="http://dx.doi.org/10.1016/j.eswa.2021.114762" TargetMode="External"/><Relationship Id="rId51" Type="http://schemas.openxmlformats.org/officeDocument/2006/relationships/hyperlink" Target="http://dx.doi.org/10.1016/j.eswa.2025.128364" TargetMode="External"/><Relationship Id="rId72" Type="http://schemas.openxmlformats.org/officeDocument/2006/relationships/hyperlink" Target="http://dx.doi.org/10.1016/j.eswa.2025.128191" TargetMode="External"/><Relationship Id="rId80" Type="http://schemas.openxmlformats.org/officeDocument/2006/relationships/hyperlink" Target="http://dx.doi.org/10.1016/j.ipm.2023.103433" TargetMode="External"/><Relationship Id="rId85" Type="http://schemas.openxmlformats.org/officeDocument/2006/relationships/hyperlink" Target="https://doi.org/10.1016/j.eswa.2024.124737" TargetMode="External"/><Relationship Id="rId3" Type="http://schemas.openxmlformats.org/officeDocument/2006/relationships/hyperlink" Target="http://dx.doi.org/10.1016/j.ijhcs.2025.103468" TargetMode="External"/><Relationship Id="rId12" Type="http://schemas.openxmlformats.org/officeDocument/2006/relationships/hyperlink" Target="http://dx.doi.org/10.1016/j.eswa.2020.114006" TargetMode="External"/><Relationship Id="rId17" Type="http://schemas.openxmlformats.org/officeDocument/2006/relationships/hyperlink" Target="http://dx.doi.org/10.1016/j.dss.2020.113362" TargetMode="External"/><Relationship Id="rId25" Type="http://schemas.openxmlformats.org/officeDocument/2006/relationships/hyperlink" Target="http://dx.doi.org/10.1016/j.ipm.2021.102760" TargetMode="External"/><Relationship Id="rId33" Type="http://schemas.openxmlformats.org/officeDocument/2006/relationships/hyperlink" Target="http://dx.doi.org/10.1016/j.ipm.2023.103454" TargetMode="External"/><Relationship Id="rId38" Type="http://schemas.openxmlformats.org/officeDocument/2006/relationships/hyperlink" Target="http://dx.doi.org/10.1016/j.eswa.2021.114802" TargetMode="External"/><Relationship Id="rId46" Type="http://schemas.openxmlformats.org/officeDocument/2006/relationships/hyperlink" Target="http://dx.doi.org/10.1080/08874417.2022.2155267" TargetMode="External"/><Relationship Id="rId59" Type="http://schemas.openxmlformats.org/officeDocument/2006/relationships/hyperlink" Target="http://dx.doi.org/10.1016/j.ipm.2021.102616" TargetMode="External"/><Relationship Id="rId67" Type="http://schemas.openxmlformats.org/officeDocument/2006/relationships/hyperlink" Target="http://dx.doi.org/10.1016/j.knosys.2021.107597" TargetMode="External"/><Relationship Id="rId20" Type="http://schemas.openxmlformats.org/officeDocument/2006/relationships/hyperlink" Target="http://dx.doi.org/10.1016/j.eswa.2024.125641" TargetMode="External"/><Relationship Id="rId41" Type="http://schemas.openxmlformats.org/officeDocument/2006/relationships/hyperlink" Target="http://dx.doi.org/10.1016/j.ipm.2021.102674" TargetMode="External"/><Relationship Id="rId54" Type="http://schemas.openxmlformats.org/officeDocument/2006/relationships/hyperlink" Target="http://dx.doi.org/10.1016/j.eswa.2024.124278" TargetMode="External"/><Relationship Id="rId62" Type="http://schemas.openxmlformats.org/officeDocument/2006/relationships/hyperlink" Target="http://aisel.aisnet.org/pacis2024/track18_sustain/track18_sustain/6" TargetMode="External"/><Relationship Id="rId70" Type="http://schemas.openxmlformats.org/officeDocument/2006/relationships/hyperlink" Target="http://dx.doi.org/10.1016/j.chb.2021.106972" TargetMode="External"/><Relationship Id="rId75" Type="http://schemas.openxmlformats.org/officeDocument/2006/relationships/hyperlink" Target="http://dx.doi.org/10.1016/j.knosys.2024.111386" TargetMode="External"/><Relationship Id="rId83" Type="http://schemas.openxmlformats.org/officeDocument/2006/relationships/hyperlink" Target="http://dx.doi.org/10.1016/j.chb.2023.108123" TargetMode="External"/><Relationship Id="rId88" Type="http://schemas.openxmlformats.org/officeDocument/2006/relationships/hyperlink" Target="http://dx.doi.org/10.1016/j.eswa.2022.117032" TargetMode="External"/><Relationship Id="rId91" Type="http://schemas.openxmlformats.org/officeDocument/2006/relationships/hyperlink" Target="http://dx.doi.org/10.1016/j.ijinfomgt.2025.102910" TargetMode="External"/><Relationship Id="rId1" Type="http://schemas.openxmlformats.org/officeDocument/2006/relationships/hyperlink" Target="http://dx.doi.org/10.1016/j.eswa.2023.122644" TargetMode="External"/><Relationship Id="rId6" Type="http://schemas.openxmlformats.org/officeDocument/2006/relationships/hyperlink" Target="http://dx.doi.org/10.1016/j.ipm.2021.102544" TargetMode="External"/><Relationship Id="rId15" Type="http://schemas.openxmlformats.org/officeDocument/2006/relationships/hyperlink" Target="http://dx.doi.org/10.1016/j.eswa.2023.120564" TargetMode="External"/><Relationship Id="rId23" Type="http://schemas.openxmlformats.org/officeDocument/2006/relationships/hyperlink" Target="http://dx.doi.org/10.1016/j.chb.2021.106735" TargetMode="External"/><Relationship Id="rId28" Type="http://schemas.openxmlformats.org/officeDocument/2006/relationships/hyperlink" Target="http://dx.doi.org/10.1016/j.eswa.2021.115632" TargetMode="External"/><Relationship Id="rId36" Type="http://schemas.openxmlformats.org/officeDocument/2006/relationships/hyperlink" Target="http://dx.doi.org/10.1016/j.chb.2016.05.051" TargetMode="External"/><Relationship Id="rId49" Type="http://schemas.openxmlformats.org/officeDocument/2006/relationships/hyperlink" Target="http://aisel.aisnet.org/acis2023/52" TargetMode="External"/><Relationship Id="rId57" Type="http://schemas.openxmlformats.org/officeDocument/2006/relationships/hyperlink" Target="http://aisel.aisnet.org/amcis2022/sig_odis/sig_odis/14" TargetMode="External"/><Relationship Id="rId10" Type="http://schemas.openxmlformats.org/officeDocument/2006/relationships/hyperlink" Target="http://hdl.handle.net/10125/50157" TargetMode="External"/><Relationship Id="rId31" Type="http://schemas.openxmlformats.org/officeDocument/2006/relationships/hyperlink" Target="http://dx.doi.org/10.1016/j.eswa.2020.114120" TargetMode="External"/><Relationship Id="rId44" Type="http://schemas.openxmlformats.org/officeDocument/2006/relationships/hyperlink" Target="http://dx.doi.org/10.1016/j.knosys.2021.107504" TargetMode="External"/><Relationship Id="rId52" Type="http://schemas.openxmlformats.org/officeDocument/2006/relationships/hyperlink" Target="http://aisel.aisnet.org/wi2022/human_rights/human_rights/1" TargetMode="External"/><Relationship Id="rId60" Type="http://schemas.openxmlformats.org/officeDocument/2006/relationships/hyperlink" Target="http://dx.doi.org/10.1016/j.eswa.2023.121115" TargetMode="External"/><Relationship Id="rId65" Type="http://schemas.openxmlformats.org/officeDocument/2006/relationships/hyperlink" Target="http://dx.doi.org/10.1016/j.ipm.2020.102360" TargetMode="External"/><Relationship Id="rId73" Type="http://schemas.openxmlformats.org/officeDocument/2006/relationships/hyperlink" Target="http://dx.doi.org/10.1016/j.eswa.2025.127188" TargetMode="External"/><Relationship Id="rId78" Type="http://schemas.openxmlformats.org/officeDocument/2006/relationships/hyperlink" Target="http://aisel.aisnet.org/ecis2018_rp/13" TargetMode="External"/><Relationship Id="rId81" Type="http://schemas.openxmlformats.org/officeDocument/2006/relationships/hyperlink" Target="http://dx.doi.org/10.1016/j.ipm.2022.103012" TargetMode="External"/><Relationship Id="rId86" Type="http://schemas.openxmlformats.org/officeDocument/2006/relationships/hyperlink" Target="https://doi.org/10.1016/j.chb.2024.108543" TargetMode="External"/><Relationship Id="rId4" Type="http://schemas.openxmlformats.org/officeDocument/2006/relationships/hyperlink" Target="http://dx.doi.org/10.1016/j.eswa.2023.121031" TargetMode="External"/><Relationship Id="rId9" Type="http://schemas.openxmlformats.org/officeDocument/2006/relationships/hyperlink" Target="http://aisel.aisnet.org/digit2023/15" TargetMode="External"/><Relationship Id="rId13" Type="http://schemas.openxmlformats.org/officeDocument/2006/relationships/hyperlink" Target="http://aisel.aisnet.org/amcis2024/span_lacais/span_lacais/7" TargetMode="External"/><Relationship Id="rId18" Type="http://schemas.openxmlformats.org/officeDocument/2006/relationships/hyperlink" Target="http://dx.doi.org/10.1016/j.chb.2014.10.025" TargetMode="External"/><Relationship Id="rId39" Type="http://schemas.openxmlformats.org/officeDocument/2006/relationships/hyperlink" Target="http://dx.doi.org/10.1016/j.eswa.2020.113725" TargetMode="External"/><Relationship Id="rId34" Type="http://schemas.openxmlformats.org/officeDocument/2006/relationships/hyperlink" Target="http://aisel.aisnet.org/pacis2018/61" TargetMode="External"/><Relationship Id="rId50" Type="http://schemas.openxmlformats.org/officeDocument/2006/relationships/hyperlink" Target="http://dx.doi.org/10.1016/j.eswa.2023.121228" TargetMode="External"/><Relationship Id="rId55" Type="http://schemas.openxmlformats.org/officeDocument/2006/relationships/hyperlink" Target="http://dx.doi.org/10.1016/j.ipm.2023.103381" TargetMode="External"/><Relationship Id="rId76" Type="http://schemas.openxmlformats.org/officeDocument/2006/relationships/hyperlink" Target="http://dx.doi.org/10.1016/j.eswa.2021.115067" TargetMode="External"/><Relationship Id="rId7" Type="http://schemas.openxmlformats.org/officeDocument/2006/relationships/hyperlink" Target="http://aisel.aisnet.org/amcis2022/sig_odis/sig_odis/16" TargetMode="External"/><Relationship Id="rId71" Type="http://schemas.openxmlformats.org/officeDocument/2006/relationships/hyperlink" Target="http://dx.doi.org/10.1016/j.eswa.2025.128544" TargetMode="External"/><Relationship Id="rId2" Type="http://schemas.openxmlformats.org/officeDocument/2006/relationships/hyperlink" Target="http://dx.doi.org/10.1016/j.ipm.2024.103895" TargetMode="External"/><Relationship Id="rId29" Type="http://schemas.openxmlformats.org/officeDocument/2006/relationships/hyperlink" Target="http://dx.doi.org/10.1007/s10796-024-10540-8" TargetMode="External"/><Relationship Id="rId24" Type="http://schemas.openxmlformats.org/officeDocument/2006/relationships/hyperlink" Target="http://dx.doi.org/10.1016/j.ipm.2024.103964" TargetMode="External"/><Relationship Id="rId40" Type="http://schemas.openxmlformats.org/officeDocument/2006/relationships/hyperlink" Target="http://aisel.aisnet.org/ecis2016_rp/61" TargetMode="External"/><Relationship Id="rId45" Type="http://schemas.openxmlformats.org/officeDocument/2006/relationships/hyperlink" Target="http://aisel.aisnet.org/icis2019/crowds_social/crowds_social/32" TargetMode="External"/><Relationship Id="rId66" Type="http://schemas.openxmlformats.org/officeDocument/2006/relationships/hyperlink" Target="https://aisel.aisnet.org/neais2024/18" TargetMode="External"/><Relationship Id="rId87" Type="http://schemas.openxmlformats.org/officeDocument/2006/relationships/hyperlink" Target="http://aisel.aisnet.org/icis2024/soc_impactIS/soc_impactIS/7" TargetMode="External"/><Relationship Id="rId61" Type="http://schemas.openxmlformats.org/officeDocument/2006/relationships/hyperlink" Target="http://dx.doi.org/10.1016/j.ipm.2024.103651" TargetMode="External"/><Relationship Id="rId82" Type="http://schemas.openxmlformats.org/officeDocument/2006/relationships/hyperlink" Target="http://dx.doi.org/10.1016/j.eswa.2021.116398" TargetMode="External"/><Relationship Id="rId19" Type="http://schemas.openxmlformats.org/officeDocument/2006/relationships/hyperlink" Target="http://dx.doi.org/10.1016/j.chb.2018.12.021"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5.xml"/><Relationship Id="rId4"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washingtonpost.com/technology/2022/10/28/musk-twitter-racist-posts/" TargetMode="External"/><Relationship Id="rId21" Type="http://schemas.openxmlformats.org/officeDocument/2006/relationships/hyperlink" Target="https://bit.ly/3f21WDz" TargetMode="External"/><Relationship Id="rId42" Type="http://schemas.openxmlformats.org/officeDocument/2006/relationships/hyperlink" Target="https://bit.ly/1mmPPhB" TargetMode="External"/><Relationship Id="rId63" Type="http://schemas.openxmlformats.org/officeDocument/2006/relationships/hyperlink" Target="https://bit.ly/2j9xU9n" TargetMode="External"/><Relationship Id="rId84" Type="http://schemas.openxmlformats.org/officeDocument/2006/relationships/hyperlink" Target="https://www.statista.com/statistics/282087/number-of-monthly-active-twitter-users/" TargetMode="External"/><Relationship Id="rId138" Type="http://schemas.openxmlformats.org/officeDocument/2006/relationships/hyperlink" Target="https://d2.naver.com/helloworld/7753273" TargetMode="External"/><Relationship Id="rId159" Type="http://schemas.openxmlformats.org/officeDocument/2006/relationships/hyperlink" Target="http://www.mext.go.jp/b_menu/houdou/20/11/08111701/001.pdf" TargetMode="External"/><Relationship Id="rId170" Type="http://schemas.openxmlformats.org/officeDocument/2006/relationships/hyperlink" Target="https://www.kaggle.com/c/jigsaw-toxic-comment-classification-challenge" TargetMode="External"/><Relationship Id="rId191" Type="http://schemas.openxmlformats.org/officeDocument/2006/relationships/hyperlink" Target="https://www.kaggle.com/c/detectinginsults-in-social-commentary/overview" TargetMode="External"/><Relationship Id="rId205" Type="http://schemas.openxmlformats.org/officeDocument/2006/relationships/hyperlink" Target="https://www.facebook.com/help/135402139904490" TargetMode="External"/><Relationship Id="rId226" Type="http://schemas.openxmlformats.org/officeDocument/2006/relationships/hyperlink" Target="https://www.statista.com/statistics/278407/number-of-social-network-users-in-india/" TargetMode="External"/><Relationship Id="rId107" Type="http://schemas.openxmlformats.org/officeDocument/2006/relationships/hyperlink" Target="https://www.failory.com/cemetery/formspring" TargetMode="External"/><Relationship Id="rId11" Type="http://schemas.openxmlformats.org/officeDocument/2006/relationships/hyperlink" Target="https://support.google.com/youtube/answer/2801939?hl=en" TargetMode="External"/><Relationship Id="rId32" Type="http://schemas.openxmlformats.org/officeDocument/2006/relationships/hyperlink" Target="https://bit.ly/2H9hZTr" TargetMode="External"/><Relationship Id="rId53" Type="http://schemas.openxmlformats.org/officeDocument/2006/relationships/hyperlink" Target="http://twitter.com/" TargetMode="External"/><Relationship Id="rId74" Type="http://schemas.openxmlformats.org/officeDocument/2006/relationships/hyperlink" Target="https://www.comparitech.com/internet-providers/cyberbullying-statistics/" TargetMode="External"/><Relationship Id="rId128" Type="http://schemas.openxmlformats.org/officeDocument/2006/relationships/hyperlink" Target="https://www.statista.com/statistics/255080/number-of-e-mail-users-worldwide/" TargetMode="External"/><Relationship Id="rId149" Type="http://schemas.openxmlformats.org/officeDocument/2006/relationships/hyperlink" Target="http://arxiv.org/abs/1706.01206" TargetMode="External"/><Relationship Id="rId5" Type="http://schemas.openxmlformats.org/officeDocument/2006/relationships/hyperlink" Target="https://edition.cnn.com/2017/06/02/us/who-commits-hate-crimes/index.html" TargetMode="External"/><Relationship Id="rId95" Type="http://schemas.openxmlformats.org/officeDocument/2006/relationships/hyperlink" Target="https://www.insider.com/quaden-bayles-is-not-18-years-old-2020-2" TargetMode="External"/><Relationship Id="rId160" Type="http://schemas.openxmlformats.org/officeDocument/2006/relationships/hyperlink" Target="https://www.unicef.org/press-releases/unicef-poll-more-third-young-people-30-countries-report-being-victim-online-bullying" TargetMode="External"/><Relationship Id="rId181" Type="http://schemas.openxmlformats.org/officeDocument/2006/relationships/hyperlink" Target="https://keras.io/api/layers/" TargetMode="External"/><Relationship Id="rId216" Type="http://schemas.openxmlformats.org/officeDocument/2006/relationships/hyperlink" Target="https://platform.openai.com/docs/models/gpt-4o" TargetMode="External"/><Relationship Id="rId237" Type="http://schemas.openxmlformats.org/officeDocument/2006/relationships/hyperlink" Target="https://www.tensorflow.org/" TargetMode="External"/><Relationship Id="rId22" Type="http://schemas.openxmlformats.org/officeDocument/2006/relationships/hyperlink" Target="http://www.alexa.com/topsites" TargetMode="External"/><Relationship Id="rId43" Type="http://schemas.openxmlformats.org/officeDocument/2006/relationships/hyperlink" Target="http://times.com/" TargetMode="External"/><Relationship Id="rId64" Type="http://schemas.openxmlformats.org/officeDocument/2006/relationships/hyperlink" Target="http://twitter.com/" TargetMode="External"/><Relationship Id="rId118" Type="http://schemas.openxmlformats.org/officeDocument/2006/relationships/hyperlink" Target="https://x.com/repjohnlewis/status/1011991303599607808" TargetMode="External"/><Relationship Id="rId139" Type="http://schemas.openxmlformats.org/officeDocument/2006/relationships/hyperlink" Target="https://keras.io/" TargetMode="External"/><Relationship Id="rId85" Type="http://schemas.openxmlformats.org/officeDocument/2006/relationships/hyperlink" Target="https://becominghuman.ai/a-simple-introduction-to-natural-language-processing-ea66a1747b32" TargetMode="External"/><Relationship Id="rId150" Type="http://schemas.openxmlformats.org/officeDocument/2006/relationships/hyperlink" Target="https://scikit-learn.org/stable/" TargetMode="External"/><Relationship Id="rId171" Type="http://schemas.openxmlformats.org/officeDocument/2006/relationships/hyperlink" Target="https://github.com/ThilinaRajapakse/simpletransformers" TargetMode="External"/><Relationship Id="rId192" Type="http://schemas.openxmlformats.org/officeDocument/2006/relationships/hyperlink" Target="https://www.un.org/en/genocideprevention/hate-speech-strategy.shtml" TargetMode="External"/><Relationship Id="rId206" Type="http://schemas.openxmlformats.org/officeDocument/2006/relationships/hyperlink" Target="https://support.twitter.com/articles/" TargetMode="External"/><Relationship Id="rId227" Type="http://schemas.openxmlformats.org/officeDocument/2006/relationships/hyperlink" Target="https://pythonhosted.org/pyenchant" TargetMode="External"/><Relationship Id="rId12" Type="http://schemas.openxmlformats.org/officeDocument/2006/relationships/hyperlink" Target="https://competitions.codalab.org/competitions/19935." TargetMode="External"/><Relationship Id="rId33" Type="http://schemas.openxmlformats.org/officeDocument/2006/relationships/hyperlink" Target="http://socialmediadata.wikidot.com/" TargetMode="External"/><Relationship Id="rId108" Type="http://schemas.openxmlformats.org/officeDocument/2006/relationships/hyperlink" Target="https://keras.io/" TargetMode="External"/><Relationship Id="rId129" Type="http://schemas.openxmlformats.org/officeDocument/2006/relationships/hyperlink" Target="https://www.statista.com/statistics/420391/spam-e-mail-traf_c-share" TargetMode="External"/><Relationship Id="rId54" Type="http://schemas.openxmlformats.org/officeDocument/2006/relationships/hyperlink" Target="https://bit.ly/2fQ2b7W" TargetMode="External"/><Relationship Id="rId75" Type="http://schemas.openxmlformats.org/officeDocument/2006/relationships/hyperlink" Target="https://www.spyder-ide.org/" TargetMode="External"/><Relationship Id="rId96" Type="http://schemas.openxmlformats.org/officeDocument/2006/relationships/hyperlink" Target="https://www.cnn.com/2020/02/17/media/caroline-flack-death-reaction-scli-gbr-intl/index.html" TargetMode="External"/><Relationship Id="rId140" Type="http://schemas.openxmlformats.org/officeDocument/2006/relationships/hyperlink" Target="https://www.bbc.com/turkce/haberler-turkiye-51614553" TargetMode="External"/><Relationship Id="rId161" Type="http://schemas.openxmlformats.org/officeDocument/2006/relationships/hyperlink" Target="http://enough.org/" TargetMode="External"/><Relationship Id="rId182" Type="http://schemas.openxmlformats.org/officeDocument/2006/relationships/hyperlink" Target="https://keras.io/api/losses/" TargetMode="External"/><Relationship Id="rId217" Type="http://schemas.openxmlformats.org/officeDocument/2006/relationships/hyperlink" Target="https://github.com/facebookresearch/detectron2" TargetMode="External"/><Relationship Id="rId6" Type="http://schemas.openxmlformats.org/officeDocument/2006/relationships/hyperlink" Target="https://files.ontario.ca/books/crown_prosecution_manual_english_1.pdf" TargetMode="External"/><Relationship Id="rId238" Type="http://schemas.openxmlformats.org/officeDocument/2006/relationships/hyperlink" Target="https://www.shrm.org/topics-tools/topics/artificial-intelligence-in-the-workplace" TargetMode="External"/><Relationship Id="rId23" Type="http://schemas.openxmlformats.org/officeDocument/2006/relationships/hyperlink" Target="https://decoders.amnesty.org/projects/troll-patrol/findings" TargetMode="External"/><Relationship Id="rId119" Type="http://schemas.openxmlformats.org/officeDocument/2006/relationships/hyperlink" Target="https://www.bmsg.org/wp-content/uploads/2018/07/bmsg_aces_trauma_resilience_black_lives_matter_twitter.pdf" TargetMode="External"/><Relationship Id="rId44" Type="http://schemas.openxmlformats.org/officeDocument/2006/relationships/hyperlink" Target="https://bit.ly/2FkPjEE" TargetMode="External"/><Relationship Id="rId65" Type="http://schemas.openxmlformats.org/officeDocument/2006/relationships/hyperlink" Target="https://bit.ly/2VEEZx1" TargetMode="External"/><Relationship Id="rId86" Type="http://schemas.openxmlformats.org/officeDocument/2006/relationships/hyperlink" Target="https://marketingland.com/despite-280-character-expansion-short-tweets-are-still-the-norm-250729" TargetMode="External"/><Relationship Id="rId130" Type="http://schemas.openxmlformats.org/officeDocument/2006/relationships/hyperlink" Target="https://dataprot.net/statistics/spam-statistics" TargetMode="External"/><Relationship Id="rId151" Type="http://schemas.openxmlformats.org/officeDocument/2006/relationships/hyperlink" Target="https://www.statista.com/statistics/1024714/instagram-users-turkey/" TargetMode="External"/><Relationship Id="rId172" Type="http://schemas.openxmlformats.org/officeDocument/2006/relationships/hyperlink" Target="https://radimrehurek.com/gensim/index.html" TargetMode="External"/><Relationship Id="rId193" Type="http://schemas.openxmlformats.org/officeDocument/2006/relationships/hyperlink" Target="https://money.cnn.com/2017/09/28/technology/hate-speech-facebook-twitter-europe/index.html" TargetMode="External"/><Relationship Id="rId207" Type="http://schemas.openxmlformats.org/officeDocument/2006/relationships/hyperlink" Target="https://arxiv.org/abs/2010.11666" TargetMode="External"/><Relationship Id="rId228" Type="http://schemas.openxmlformats.org/officeDocument/2006/relationships/hyperlink" Target="https://tfhub.dev/s?q=bert" TargetMode="External"/><Relationship Id="rId13" Type="http://schemas.openxmlformats.org/officeDocument/2006/relationships/hyperlink" Target="https://towardsdatascience.com/inter-rater-agreement-kappas-69cd8b91ff75" TargetMode="External"/><Relationship Id="rId109" Type="http://schemas.openxmlformats.org/officeDocument/2006/relationships/hyperlink" Target="http://arxiv.org/abs/1810.04805" TargetMode="External"/><Relationship Id="rId34" Type="http://schemas.openxmlformats.org/officeDocument/2006/relationships/hyperlink" Target="https://bit.ly/2LWt3Cl" TargetMode="External"/><Relationship Id="rId55" Type="http://schemas.openxmlformats.org/officeDocument/2006/relationships/hyperlink" Target="https://bit.ly/2N40umE" TargetMode="External"/><Relationship Id="rId76" Type="http://schemas.openxmlformats.org/officeDocument/2006/relationships/hyperlink" Target="https://developer.twitter.com/en/docs" TargetMode="External"/><Relationship Id="rId97" Type="http://schemas.openxmlformats.org/officeDocument/2006/relationships/hyperlink" Target="https://www.cnn.com/2020/02/21/australia/quaden-bayles-bullied-dwarfism-disney-intl-hnk-scli/index.html" TargetMode="External"/><Relationship Id="rId120" Type="http://schemas.openxmlformats.org/officeDocument/2006/relationships/hyperlink" Target="https://www.pewresearch.org/short-reads/2018/03/27/americans-complicated-feelings-about-social-media-in-an-era-of-privacy-concerns/" TargetMode="External"/><Relationship Id="rId141" Type="http://schemas.openxmlformats.org/officeDocument/2006/relationships/hyperlink" Target="https://nlp.h-its.org/bpemb/tr/" TargetMode="External"/><Relationship Id="rId7" Type="http://schemas.openxmlformats.org/officeDocument/2006/relationships/hyperlink" Target="https://en.wikipedia.org/wiki/Hate_crime" TargetMode="External"/><Relationship Id="rId162" Type="http://schemas.openxmlformats.org/officeDocument/2006/relationships/hyperlink" Target="https://enough.org/stats_cyberbullying" TargetMode="External"/><Relationship Id="rId183" Type="http://schemas.openxmlformats.org/officeDocument/2006/relationships/hyperlink" Target="https://keras.io/api/metrics/" TargetMode="External"/><Relationship Id="rId218" Type="http://schemas.openxmlformats.org/officeDocument/2006/relationships/hyperlink" Target="https://www.mturk.com/" TargetMode="External"/><Relationship Id="rId239" Type="http://schemas.openxmlformats.org/officeDocument/2006/relationships/hyperlink" Target="https://www.gallup.com/analytics/349280/gallup-global-emotions-report.aspx" TargetMode="External"/><Relationship Id="rId24" Type="http://schemas.openxmlformats.org/officeDocument/2006/relationships/hyperlink" Target="http://moz.com/blog/social-authority" TargetMode="External"/><Relationship Id="rId45" Type="http://schemas.openxmlformats.org/officeDocument/2006/relationships/hyperlink" Target="http://mallet.cs.umass.edu/" TargetMode="External"/><Relationship Id="rId66" Type="http://schemas.openxmlformats.org/officeDocument/2006/relationships/hyperlink" Target="https://bit.ly/2REDPCl" TargetMode="External"/><Relationship Id="rId87" Type="http://schemas.openxmlformats.org/officeDocument/2006/relationships/hyperlink" Target="https://cyberbullying.org/2019-cyberbullying-data" TargetMode="External"/><Relationship Id="rId110" Type="http://schemas.openxmlformats.org/officeDocument/2006/relationships/hyperlink" Target="http://www.mext.go.jp/b_menu/houdou/20/11/08111701/001.pdf" TargetMode="External"/><Relationship Id="rId131" Type="http://schemas.openxmlformats.org/officeDocument/2006/relationships/hyperlink" Target="https://www.kaggle.com/datasets/imdeepmind/preprocessed-trec-2007-public-corpus-dataset" TargetMode="External"/><Relationship Id="rId152" Type="http://schemas.openxmlformats.org/officeDocument/2006/relationships/hyperlink" Target="https://sozluk.gov.tr/" TargetMode="External"/><Relationship Id="rId173" Type="http://schemas.openxmlformats.org/officeDocument/2006/relationships/hyperlink" Target="https://cran.rproject.org/" TargetMode="External"/><Relationship Id="rId194" Type="http://schemas.openxmlformats.org/officeDocument/2006/relationships/hyperlink" Target="https://www.technologyreview.com/s/509931/a-free-database-of-the-entire-web-may-spawn-the-next-google/" TargetMode="External"/><Relationship Id="rId208" Type="http://schemas.openxmlformats.org/officeDocument/2006/relationships/hyperlink" Target="https://www.statista.com/statistics/264810/number-of-monthly-active-facebook-users-worldwide/" TargetMode="External"/><Relationship Id="rId229" Type="http://schemas.openxmlformats.org/officeDocument/2006/relationships/hyperlink" Target="https://doi.org/10.3390/electronics" TargetMode="External"/><Relationship Id="rId240" Type="http://schemas.openxmlformats.org/officeDocument/2006/relationships/hyperlink" Target="http://www.stats.gov.cn/sj/ndsj/2021/indexch.htm" TargetMode="External"/><Relationship Id="rId14" Type="http://schemas.openxmlformats.org/officeDocument/2006/relationships/hyperlink" Target="https://www.kaggle.com/c/detecting-insults-in-social-commentary" TargetMode="External"/><Relationship Id="rId35" Type="http://schemas.openxmlformats.org/officeDocument/2006/relationships/hyperlink" Target="https://bit.ly/2qMuuJC" TargetMode="External"/><Relationship Id="rId56" Type="http://schemas.openxmlformats.org/officeDocument/2006/relationships/hyperlink" Target="https://stanford.io/2shORiz" TargetMode="External"/><Relationship Id="rId77" Type="http://schemas.openxmlformats.org/officeDocument/2006/relationships/hyperlink" Target="https://pypi.org/project/emoji/" TargetMode="External"/><Relationship Id="rId100" Type="http://schemas.openxmlformats.org/officeDocument/2006/relationships/hyperlink" Target="https://towardsdatascience.com/a-brief-introduction-to-supervised-learning-54a3e3932590" TargetMode="External"/><Relationship Id="rId8" Type="http://schemas.openxmlformats.org/officeDocument/2006/relationships/hyperlink" Target="https://help.twitter.com/en/rules-and-policies/hateful-conduct-policy" TargetMode="External"/><Relationship Id="rId98" Type="http://schemas.openxmlformats.org/officeDocument/2006/relationships/hyperlink" Target="https://medium.com/pew-research-center-decoded/how-public-and-private-twitter-users-in-the-u-s-d536ce2a41b3" TargetMode="External"/><Relationship Id="rId121" Type="http://schemas.openxmlformats.org/officeDocument/2006/relationships/hyperlink" Target="http://www.pewinternet.org/2018/07/11/public-attitudes-toward-political-engagement-on-social-media/" TargetMode="External"/><Relationship Id="rId142" Type="http://schemas.openxmlformats.org/officeDocument/2006/relationships/hyperlink" Target="http://arxiv.org/abs/1703.04009" TargetMode="External"/><Relationship Id="rId163" Type="http://schemas.openxmlformats.org/officeDocument/2006/relationships/hyperlink" Target="https://cyberbullying.org/summary-of-our-cyberbullying-research" TargetMode="External"/><Relationship Id="rId184" Type="http://schemas.openxmlformats.org/officeDocument/2006/relationships/hyperlink" Target="https://keras.io/api/models/model_training_apis/" TargetMode="External"/><Relationship Id="rId219" Type="http://schemas.openxmlformats.org/officeDocument/2006/relationships/hyperlink" Target="http://www.cyberbullying.ca/pdf/Cyberbullying_Article_by_Bill_Belsey.pdf" TargetMode="External"/><Relationship Id="rId230" Type="http://schemas.openxmlformats.org/officeDocument/2006/relationships/hyperlink" Target="https://psycnet.apa.org/record/1967-04539-000" TargetMode="External"/><Relationship Id="rId25" Type="http://schemas.openxmlformats.org/officeDocument/2006/relationships/hyperlink" Target="http://technologyreview.com/" TargetMode="External"/><Relationship Id="rId46" Type="http://schemas.openxmlformats.org/officeDocument/2006/relationships/hyperlink" Target="https://bit.ly/2TAG1YR" TargetMode="External"/><Relationship Id="rId67" Type="http://schemas.openxmlformats.org/officeDocument/2006/relationships/hyperlink" Target="https://bit.ly/2tocAOi" TargetMode="External"/><Relationship Id="rId88" Type="http://schemas.openxmlformats.org/officeDocument/2006/relationships/hyperlink" Target="https://www.engadget.com/2019-06-19-twitter-removes-precise-geo-tagging.html" TargetMode="External"/><Relationship Id="rId111" Type="http://schemas.openxmlformats.org/officeDocument/2006/relationships/hyperlink" Target="http://arxiv.org/abs/1808.00926" TargetMode="External"/><Relationship Id="rId132" Type="http://schemas.openxmlformats.org/officeDocument/2006/relationships/hyperlink" Target="https://www2.aueb.gr/users/ion/data/enron-spam/" TargetMode="External"/><Relationship Id="rId153" Type="http://schemas.openxmlformats.org/officeDocument/2006/relationships/hyperlink" Target="http://arxiv.org/abs/1702.07800" TargetMode="External"/><Relationship Id="rId174" Type="http://schemas.openxmlformats.org/officeDocument/2006/relationships/hyperlink" Target="https://keras.io/api/metrics/accuracy_metrics/" TargetMode="External"/><Relationship Id="rId195" Type="http://schemas.openxmlformats.org/officeDocument/2006/relationships/hyperlink" Target="about:blank" TargetMode="External"/><Relationship Id="rId209" Type="http://schemas.openxmlformats.org/officeDocument/2006/relationships/hyperlink" Target="https://reliefweb.int/sites/reliefweb.int/files/resources/b476a0_7aeeadba08ff4732806c833b72879cbc.pdf" TargetMode="External"/><Relationship Id="rId220" Type="http://schemas.openxmlformats.org/officeDocument/2006/relationships/hyperlink" Target="http://caw2.barcelonamedia.org/" TargetMode="External"/><Relationship Id="rId241" Type="http://schemas.openxmlformats.org/officeDocument/2006/relationships/hyperlink" Target="https://openai.com/index/hello-gpt-4o/" TargetMode="External"/><Relationship Id="rId15" Type="http://schemas.openxmlformats.org/officeDocument/2006/relationships/hyperlink" Target="https://www.hatebase.org/" TargetMode="External"/><Relationship Id="rId36" Type="http://schemas.openxmlformats.org/officeDocument/2006/relationships/hyperlink" Target="https://tinyurl.com/y7q2cehz" TargetMode="External"/><Relationship Id="rId57" Type="http://schemas.openxmlformats.org/officeDocument/2006/relationships/hyperlink" Target="https://pewrsr.ch/2FDfiFd" TargetMode="External"/><Relationship Id="rId106" Type="http://schemas.openxmlformats.org/officeDocument/2006/relationships/hyperlink" Target="https://github.com/MSIA/wenyang_pan_nlp_project_2021" TargetMode="External"/><Relationship Id="rId127" Type="http://schemas.openxmlformats.org/officeDocument/2006/relationships/hyperlink" Target="https://www.bloomberg.com/news/articles/2020-08-11/facebook-pulls-22-5-million-hate-speech-posts-in-second-quarter" TargetMode="External"/><Relationship Id="rId10" Type="http://schemas.openxmlformats.org/officeDocument/2006/relationships/hyperlink" Target="https://help.instagram.com/477434105621119" TargetMode="External"/><Relationship Id="rId31" Type="http://schemas.openxmlformats.org/officeDocument/2006/relationships/hyperlink" Target="https://bit.ly/2PcHKBm" TargetMode="External"/><Relationship Id="rId52" Type="http://schemas.openxmlformats.org/officeDocument/2006/relationships/hyperlink" Target="http://sentiment.christopherpotts.net/lexicons.html" TargetMode="External"/><Relationship Id="rId73" Type="http://schemas.openxmlformats.org/officeDocument/2006/relationships/hyperlink" Target="https://www.smartinsights.com/social-media-marketing/social-media-strategy/new-global-social-media-research" TargetMode="External"/><Relationship Id="rId78" Type="http://schemas.openxmlformats.org/officeDocument/2006/relationships/hyperlink" Target="https://www.oxfordlearnersdictionaries.com/definition/english/sarcasm" TargetMode="External"/><Relationship Id="rId94" Type="http://schemas.openxmlformats.org/officeDocument/2006/relationships/hyperlink" Target="https://www.insider.com/quaden-bayles-boy-bullied-for-dwarfism-video-deleted-timeline-2020-2" TargetMode="External"/><Relationship Id="rId99" Type="http://schemas.openxmlformats.org/officeDocument/2006/relationships/hyperlink" Target="https://developer.twitter.com/en/use-cases/analyze" TargetMode="External"/><Relationship Id="rId101" Type="http://schemas.openxmlformats.org/officeDocument/2006/relationships/hyperlink" Target="http://mendeley.com/" TargetMode="External"/><Relationship Id="rId122" Type="http://schemas.openxmlformats.org/officeDocument/2006/relationships/hyperlink" Target="https://www.statista.com/statistics/262950/global-mobile-subscriptions-since-1993/" TargetMode="External"/><Relationship Id="rId143" Type="http://schemas.openxmlformats.org/officeDocument/2006/relationships/hyperlink" Target="https://colab.research.google.com/" TargetMode="External"/><Relationship Id="rId148" Type="http://schemas.openxmlformats.org/officeDocument/2006/relationships/hyperlink" Target="http://arxiv.org/abs/1310.4546" TargetMode="External"/><Relationship Id="rId164" Type="http://schemas.openxmlformats.org/officeDocument/2006/relationships/hyperlink" Target="http://firstsiteguide.com/" TargetMode="External"/><Relationship Id="rId169" Type="http://schemas.openxmlformats.org/officeDocument/2006/relationships/hyperlink" Target="https://github.com/wolfgarbe/SymSpell" TargetMode="External"/><Relationship Id="rId185" Type="http://schemas.openxmlformats.org/officeDocument/2006/relationships/hyperlink" Target="https://keras.io/api/optimizers/" TargetMode="External"/><Relationship Id="rId4" Type="http://schemas.openxmlformats.org/officeDocument/2006/relationships/hyperlink" Target="https://europeanjournalists.org/mediaagainsthate/hate-checker-plugin-to-counter-hate-speech-online/" TargetMode="External"/><Relationship Id="rId9" Type="http://schemas.openxmlformats.org/officeDocument/2006/relationships/hyperlink" Target="https://www.facebook.com/communitystandards/hate_speech" TargetMode="External"/><Relationship Id="rId180" Type="http://schemas.openxmlformats.org/officeDocument/2006/relationships/hyperlink" Target="https://keras.io/api/layers/pooling_layers/global_max_pooling1d/" TargetMode="External"/><Relationship Id="rId210" Type="http://schemas.openxmlformats.org/officeDocument/2006/relationships/hyperlink" Target="https://www.kaggle.com/dataturks/dataset-for-detection-of-cybertrolls" TargetMode="External"/><Relationship Id="rId215" Type="http://schemas.openxmlformats.org/officeDocument/2006/relationships/hyperlink" Target="https://www.statista.com/statistics/274828/" TargetMode="External"/><Relationship Id="rId236" Type="http://schemas.openxmlformats.org/officeDocument/2006/relationships/hyperlink" Target="https://jezebel.com/a-trolls-alleged-attempt-to-purge-porn-performersfrom-1833940198" TargetMode="External"/><Relationship Id="rId26" Type="http://schemas.openxmlformats.org/officeDocument/2006/relationships/hyperlink" Target="https://bit.ly/2fBN13R" TargetMode="External"/><Relationship Id="rId231" Type="http://schemas.openxmlformats.org/officeDocument/2006/relationships/hyperlink" Target="https://arxiv.org/abs/2411.09273" TargetMode="External"/><Relationship Id="rId47" Type="http://schemas.openxmlformats.org/officeDocument/2006/relationships/hyperlink" Target="https://bit.ly/2CgY6UV" TargetMode="External"/><Relationship Id="rId68" Type="http://schemas.openxmlformats.org/officeDocument/2006/relationships/hyperlink" Target="https://bit.ly/2C8KX00" TargetMode="External"/><Relationship Id="rId89" Type="http://schemas.openxmlformats.org/officeDocument/2006/relationships/hyperlink" Target="https://www.nytimes.com/interactive/2019/11/02/us/politics/trump-twitter-disinformation.html" TargetMode="External"/><Relationship Id="rId112" Type="http://schemas.openxmlformats.org/officeDocument/2006/relationships/hyperlink" Target="http://www.pewinternet.org/2016/08/15/social-media-conversations-about-race/" TargetMode="External"/><Relationship Id="rId133" Type="http://schemas.openxmlformats.org/officeDocument/2006/relationships/hyperlink" Target="https://www.kaggle.com/datasets/llabhishekll/fraud-e-mail-dataset?resource=download" TargetMode="External"/><Relationship Id="rId154" Type="http://schemas.openxmlformats.org/officeDocument/2006/relationships/hyperlink" Target="https://dumps.wikimedia.org/trwiki/" TargetMode="External"/><Relationship Id="rId175" Type="http://schemas.openxmlformats.org/officeDocument/2006/relationships/hyperlink" Target="https://keras.io/api/layers/convolution_layers/convolution1d/" TargetMode="External"/><Relationship Id="rId196" Type="http://schemas.openxmlformats.org/officeDocument/2006/relationships/hyperlink" Target="http://hdl.handle.net/10361/714" TargetMode="External"/><Relationship Id="rId200" Type="http://schemas.openxmlformats.org/officeDocument/2006/relationships/hyperlink" Target="https://ec.europa.eu/info/policies/justice-and-fundamental-rights/combatting-discrimination/racism-and-xenophobia/countering-illegal-hate-speech-online_en" TargetMode="External"/><Relationship Id="rId16" Type="http://schemas.openxmlformats.org/officeDocument/2006/relationships/hyperlink" Target="https://www.researchgate.net/publication/267823748" TargetMode="External"/><Relationship Id="rId221" Type="http://schemas.openxmlformats.org/officeDocument/2006/relationships/hyperlink" Target="http://cyberbully.org/" TargetMode="External"/><Relationship Id="rId242" Type="http://schemas.openxmlformats.org/officeDocument/2006/relationships/hyperlink" Target="https://cyberbullying.org/2016-cyberbullying-data" TargetMode="External"/><Relationship Id="rId37" Type="http://schemas.openxmlformats.org/officeDocument/2006/relationships/hyperlink" Target="https://bit.ly/2M0sOpy" TargetMode="External"/><Relationship Id="rId58" Type="http://schemas.openxmlformats.org/officeDocument/2006/relationships/hyperlink" Target="http://telegraph.co.uk/" TargetMode="External"/><Relationship Id="rId79" Type="http://schemas.openxmlformats.org/officeDocument/2006/relationships/hyperlink" Target="https://tartarus.org/martin/PorterStemmer/" TargetMode="External"/><Relationship Id="rId102" Type="http://schemas.openxmlformats.org/officeDocument/2006/relationships/hyperlink" Target="https://data.mendeley.com/datasets/jf4pzyvnpj/1" TargetMode="External"/><Relationship Id="rId123" Type="http://schemas.openxmlformats.org/officeDocument/2006/relationships/hyperlink" Target="https://datareportal.com/reports/digital-2021-global-overview-report" TargetMode="External"/><Relationship Id="rId144" Type="http://schemas.openxmlformats.org/officeDocument/2006/relationships/hyperlink" Target="http://arxiv.org/abs/1503.03909" TargetMode="External"/><Relationship Id="rId90" Type="http://schemas.openxmlformats.org/officeDocument/2006/relationships/hyperlink" Target="https://nces.ed.gov/pubs2019/2019054.pdf" TargetMode="External"/><Relationship Id="rId165" Type="http://schemas.openxmlformats.org/officeDocument/2006/relationships/hyperlink" Target="https://firstsiteguide.com/cyberbullying-stats/" TargetMode="External"/><Relationship Id="rId186" Type="http://schemas.openxmlformats.org/officeDocument/2006/relationships/hyperlink" Target="https://keras.io/api/layers/activation_layers/softmax/" TargetMode="External"/><Relationship Id="rId211" Type="http://schemas.openxmlformats.org/officeDocument/2006/relationships/hyperlink" Target="https://transparency.fb.com/en-gb/policies/community-standards/" TargetMode="External"/><Relationship Id="rId232" Type="http://schemas.openxmlformats.org/officeDocument/2006/relationships/hyperlink" Target="https://api.semanticscholar.org/CorpusID:271218514" TargetMode="External"/><Relationship Id="rId27" Type="http://schemas.openxmlformats.org/officeDocument/2006/relationships/hyperlink" Target="http://twitter.com/" TargetMode="External"/><Relationship Id="rId48" Type="http://schemas.openxmlformats.org/officeDocument/2006/relationships/hyperlink" Target="https://github.com/Mottl/GetOldTweets3" TargetMode="External"/><Relationship Id="rId69" Type="http://schemas.openxmlformats.org/officeDocument/2006/relationships/hyperlink" Target="http://osf.io/preprints/socarxiv/bx9rm" TargetMode="External"/><Relationship Id="rId113" Type="http://schemas.openxmlformats.org/officeDocument/2006/relationships/hyperlink" Target="http://cilvektiesibas.org.lv/site/record/docs/2014/03/19/DEMOS_Anti-social_Media.pdf" TargetMode="External"/><Relationship Id="rId134" Type="http://schemas.openxmlformats.org/officeDocument/2006/relationships/hyperlink" Target="https://www.kaggle.com/datasets/mfaisalqureshi/spam-e-mail" TargetMode="External"/><Relationship Id="rId80" Type="http://schemas.openxmlformats.org/officeDocument/2006/relationships/hyperlink" Target="https://www.brennancenter.org/our-work/research-reports/double-standards-socialmedia-content-moderation" TargetMode="External"/><Relationship Id="rId155" Type="http://schemas.openxmlformats.org/officeDocument/2006/relationships/hyperlink" Target="https://huggingface.co/savasy/bert-base-turkish-sentiment-cased/blob/main/README.md" TargetMode="External"/><Relationship Id="rId176" Type="http://schemas.openxmlformats.org/officeDocument/2006/relationships/hyperlink" Target="https://keras.io/api/layers/core_layers/dense/" TargetMode="External"/><Relationship Id="rId197" Type="http://schemas.openxmlformats.org/officeDocument/2006/relationships/hyperlink" Target="https://github.com/meta-llama/llama3/blob/main/MODEL_CARD.md" TargetMode="External"/><Relationship Id="rId201" Type="http://schemas.openxmlformats.org/officeDocument/2006/relationships/hyperlink" Target="https://link.springer.com/article/10.1007/s10579-020-09502-8" TargetMode="External"/><Relationship Id="rId222" Type="http://schemas.openxmlformats.org/officeDocument/2006/relationships/hyperlink" Target="https://www.statista.com/statistics/278414/number-of-worldwide-social-network-users/" TargetMode="External"/><Relationship Id="rId243" Type="http://schemas.openxmlformats.org/officeDocument/2006/relationships/hyperlink" Target="https://www.dw.com/en/germany-fines-facebook-for-underreporting-hate-speech-complaints/a-49447820-0" TargetMode="External"/><Relationship Id="rId17" Type="http://schemas.openxmlformats.org/officeDocument/2006/relationships/hyperlink" Target="https://medium.com/inside-machine-learning/what-is-a-transformer-d07dd1fbec04" TargetMode="External"/><Relationship Id="rId38" Type="http://schemas.openxmlformats.org/officeDocument/2006/relationships/hyperlink" Target="https://krebsonsecurity.com/tag/maxim-goncharov/" TargetMode="External"/><Relationship Id="rId59" Type="http://schemas.openxmlformats.org/officeDocument/2006/relationships/hyperlink" Target="https://bit.ly/2yExMmK" TargetMode="External"/><Relationship Id="rId103" Type="http://schemas.openxmlformats.org/officeDocument/2006/relationships/hyperlink" Target="https://www.britannica.com/dictionary/peer" TargetMode="External"/><Relationship Id="rId124" Type="http://schemas.openxmlformats.org/officeDocument/2006/relationships/hyperlink" Target="https://money.cnn.com/2017/06/01/technology/twitter-facebook-hate-speech-europe/index.html" TargetMode="External"/><Relationship Id="rId70" Type="http://schemas.openxmlformats.org/officeDocument/2006/relationships/hyperlink" Target="https://bit.ly/2sgQsFi" TargetMode="External"/><Relationship Id="rId91" Type="http://schemas.openxmlformats.org/officeDocument/2006/relationships/hyperlink" Target="https://www.ipsos.com/en/global-views-cyberbullying" TargetMode="External"/><Relationship Id="rId145" Type="http://schemas.openxmlformats.org/officeDocument/2006/relationships/hyperlink" Target="https://www.socialmediatoday.com/news/top-10-instagram-stats-for-2020-infographic/569641/" TargetMode="External"/><Relationship Id="rId166" Type="http://schemas.openxmlformats.org/officeDocument/2006/relationships/hyperlink" Target="https://web.stanford.edu/class/cs224n/reports/2762092.pdf" TargetMode="External"/><Relationship Id="rId187" Type="http://schemas.openxmlformats.org/officeDocument/2006/relationships/hyperlink" Target="https://www.tensorflow.org/text/guide/word_embeddings" TargetMode="External"/><Relationship Id="rId1" Type="http://schemas.openxmlformats.org/officeDocument/2006/relationships/hyperlink" Target="https://perspectiveapi.com/" TargetMode="External"/><Relationship Id="rId212" Type="http://schemas.openxmlformats.org/officeDocument/2006/relationships/hyperlink" Target="https://help.twitter.com/En/Rules-and-Policies/Hateful-Conductpolicy" TargetMode="External"/><Relationship Id="rId233" Type="http://schemas.openxmlformats.org/officeDocument/2006/relationships/hyperlink" Target="https://llava-vl.github.io/blog/2024-01-30-llava-next/" TargetMode="External"/><Relationship Id="rId28" Type="http://schemas.openxmlformats.org/officeDocument/2006/relationships/hyperlink" Target="https://bit.ly/2QwmB5G" TargetMode="External"/><Relationship Id="rId49" Type="http://schemas.openxmlformats.org/officeDocument/2006/relationships/hyperlink" Target="https://louisem.com/6267/twitter-minute-infographic" TargetMode="External"/><Relationship Id="rId114" Type="http://schemas.openxmlformats.org/officeDocument/2006/relationships/hyperlink" Target="https://www.pewresearch.org/internet/2023/06/29/ten-years-of-blacklivesmatter-on-twitter/" TargetMode="External"/><Relationship Id="rId60" Type="http://schemas.openxmlformats.org/officeDocument/2006/relationships/hyperlink" Target="http://telegraph.co.uk/" TargetMode="External"/><Relationship Id="rId81" Type="http://schemas.openxmlformats.org/officeDocument/2006/relationships/hyperlink" Target="https://www.pewresearch.org/internet/2018/05/31/teens-social-media-technology-2018/" TargetMode="External"/><Relationship Id="rId135" Type="http://schemas.openxmlformats.org/officeDocument/2006/relationships/hyperlink" Target="https://www.kaggle.com/datasets/juanagsolano/spam-e-mail-from-enron-dataset" TargetMode="External"/><Relationship Id="rId156" Type="http://schemas.openxmlformats.org/officeDocument/2006/relationships/hyperlink" Target="http://citeseerx.ist.psu.edu/viewdoc/download;jsessionid=255023532D85248C47ACE0F814FC7C45?doi=10.1.1.13.5737&amp;rep=rep1&amp;type=pdf" TargetMode="External"/><Relationship Id="rId177" Type="http://schemas.openxmlformats.org/officeDocument/2006/relationships/hyperlink" Target="https://keras.io/api/layers/regularization_layers/dropout/" TargetMode="External"/><Relationship Id="rId198" Type="http://schemas.openxmlformats.org/officeDocument/2006/relationships/hyperlink" Target="https://github.com/huggingface/peft" TargetMode="External"/><Relationship Id="rId202" Type="http://schemas.openxmlformats.org/officeDocument/2006/relationships/hyperlink" Target="https://www.kaggle.com/blackmoon/russian-language-toxic-comments" TargetMode="External"/><Relationship Id="rId223" Type="http://schemas.openxmlformats.org/officeDocument/2006/relationships/hyperlink" Target="https://www.ethnologue.com/guides/ethnologue200" TargetMode="External"/><Relationship Id="rId18" Type="http://schemas.openxmlformats.org/officeDocument/2006/relationships/hyperlink" Target="https://towardsdatascience.com/bert-explained-state-of-the-art-language-model-for-nlp-f8b21a9b6270" TargetMode="External"/><Relationship Id="rId39" Type="http://schemas.openxmlformats.org/officeDocument/2006/relationships/hyperlink" Target="https://bit.ly/2b2dtRD" TargetMode="External"/><Relationship Id="rId50" Type="http://schemas.openxmlformats.org/officeDocument/2006/relationships/hyperlink" Target="https://www.omnicoreagency.com/twitter-statistics/" TargetMode="External"/><Relationship Id="rId104" Type="http://schemas.openxmlformats.org/officeDocument/2006/relationships/hyperlink" Target="https://github.com/unitaryai/detoxify" TargetMode="External"/><Relationship Id="rId125" Type="http://schemas.openxmlformats.org/officeDocument/2006/relationships/hyperlink" Target="https://www.journalism.org/2021/01/12/news-use-across-social-media-platforms-in-2020/" TargetMode="External"/><Relationship Id="rId146" Type="http://schemas.openxmlformats.org/officeDocument/2006/relationships/hyperlink" Target="https://www.kaggle.com/habibekarayiit/datasets" TargetMode="External"/><Relationship Id="rId167" Type="http://schemas.openxmlformats.org/officeDocument/2006/relationships/hyperlink" Target="https://github.com/google/sentencepiece" TargetMode="External"/><Relationship Id="rId188" Type="http://schemas.openxmlformats.org/officeDocument/2006/relationships/hyperlink" Target="https://docs.fast.ai/" TargetMode="External"/><Relationship Id="rId71" Type="http://schemas.openxmlformats.org/officeDocument/2006/relationships/hyperlink" Target="https://www.theguardian.com/technology/2018/oct/08/google-plussecurity-breach-wall-street-journal" TargetMode="External"/><Relationship Id="rId92" Type="http://schemas.openxmlformats.org/officeDocument/2006/relationships/hyperlink" Target="https://www.nltk.org/_modules/nltk/stem/wordnet.html" TargetMode="External"/><Relationship Id="rId213" Type="http://schemas.openxmlformats.org/officeDocument/2006/relationships/hyperlink" Target="http://smartinsights.com/" TargetMode="External"/><Relationship Id="rId234" Type="http://schemas.openxmlformats.org/officeDocument/2006/relationships/hyperlink" Target="https://github.com/huggingface/peft" TargetMode="External"/><Relationship Id="rId2" Type="http://schemas.openxmlformats.org/officeDocument/2006/relationships/hyperlink" Target="https://www.statista.com/statistics/272014/global-social-networks-ranked-by-number-of-users/" TargetMode="External"/><Relationship Id="rId29" Type="http://schemas.openxmlformats.org/officeDocument/2006/relationships/hyperlink" Target="https://nyti.ms/2rJ8YZM" TargetMode="External"/><Relationship Id="rId40" Type="http://schemas.openxmlformats.org/officeDocument/2006/relationships/hyperlink" Target="http://www.internetlivestats.com/twitter-statistics/" TargetMode="External"/><Relationship Id="rId115" Type="http://schemas.openxmlformats.org/officeDocument/2006/relationships/hyperlink" Target="http://www.pewresearch.org/fact-tank/2014/06/12/7-things-to-know-about-polarization-in-america/" TargetMode="External"/><Relationship Id="rId136" Type="http://schemas.openxmlformats.org/officeDocument/2006/relationships/hyperlink" Target="https://www.kaggle.com/datasets/ganiyuolalekan/spam-assassin-email-classification-dataset" TargetMode="External"/><Relationship Id="rId157" Type="http://schemas.openxmlformats.org/officeDocument/2006/relationships/hyperlink" Target="https://docs.education.gov.au/collections/australian-covert-bullying-prevalence-study" TargetMode="External"/><Relationship Id="rId178" Type="http://schemas.openxmlformats.org/officeDocument/2006/relationships/hyperlink" Target="https://keras.io/api/layers/core_layers/embedding/" TargetMode="External"/><Relationship Id="rId61" Type="http://schemas.openxmlformats.org/officeDocument/2006/relationships/hyperlink" Target="https://bit.ly/2RD1MtD" TargetMode="External"/><Relationship Id="rId82" Type="http://schemas.openxmlformats.org/officeDocument/2006/relationships/hyperlink" Target="https://www.bbc.com/news/world-asia-50051575" TargetMode="External"/><Relationship Id="rId199" Type="http://schemas.openxmlformats.org/officeDocument/2006/relationships/hyperlink" Target="https://chat.openai.com/" TargetMode="External"/><Relationship Id="rId203" Type="http://schemas.openxmlformats.org/officeDocument/2006/relationships/hyperlink" Target="https://github.com/fchollet/keras" TargetMode="External"/><Relationship Id="rId19" Type="http://schemas.openxmlformats.org/officeDocument/2006/relationships/hyperlink" Target="https://towardsdatascience.com/deep-generative-models-25ab2821afd3" TargetMode="External"/><Relationship Id="rId224" Type="http://schemas.openxmlformats.org/officeDocument/2006/relationships/hyperlink" Target="https://www.labourguide.co.za/recent-articles/50-new/most-recent-publications/2547-using-emoji-s-when-the-smiley-becomes-serious" TargetMode="External"/><Relationship Id="rId30" Type="http://schemas.openxmlformats.org/officeDocument/2006/relationships/hyperlink" Target="https://tcrn.ch/2aL3jGk" TargetMode="External"/><Relationship Id="rId105" Type="http://schemas.openxmlformats.org/officeDocument/2006/relationships/hyperlink" Target="https://www.kaggle.com/competitions/jigsaw-unintended-bias-in-toxicity-classification" TargetMode="External"/><Relationship Id="rId126" Type="http://schemas.openxmlformats.org/officeDocument/2006/relationships/hyperlink" Target="https://www.refworld.org/docid/50f925cf2.html" TargetMode="External"/><Relationship Id="rId147" Type="http://schemas.openxmlformats.org/officeDocument/2006/relationships/hyperlink" Target="https://keras.io/api/layers/convolution_layers/convolution1d/" TargetMode="External"/><Relationship Id="rId168" Type="http://schemas.openxmlformats.org/officeDocument/2006/relationships/hyperlink" Target="https://cran.r-project.org/web/packages/tidytext/index.html" TargetMode="External"/><Relationship Id="rId51" Type="http://schemas.openxmlformats.org/officeDocument/2006/relationships/hyperlink" Target="https://github.com/shaypal5/awesome-twitter-data" TargetMode="External"/><Relationship Id="rId72" Type="http://schemas.openxmlformats.org/officeDocument/2006/relationships/hyperlink" Target="http://research.microsoft.com/infernet" TargetMode="External"/><Relationship Id="rId93" Type="http://schemas.openxmlformats.org/officeDocument/2006/relationships/hyperlink" Target="https://cyberbullying.org/summary-of-our-cyberbullying-research" TargetMode="External"/><Relationship Id="rId189" Type="http://schemas.openxmlformats.org/officeDocument/2006/relationships/hyperlink" Target="https://cyberbullying.org/Cyberbullying-Identification-Prevention-Response-2019.pdf" TargetMode="External"/><Relationship Id="rId3" Type="http://schemas.openxmlformats.org/officeDocument/2006/relationships/hyperlink" Target="https://www.bbc.com/news/technology-40371869" TargetMode="External"/><Relationship Id="rId214" Type="http://schemas.openxmlformats.org/officeDocument/2006/relationships/hyperlink" Target="https://www.smartinsights.com/social-media-marketing/social-media-strategy/new-global-social-media-research/" TargetMode="External"/><Relationship Id="rId235" Type="http://schemas.openxmlformats.org/officeDocument/2006/relationships/hyperlink" Target="http://www.interior.gob.es/documents/642012/3479677/informe+evolucion+2019/631ce020-f9d0-4feb-901c-c3ee0a777896" TargetMode="External"/><Relationship Id="rId116" Type="http://schemas.openxmlformats.org/officeDocument/2006/relationships/hyperlink" Target="https://cmsimpact.org/resource/beyond-hashtags-ferguson-blacklivesmatter-online-struggle-offline-justice/" TargetMode="External"/><Relationship Id="rId137" Type="http://schemas.openxmlformats.org/officeDocument/2006/relationships/hyperlink" Target="https://data.mendeley.com/datasets/72ptz43s9v/1" TargetMode="External"/><Relationship Id="rId158" Type="http://schemas.openxmlformats.org/officeDocument/2006/relationships/hyperlink" Target="http://pespmc1.vub.ac.be/ASC/COMBIN_EXPLO.html" TargetMode="External"/><Relationship Id="rId20" Type="http://schemas.openxmlformats.org/officeDocument/2006/relationships/hyperlink" Target="https://9to5google.com/2018/10/08/google-plus-shutting-down/" TargetMode="External"/><Relationship Id="rId41" Type="http://schemas.openxmlformats.org/officeDocument/2006/relationships/hyperlink" Target="https://bit.ly/2Bwhqva" TargetMode="External"/><Relationship Id="rId62" Type="http://schemas.openxmlformats.org/officeDocument/2006/relationships/hyperlink" Target="https://developer.twitter.com/en/pricing" TargetMode="External"/><Relationship Id="rId83" Type="http://schemas.openxmlformats.org/officeDocument/2006/relationships/hyperlink" Target="https://blog.hubspot.com/marketing/twitter-harassment-cyberbullying" TargetMode="External"/><Relationship Id="rId179" Type="http://schemas.openxmlformats.org/officeDocument/2006/relationships/hyperlink" Target="https://keras.io/api/layers/reshaping_layers/flatten/" TargetMode="External"/><Relationship Id="rId190" Type="http://schemas.openxmlformats.org/officeDocument/2006/relationships/hyperlink" Target="https://devmesh.intel.com/projects/bleep" TargetMode="External"/><Relationship Id="rId204" Type="http://schemas.openxmlformats.org/officeDocument/2006/relationships/hyperlink" Target="http://europa.eu/rapid/press-release_SPEECH-17-403_en.htm" TargetMode="External"/><Relationship Id="rId225" Type="http://schemas.openxmlformats.org/officeDocument/2006/relationships/hyperlink" Target="https://scroll.in/article/748592/why-writing-hindi-in-roman-rather-than-devanagri-would-be-a-disaste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bit.ly/2TaOZhT" TargetMode="External"/><Relationship Id="rId21" Type="http://schemas.openxmlformats.org/officeDocument/2006/relationships/hyperlink" Target="https://bit.ly/2QsmbA0" TargetMode="External"/><Relationship Id="rId42" Type="http://schemas.openxmlformats.org/officeDocument/2006/relationships/hyperlink" Target="http://arxiv.org/abs/1906.03829v1" TargetMode="External"/><Relationship Id="rId47" Type="http://schemas.openxmlformats.org/officeDocument/2006/relationships/hyperlink" Target="http://support.google.com/youtube/answer/2801939?hl=en" TargetMode="External"/><Relationship Id="rId63" Type="http://schemas.openxmlformats.org/officeDocument/2006/relationships/hyperlink" Target="https://arxiv.org/abs/2303.08774" TargetMode="External"/><Relationship Id="rId68" Type="http://schemas.openxmlformats.org/officeDocument/2006/relationships/hyperlink" Target="https://www.amnesty.org/en/latest/research/2018/03/online-violence-against-women-chapter-1-1/" TargetMode="External"/><Relationship Id="rId16" Type="http://schemas.openxmlformats.org/officeDocument/2006/relationships/hyperlink" Target="http://www.who.int/mental_health/prevention/suicide/suicideprevent/en/" TargetMode="External"/><Relationship Id="rId11" Type="http://schemas.openxmlformats.org/officeDocument/2006/relationships/hyperlink" Target="https://www.pewresearch.org/internet/2022/12/15/teens-and-cyberbullying-2022/" TargetMode="External"/><Relationship Id="rId32" Type="http://schemas.openxmlformats.org/officeDocument/2006/relationships/hyperlink" Target="http://arxiv.org/abs/2005.14165" TargetMode="External"/><Relationship Id="rId37" Type="http://schemas.openxmlformats.org/officeDocument/2006/relationships/hyperlink" Target="http://arxiv.org/abs/1808.09115v3" TargetMode="External"/><Relationship Id="rId53" Type="http://schemas.openxmlformats.org/officeDocument/2006/relationships/hyperlink" Target="https://www.thenewfederalist.eu/automated-censorship-in-the-digital-space" TargetMode="External"/><Relationship Id="rId58" Type="http://schemas.openxmlformats.org/officeDocument/2006/relationships/hyperlink" Target="https://www.nytimes.com/live/2023/11/20/world/israel-hamas-gaza-war-news" TargetMode="External"/><Relationship Id="rId74" Type="http://schemas.openxmlformats.org/officeDocument/2006/relationships/hyperlink" Target="https://corq.studio/insights/influencers-and-social-media-react-to-the-roe-v-wade-ruling/" TargetMode="External"/><Relationship Id="rId79" Type="http://schemas.openxmlformats.org/officeDocument/2006/relationships/hyperlink" Target="http://cyberbullying.org/summary-of-our-cyberbullying-research" TargetMode="External"/><Relationship Id="rId5" Type="http://schemas.openxmlformats.org/officeDocument/2006/relationships/hyperlink" Target="https://www.cfr.org/backgrounder/hate-speech-social-media-global-comparisons" TargetMode="External"/><Relationship Id="rId61" Type="http://schemas.openxmlformats.org/officeDocument/2006/relationships/hyperlink" Target="https://hatebase.org/" TargetMode="External"/><Relationship Id="rId82" Type="http://schemas.openxmlformats.org/officeDocument/2006/relationships/hyperlink" Target="https://www.theguardian.com/technology/2023/aug/02/twitter-accuses-anti-hate-speech-group-over-tens-of-millions-of-dollars-in-lost-advertising/" TargetMode="External"/><Relationship Id="rId19" Type="http://schemas.openxmlformats.org/officeDocument/2006/relationships/hyperlink" Target="http://pespmc1.vub.ac.be/ASC/COMBIN_EXPLO.html" TargetMode="External"/><Relationship Id="rId14" Type="http://schemas.openxmlformats.org/officeDocument/2006/relationships/hyperlink" Target="https://www.elsevier.com/__data/promis_misc/525444systematicreviewsguide.pdf" TargetMode="External"/><Relationship Id="rId22" Type="http://schemas.openxmlformats.org/officeDocument/2006/relationships/hyperlink" Target="https://ibm.co/2vFybHl" TargetMode="External"/><Relationship Id="rId27" Type="http://schemas.openxmlformats.org/officeDocument/2006/relationships/hyperlink" Target="http://www.cyberbullying.ca/" TargetMode="External"/><Relationship Id="rId30" Type="http://schemas.openxmlformats.org/officeDocument/2006/relationships/hyperlink" Target="http://dangerousspeech.org/counterspeech-on-twitter-a-field-study" TargetMode="External"/><Relationship Id="rId35" Type="http://schemas.openxmlformats.org/officeDocument/2006/relationships/hyperlink" Target="http://ai.facebook.com/blog/ai-advances-to-better-detect-hate-speech" TargetMode="External"/><Relationship Id="rId43" Type="http://schemas.openxmlformats.org/officeDocument/2006/relationships/hyperlink" Target="http://arxiv.org/abs/1701.08118v1" TargetMode="External"/><Relationship Id="rId48" Type="http://schemas.openxmlformats.org/officeDocument/2006/relationships/hyperlink" Target="https://www.theguardian.com/science/2017/oct/06/western-society-is-chronically-sleep-deprived-the-importance-of-the-bodys-clock" TargetMode="External"/><Relationship Id="rId56" Type="http://schemas.openxmlformats.org/officeDocument/2006/relationships/hyperlink" Target="https://www.nytimes.com/2023/10/08/world/middleeast/timeline-gaza-israel-attacks-hamas.html" TargetMode="External"/><Relationship Id="rId64" Type="http://schemas.openxmlformats.org/officeDocument/2006/relationships/hyperlink" Target="https://www.opendota.com/" TargetMode="External"/><Relationship Id="rId69" Type="http://schemas.openxmlformats.org/officeDocument/2006/relationships/hyperlink" Target="https://www.amnesty.org/en/latest/news/2023/02/hateful-and-abusive-speech-towards-lgbtq-community-surging-on-twitter-surging-under-elon-musk/" TargetMode="External"/><Relationship Id="rId77" Type="http://schemas.openxmlformats.org/officeDocument/2006/relationships/hyperlink" Target="https://www.childtrends.org/blog/state-level-abortion-restrictions-will-negatively-impact-teens-and-children" TargetMode="External"/><Relationship Id="rId8" Type="http://schemas.openxmlformats.org/officeDocument/2006/relationships/hyperlink" Target="https://www.ipsos.com/sites/default/files/ct/news/documents/2018-06/cyberbullying_june2018.pdf" TargetMode="External"/><Relationship Id="rId51" Type="http://schemas.openxmlformats.org/officeDocument/2006/relationships/hyperlink" Target="https://en.wikipedia.org/wiki/Wikipedia:Talk_page_guidelines" TargetMode="External"/><Relationship Id="rId72" Type="http://schemas.openxmlformats.org/officeDocument/2006/relationships/hyperlink" Target="https://crowdtangle.com/" TargetMode="External"/><Relationship Id="rId80" Type="http://schemas.openxmlformats.org/officeDocument/2006/relationships/hyperlink" Target="https://gdpr.eu/" TargetMode="External"/><Relationship Id="rId3" Type="http://schemas.openxmlformats.org/officeDocument/2006/relationships/hyperlink" Target="https://www.kaggle.com/c/detecting-insults-in-social-commentary/data?select=train.csv" TargetMode="External"/><Relationship Id="rId12" Type="http://schemas.openxmlformats.org/officeDocument/2006/relationships/hyperlink" Target="http://training.cochrane.org/handbook" TargetMode="External"/><Relationship Id="rId17" Type="http://schemas.openxmlformats.org/officeDocument/2006/relationships/hyperlink" Target="http://citeseerx.ist.psu.edu/viewdoc/download;jsessionid=255023532D85248C47ACE0F814FC7C45?doi=10.1.1.13.5737&amp;rep=rep1&amp;type=pdf" TargetMode="External"/><Relationship Id="rId25" Type="http://schemas.openxmlformats.org/officeDocument/2006/relationships/hyperlink" Target="https://bit.ly/2w0hhD6" TargetMode="External"/><Relationship Id="rId33" Type="http://schemas.openxmlformats.org/officeDocument/2006/relationships/hyperlink" Target="http://arxiv.org/abs/1905.12516" TargetMode="External"/><Relationship Id="rId38" Type="http://schemas.openxmlformats.org/officeDocument/2006/relationships/hyperlink" Target="http://arxiv.org/abs/1909.10966v1" TargetMode="External"/><Relationship Id="rId46" Type="http://schemas.openxmlformats.org/officeDocument/2006/relationships/hyperlink" Target="http://arxiv.org/abs/1705.09899v2" TargetMode="External"/><Relationship Id="rId59" Type="http://schemas.openxmlformats.org/officeDocument/2006/relationships/hyperlink" Target="https://arxiv.org/abs/2112.03529" TargetMode="External"/><Relationship Id="rId67" Type="http://schemas.openxmlformats.org/officeDocument/2006/relationships/hyperlink" Target="https://arxiv.org/abs/2304.06588" TargetMode="External"/><Relationship Id="rId20" Type="http://schemas.openxmlformats.org/officeDocument/2006/relationships/hyperlink" Target="http://www.mext.go.jp/b_menu/houdou/20/11/08111701/001.pdf" TargetMode="External"/><Relationship Id="rId41" Type="http://schemas.openxmlformats.org/officeDocument/2006/relationships/hyperlink" Target="http://arxiv.org/abs/1712.05972" TargetMode="External"/><Relationship Id="rId54" Type="http://schemas.openxmlformats.org/officeDocument/2006/relationships/hyperlink" Target="https://www.bbc.com/news/world-middle-east-67424064" TargetMode="External"/><Relationship Id="rId62" Type="http://schemas.openxmlformats.org/officeDocument/2006/relationships/hyperlink" Target="https://arxiv.org/abs/2206.15455" TargetMode="External"/><Relationship Id="rId70" Type="http://schemas.openxmlformats.org/officeDocument/2006/relationships/hyperlink" Target="https://www.adl.org/resources/report/online-hate-and-harassment-american-experience" TargetMode="External"/><Relationship Id="rId75" Type="http://schemas.openxmlformats.org/officeDocument/2006/relationships/hyperlink" Target="https://www.perspectiveapi.com/" TargetMode="External"/><Relationship Id="rId1" Type="http://schemas.openxmlformats.org/officeDocument/2006/relationships/hyperlink" Target="https://docs.fast.ai/text.core" TargetMode="External"/><Relationship Id="rId6" Type="http://schemas.openxmlformats.org/officeDocument/2006/relationships/hyperlink" Target="http://arxiv.org/abs/2202.09517" TargetMode="External"/><Relationship Id="rId15" Type="http://schemas.openxmlformats.org/officeDocument/2006/relationships/hyperlink" Target="http://www.unesco.org/new/en/social-and-human-sciences/themes/youth/youth-definition/" TargetMode="External"/><Relationship Id="rId23" Type="http://schemas.openxmlformats.org/officeDocument/2006/relationships/hyperlink" Target="https://bit.ly/3d68T5f" TargetMode="External"/><Relationship Id="rId28" Type="http://schemas.openxmlformats.org/officeDocument/2006/relationships/hyperlink" Target="https://cyberbullying.org/cyberbullying-statistics-age-gender-sexual-orientation-race" TargetMode="External"/><Relationship Id="rId36" Type="http://schemas.openxmlformats.org/officeDocument/2006/relationships/hyperlink" Target="http://facebook.com/communitystandards/recentupdates/hate_speech" TargetMode="External"/><Relationship Id="rId49" Type="http://schemas.openxmlformats.org/officeDocument/2006/relationships/hyperlink" Target="https://www.aaas.org/news/sleep-deprivation-described-serious-public-health-problem" TargetMode="External"/><Relationship Id="rId57" Type="http://schemas.openxmlformats.org/officeDocument/2006/relationships/hyperlink" Target="https://edition.cnn.com/middleeast/live-news/israel-hamas-war-gaza-news-10-22-23/index.html" TargetMode="External"/><Relationship Id="rId10" Type="http://schemas.openxmlformats.org/officeDocument/2006/relationships/hyperlink" Target="https://www.pewresearch.org/internet/2021/01/13/the-state-of-online-harassment/" TargetMode="External"/><Relationship Id="rId31" Type="http://schemas.openxmlformats.org/officeDocument/2006/relationships/hyperlink" Target="http://gebrueder-beetz.de/wp-content/uploads/2017/06/PressKit-THE-CLEANERS-PDF.pdf" TargetMode="External"/><Relationship Id="rId44" Type="http://schemas.openxmlformats.org/officeDocument/2006/relationships/hyperlink" Target="http://wsj.com/articles/zuckerberg-says-facebook-will-add-3-000-people-to-review-content-after-violent-posts-493822842?mod=searchres%E2%80%A6" TargetMode="External"/><Relationship Id="rId52" Type="http://schemas.openxmlformats.org/officeDocument/2006/relationships/hyperlink" Target="https://www.businessinsider.in/policy/news/mozilla-github-and-cloudflare-fear-automated-censorship-in-indias-new-internet-laws/articleshow/73136671.cms" TargetMode="External"/><Relationship Id="rId60" Type="http://schemas.openxmlformats.org/officeDocument/2006/relationships/hyperlink" Target="https://www.dotabuff.com/" TargetMode="External"/><Relationship Id="rId65" Type="http://schemas.openxmlformats.org/officeDocument/2006/relationships/hyperlink" Target="https://arxiv.org/abs/2302.06476" TargetMode="External"/><Relationship Id="rId73" Type="http://schemas.openxmlformats.org/officeDocument/2006/relationships/hyperlink" Target="https://www.hks.harvard.edu/faculty-research/policy-topics/fairness-justice/roe-v-wade-has-been-overturned-what-does-mean" TargetMode="External"/><Relationship Id="rId78" Type="http://schemas.openxmlformats.org/officeDocument/2006/relationships/hyperlink" Target="https://www.nytimes.com/live/2022/06/24/us/roe-wade-abortion-supreme-court" TargetMode="External"/><Relationship Id="rId81" Type="http://schemas.openxmlformats.org/officeDocument/2006/relationships/hyperlink" Target="https://www.itu.int/rec/T-REC-X.1205-200804-I" TargetMode="External"/><Relationship Id="rId4" Type="http://schemas.openxmlformats.org/officeDocument/2006/relationships/hyperlink" Target="https://about.fb.com/news/2017/06/hard-questions-hate-speech/" TargetMode="External"/><Relationship Id="rId9" Type="http://schemas.openxmlformats.org/officeDocument/2006/relationships/hyperlink" Target="https://www.pewresearch.org/internet/2022/12/15/teens-and-cyberbullying-2022/" TargetMode="External"/><Relationship Id="rId13" Type="http://schemas.openxmlformats.org/officeDocument/2006/relationships/hyperlink" Target="https://pdfs.semanticscholar.org/e62d/bbbbe70cabcde3335765009e94ed2b9883d5" TargetMode="External"/><Relationship Id="rId18" Type="http://schemas.openxmlformats.org/officeDocument/2006/relationships/hyperlink" Target="https://docs.education.gov.au/collections/australian-covert-bullying-prevalence-study" TargetMode="External"/><Relationship Id="rId39" Type="http://schemas.openxmlformats.org/officeDocument/2006/relationships/hyperlink" Target="http://arxiv.org/abs/1812.02712v1" TargetMode="External"/><Relationship Id="rId34" Type="http://schemas.openxmlformats.org/officeDocument/2006/relationships/hyperlink" Target="http://facebook.com/communitystandards/hate_speech" TargetMode="External"/><Relationship Id="rId50" Type="http://schemas.openxmlformats.org/officeDocument/2006/relationships/hyperlink" Target="https://meta.wikimedia.org/wiki/Community_Engagement_Insights/2018_Report/Support_&amp;_Safety" TargetMode="External"/><Relationship Id="rId55" Type="http://schemas.openxmlformats.org/officeDocument/2006/relationships/hyperlink" Target="https://edition.cnn.com/middleeast/live-news/israel-hamas-war-gaza-news-11-04-23/index.html" TargetMode="External"/><Relationship Id="rId76" Type="http://schemas.openxmlformats.org/officeDocument/2006/relationships/hyperlink" Target="https://www.adl.org/resources/report/very-fine-people" TargetMode="External"/><Relationship Id="rId7" Type="http://schemas.openxmlformats.org/officeDocument/2006/relationships/hyperlink" Target="https://www.techtarget.com/whatis/definition/social-networking" TargetMode="External"/><Relationship Id="rId71" Type="http://schemas.openxmlformats.org/officeDocument/2006/relationships/hyperlink" Target="https://news.gallup.com/poll/350756/record-high-think-abortion-morally-acceptable.aspx" TargetMode="External"/><Relationship Id="rId2" Type="http://schemas.openxmlformats.org/officeDocument/2006/relationships/hyperlink" Target="https://fastai1.fast.ai/text.interpret.html" TargetMode="External"/><Relationship Id="rId29" Type="http://schemas.openxmlformats.org/officeDocument/2006/relationships/hyperlink" Target="http://demos.co.uk/wp-content/uploads/2015/10/Counterspeech" TargetMode="External"/><Relationship Id="rId24" Type="http://schemas.openxmlformats.org/officeDocument/2006/relationships/hyperlink" Target="https://ec.europa.eu/info/sites/info/files/hatespeech_infographic3_web.pdf" TargetMode="External"/><Relationship Id="rId40" Type="http://schemas.openxmlformats.org/officeDocument/2006/relationships/hyperlink" Target="http://arxiv.org/abs/1910.12574v1" TargetMode="External"/><Relationship Id="rId45" Type="http://schemas.openxmlformats.org/officeDocument/2006/relationships/hyperlink" Target="http://help.twitter.com/en/rules-and-policies/hateful-conduct-policy" TargetMode="External"/><Relationship Id="rId66" Type="http://schemas.openxmlformats.org/officeDocument/2006/relationships/hyperlink" Target="https://www.playstation.com/en-us/support/account/playstation-hate-speech-policy/"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washingtonpost.com/technology/2022/10/28/musk-twitter-racist-posts/" TargetMode="External"/><Relationship Id="rId299" Type="http://schemas.openxmlformats.org/officeDocument/2006/relationships/hyperlink" Target="https://www.nytimes.com/2023/10/08/world/middleeast/timeline-gaza-israel-attacks-hamas.html" TargetMode="External"/><Relationship Id="rId21" Type="http://schemas.openxmlformats.org/officeDocument/2006/relationships/hyperlink" Target="https://bit.ly/3f21WDz" TargetMode="External"/><Relationship Id="rId63" Type="http://schemas.openxmlformats.org/officeDocument/2006/relationships/hyperlink" Target="https://bit.ly/2j9xU9n" TargetMode="External"/><Relationship Id="rId159" Type="http://schemas.openxmlformats.org/officeDocument/2006/relationships/hyperlink" Target="http://www.mext.go.jp/b_menu/houdou/20/11/08111701/001.pdf" TargetMode="External"/><Relationship Id="rId324" Type="http://schemas.openxmlformats.org/officeDocument/2006/relationships/hyperlink" Target="https://www.itu.int/rec/T-REC-X.1205-200804-I" TargetMode="External"/><Relationship Id="rId170" Type="http://schemas.openxmlformats.org/officeDocument/2006/relationships/hyperlink" Target="https://www.kaggle.com/c/jigsaw-toxic-comment-classification-challenge" TargetMode="External"/><Relationship Id="rId226" Type="http://schemas.openxmlformats.org/officeDocument/2006/relationships/hyperlink" Target="https://www.statista.com/statistics/278407/number-of-social-network-users-in-india/" TargetMode="External"/><Relationship Id="rId268" Type="http://schemas.openxmlformats.org/officeDocument/2006/relationships/hyperlink" Target="https://bit.ly/2w0hhD6" TargetMode="External"/><Relationship Id="rId32" Type="http://schemas.openxmlformats.org/officeDocument/2006/relationships/hyperlink" Target="https://bit.ly/2H9hZTr" TargetMode="External"/><Relationship Id="rId74" Type="http://schemas.openxmlformats.org/officeDocument/2006/relationships/hyperlink" Target="https://www.comparitech.com/internet-providers/cyberbullying-statistics/" TargetMode="External"/><Relationship Id="rId128" Type="http://schemas.openxmlformats.org/officeDocument/2006/relationships/hyperlink" Target="https://www.statista.com/statistics/255080/number-of-e-mail-users-worldwide/" TargetMode="External"/><Relationship Id="rId5" Type="http://schemas.openxmlformats.org/officeDocument/2006/relationships/hyperlink" Target="https://edition.cnn.com/2017/06/02/us/who-commits-hate-crimes/index.html" TargetMode="External"/><Relationship Id="rId181" Type="http://schemas.openxmlformats.org/officeDocument/2006/relationships/hyperlink" Target="https://keras.io/api/layers/" TargetMode="External"/><Relationship Id="rId237" Type="http://schemas.openxmlformats.org/officeDocument/2006/relationships/hyperlink" Target="https://www.tensorflow.org/" TargetMode="External"/><Relationship Id="rId279" Type="http://schemas.openxmlformats.org/officeDocument/2006/relationships/hyperlink" Target="http://facebook.com/communitystandards/recentupdates/hate_speech" TargetMode="External"/><Relationship Id="rId43" Type="http://schemas.openxmlformats.org/officeDocument/2006/relationships/hyperlink" Target="http://times.com/" TargetMode="External"/><Relationship Id="rId139" Type="http://schemas.openxmlformats.org/officeDocument/2006/relationships/hyperlink" Target="https://keras.io/" TargetMode="External"/><Relationship Id="rId290" Type="http://schemas.openxmlformats.org/officeDocument/2006/relationships/hyperlink" Target="http://support.google.com/youtube/answer/2801939?hl=en" TargetMode="External"/><Relationship Id="rId304" Type="http://schemas.openxmlformats.org/officeDocument/2006/relationships/hyperlink" Target="https://hatebase.org/" TargetMode="External"/><Relationship Id="rId85" Type="http://schemas.openxmlformats.org/officeDocument/2006/relationships/hyperlink" Target="https://becominghuman.ai/a-simple-introduction-to-natural-language-processing-ea66a1747b32" TargetMode="External"/><Relationship Id="rId150" Type="http://schemas.openxmlformats.org/officeDocument/2006/relationships/hyperlink" Target="https://scikit-learn.org/stable/" TargetMode="External"/><Relationship Id="rId192" Type="http://schemas.openxmlformats.org/officeDocument/2006/relationships/hyperlink" Target="https://www.un.org/en/genocideprevention/hate-speech-strategy.shtml" TargetMode="External"/><Relationship Id="rId206" Type="http://schemas.openxmlformats.org/officeDocument/2006/relationships/hyperlink" Target="https://support.twitter.com/articles/" TargetMode="External"/><Relationship Id="rId248" Type="http://schemas.openxmlformats.org/officeDocument/2006/relationships/hyperlink" Target="https://www.cfr.org/backgrounder/hate-speech-social-media-global-comparisons" TargetMode="External"/><Relationship Id="rId12" Type="http://schemas.openxmlformats.org/officeDocument/2006/relationships/hyperlink" Target="https://competitions.codalab.org/competitions/19935." TargetMode="External"/><Relationship Id="rId108" Type="http://schemas.openxmlformats.org/officeDocument/2006/relationships/hyperlink" Target="https://keras.io/" TargetMode="External"/><Relationship Id="rId315" Type="http://schemas.openxmlformats.org/officeDocument/2006/relationships/hyperlink" Target="https://crowdtangle.com/" TargetMode="External"/><Relationship Id="rId54" Type="http://schemas.openxmlformats.org/officeDocument/2006/relationships/hyperlink" Target="https://bit.ly/2fQ2b7W" TargetMode="External"/><Relationship Id="rId96" Type="http://schemas.openxmlformats.org/officeDocument/2006/relationships/hyperlink" Target="https://www.cnn.com/2020/02/17/media/caroline-flack-death-reaction-scli-gbr-intl/index.html" TargetMode="External"/><Relationship Id="rId161" Type="http://schemas.openxmlformats.org/officeDocument/2006/relationships/hyperlink" Target="http://enough.org/" TargetMode="External"/><Relationship Id="rId217" Type="http://schemas.openxmlformats.org/officeDocument/2006/relationships/hyperlink" Target="https://github.com/facebookresearch/detectron2" TargetMode="External"/><Relationship Id="rId259" Type="http://schemas.openxmlformats.org/officeDocument/2006/relationships/hyperlink" Target="http://www.who.int/mental_health/prevention/suicide/suicideprevent/en/" TargetMode="External"/><Relationship Id="rId23" Type="http://schemas.openxmlformats.org/officeDocument/2006/relationships/hyperlink" Target="https://decoders.amnesty.org/projects/troll-patrol/findings" TargetMode="External"/><Relationship Id="rId119" Type="http://schemas.openxmlformats.org/officeDocument/2006/relationships/hyperlink" Target="https://www.bmsg.org/wp-content/uploads/2018/07/bmsg_aces_trauma_resilience_black_lives_matter_twitter.pdf" TargetMode="External"/><Relationship Id="rId270" Type="http://schemas.openxmlformats.org/officeDocument/2006/relationships/hyperlink" Target="http://www.cyberbullying.ca/" TargetMode="External"/><Relationship Id="rId65" Type="http://schemas.openxmlformats.org/officeDocument/2006/relationships/hyperlink" Target="https://bit.ly/2VEEZx1" TargetMode="External"/><Relationship Id="rId130" Type="http://schemas.openxmlformats.org/officeDocument/2006/relationships/hyperlink" Target="https://dataprot.net/statistics/spam-statistics" TargetMode="External"/><Relationship Id="rId172" Type="http://schemas.openxmlformats.org/officeDocument/2006/relationships/hyperlink" Target="https://radimrehurek.com/gensim/index.html" TargetMode="External"/><Relationship Id="rId228" Type="http://schemas.openxmlformats.org/officeDocument/2006/relationships/hyperlink" Target="https://tfhub.dev/s?q=bert" TargetMode="External"/><Relationship Id="rId281" Type="http://schemas.openxmlformats.org/officeDocument/2006/relationships/hyperlink" Target="http://arxiv.org/abs/1909.10966v1" TargetMode="External"/><Relationship Id="rId34" Type="http://schemas.openxmlformats.org/officeDocument/2006/relationships/hyperlink" Target="https://bit.ly/2LWt3Cl" TargetMode="External"/><Relationship Id="rId76" Type="http://schemas.openxmlformats.org/officeDocument/2006/relationships/hyperlink" Target="https://developer.twitter.com/en/docs" TargetMode="External"/><Relationship Id="rId141" Type="http://schemas.openxmlformats.org/officeDocument/2006/relationships/hyperlink" Target="https://nlp.h-its.org/bpemb/tr/" TargetMode="External"/><Relationship Id="rId7" Type="http://schemas.openxmlformats.org/officeDocument/2006/relationships/hyperlink" Target="https://en.wikipedia.org/wiki/Hate_crime" TargetMode="External"/><Relationship Id="rId162" Type="http://schemas.openxmlformats.org/officeDocument/2006/relationships/hyperlink" Target="https://enough.org/stats_cyberbullying" TargetMode="External"/><Relationship Id="rId183" Type="http://schemas.openxmlformats.org/officeDocument/2006/relationships/hyperlink" Target="https://keras.io/api/metrics/" TargetMode="External"/><Relationship Id="rId218" Type="http://schemas.openxmlformats.org/officeDocument/2006/relationships/hyperlink" Target="https://www.mturk.com/" TargetMode="External"/><Relationship Id="rId239" Type="http://schemas.openxmlformats.org/officeDocument/2006/relationships/hyperlink" Target="https://www.gallup.com/analytics/349280/gallup-global-emotions-report.aspx" TargetMode="External"/><Relationship Id="rId250" Type="http://schemas.openxmlformats.org/officeDocument/2006/relationships/hyperlink" Target="https://www.techtarget.com/whatis/definition/social-networking" TargetMode="External"/><Relationship Id="rId271" Type="http://schemas.openxmlformats.org/officeDocument/2006/relationships/hyperlink" Target="https://cyberbullying.org/cyberbullying-statistics-age-gender-sexual-orientation-race" TargetMode="External"/><Relationship Id="rId292" Type="http://schemas.openxmlformats.org/officeDocument/2006/relationships/hyperlink" Target="https://www.aaas.org/news/sleep-deprivation-described-serious-public-health-problem" TargetMode="External"/><Relationship Id="rId306" Type="http://schemas.openxmlformats.org/officeDocument/2006/relationships/hyperlink" Target="https://arxiv.org/abs/2303.08774" TargetMode="External"/><Relationship Id="rId24" Type="http://schemas.openxmlformats.org/officeDocument/2006/relationships/hyperlink" Target="http://moz.com/blog/social-authority" TargetMode="External"/><Relationship Id="rId45" Type="http://schemas.openxmlformats.org/officeDocument/2006/relationships/hyperlink" Target="http://mallet.cs.umass.edu/" TargetMode="External"/><Relationship Id="rId66" Type="http://schemas.openxmlformats.org/officeDocument/2006/relationships/hyperlink" Target="https://bit.ly/2REDPCl" TargetMode="External"/><Relationship Id="rId87" Type="http://schemas.openxmlformats.org/officeDocument/2006/relationships/hyperlink" Target="https://cyberbullying.org/2019-cyberbullying-data" TargetMode="External"/><Relationship Id="rId110" Type="http://schemas.openxmlformats.org/officeDocument/2006/relationships/hyperlink" Target="http://www.mext.go.jp/b_menu/houdou/20/11/08111701/001.pdf" TargetMode="External"/><Relationship Id="rId131" Type="http://schemas.openxmlformats.org/officeDocument/2006/relationships/hyperlink" Target="https://www.kaggle.com/datasets/imdeepmind/preprocessed-trec-2007-public-corpus-dataset" TargetMode="External"/><Relationship Id="rId152" Type="http://schemas.openxmlformats.org/officeDocument/2006/relationships/hyperlink" Target="https://sozluk.gov.tr/" TargetMode="External"/><Relationship Id="rId173" Type="http://schemas.openxmlformats.org/officeDocument/2006/relationships/hyperlink" Target="https://cran.rproject.org/" TargetMode="External"/><Relationship Id="rId194" Type="http://schemas.openxmlformats.org/officeDocument/2006/relationships/hyperlink" Target="https://www.technologyreview.com/s/509931/a-free-database-of-the-entire-web-may-spawn-the-next-google/" TargetMode="External"/><Relationship Id="rId208" Type="http://schemas.openxmlformats.org/officeDocument/2006/relationships/hyperlink" Target="https://www.statista.com/statistics/264810/number-of-monthly-active-facebook-users-worldwide/" TargetMode="External"/><Relationship Id="rId229" Type="http://schemas.openxmlformats.org/officeDocument/2006/relationships/hyperlink" Target="https://doi.org/10.3390/electronics" TargetMode="External"/><Relationship Id="rId240" Type="http://schemas.openxmlformats.org/officeDocument/2006/relationships/hyperlink" Target="http://www.stats.gov.cn/sj/ndsj/2021/indexch.htm" TargetMode="External"/><Relationship Id="rId261" Type="http://schemas.openxmlformats.org/officeDocument/2006/relationships/hyperlink" Target="https://docs.education.gov.au/collections/australian-covert-bullying-prevalence-study" TargetMode="External"/><Relationship Id="rId14" Type="http://schemas.openxmlformats.org/officeDocument/2006/relationships/hyperlink" Target="https://www.kaggle.com/c/detecting-insults-in-social-commentary" TargetMode="External"/><Relationship Id="rId35" Type="http://schemas.openxmlformats.org/officeDocument/2006/relationships/hyperlink" Target="https://bit.ly/2qMuuJC" TargetMode="External"/><Relationship Id="rId56" Type="http://schemas.openxmlformats.org/officeDocument/2006/relationships/hyperlink" Target="https://stanford.io/2shORiz" TargetMode="External"/><Relationship Id="rId77" Type="http://schemas.openxmlformats.org/officeDocument/2006/relationships/hyperlink" Target="https://pypi.org/project/emoji/" TargetMode="External"/><Relationship Id="rId100" Type="http://schemas.openxmlformats.org/officeDocument/2006/relationships/hyperlink" Target="https://towardsdatascience.com/a-brief-introduction-to-supervised-learning-54a3e3932590" TargetMode="External"/><Relationship Id="rId282" Type="http://schemas.openxmlformats.org/officeDocument/2006/relationships/hyperlink" Target="http://arxiv.org/abs/1812.02712v1" TargetMode="External"/><Relationship Id="rId317" Type="http://schemas.openxmlformats.org/officeDocument/2006/relationships/hyperlink" Target="https://corq.studio/insights/influencers-and-social-media-react-to-the-roe-v-wade-ruling/" TargetMode="External"/><Relationship Id="rId8" Type="http://schemas.openxmlformats.org/officeDocument/2006/relationships/hyperlink" Target="https://help.twitter.com/en/rules-and-policies/hateful-conduct-policy" TargetMode="External"/><Relationship Id="rId98" Type="http://schemas.openxmlformats.org/officeDocument/2006/relationships/hyperlink" Target="https://medium.com/pew-research-center-decoded/how-public-and-private-twitter-users-in-the-u-s-d536ce2a41b3" TargetMode="External"/><Relationship Id="rId121" Type="http://schemas.openxmlformats.org/officeDocument/2006/relationships/hyperlink" Target="http://www.pewinternet.org/2018/07/11/public-attitudes-toward-political-engagement-on-social-media/" TargetMode="External"/><Relationship Id="rId142" Type="http://schemas.openxmlformats.org/officeDocument/2006/relationships/hyperlink" Target="http://arxiv.org/abs/1703.04009" TargetMode="External"/><Relationship Id="rId163" Type="http://schemas.openxmlformats.org/officeDocument/2006/relationships/hyperlink" Target="https://cyberbullying.org/summary-of-our-cyberbullying-research" TargetMode="External"/><Relationship Id="rId184" Type="http://schemas.openxmlformats.org/officeDocument/2006/relationships/hyperlink" Target="https://keras.io/api/models/model_training_apis/" TargetMode="External"/><Relationship Id="rId219" Type="http://schemas.openxmlformats.org/officeDocument/2006/relationships/hyperlink" Target="http://www.cyberbullying.ca/pdf/Cyberbullying_Article_by_Bill_Belsey.pdf" TargetMode="External"/><Relationship Id="rId230" Type="http://schemas.openxmlformats.org/officeDocument/2006/relationships/hyperlink" Target="https://psycnet.apa.org/record/1967-04539-000" TargetMode="External"/><Relationship Id="rId251" Type="http://schemas.openxmlformats.org/officeDocument/2006/relationships/hyperlink" Target="https://www.ipsos.com/sites/default/files/ct/news/documents/2018-06/cyberbullying_june2018.pdf" TargetMode="External"/><Relationship Id="rId25" Type="http://schemas.openxmlformats.org/officeDocument/2006/relationships/hyperlink" Target="http://technologyreview.com/" TargetMode="External"/><Relationship Id="rId46" Type="http://schemas.openxmlformats.org/officeDocument/2006/relationships/hyperlink" Target="https://bit.ly/2TAG1YR" TargetMode="External"/><Relationship Id="rId67" Type="http://schemas.openxmlformats.org/officeDocument/2006/relationships/hyperlink" Target="https://bit.ly/2tocAOi" TargetMode="External"/><Relationship Id="rId272" Type="http://schemas.openxmlformats.org/officeDocument/2006/relationships/hyperlink" Target="http://demos.co.uk/wp-content/uploads/2015/10/Counterspeech" TargetMode="External"/><Relationship Id="rId293" Type="http://schemas.openxmlformats.org/officeDocument/2006/relationships/hyperlink" Target="https://meta.wikimedia.org/wiki/Community_Engagement_Insights/2018_Report/Support_&amp;_Safety" TargetMode="External"/><Relationship Id="rId307" Type="http://schemas.openxmlformats.org/officeDocument/2006/relationships/hyperlink" Target="https://www.opendota.com/" TargetMode="External"/><Relationship Id="rId88" Type="http://schemas.openxmlformats.org/officeDocument/2006/relationships/hyperlink" Target="https://www.engadget.com/2019-06-19-twitter-removes-precise-geo-tagging.html" TargetMode="External"/><Relationship Id="rId111" Type="http://schemas.openxmlformats.org/officeDocument/2006/relationships/hyperlink" Target="http://arxiv.org/abs/1808.00926" TargetMode="External"/><Relationship Id="rId132" Type="http://schemas.openxmlformats.org/officeDocument/2006/relationships/hyperlink" Target="https://www2.aueb.gr/users/ion/data/enron-spam/" TargetMode="External"/><Relationship Id="rId153" Type="http://schemas.openxmlformats.org/officeDocument/2006/relationships/hyperlink" Target="http://arxiv.org/abs/1702.07800" TargetMode="External"/><Relationship Id="rId174" Type="http://schemas.openxmlformats.org/officeDocument/2006/relationships/hyperlink" Target="https://keras.io/api/metrics/accuracy_metrics/" TargetMode="External"/><Relationship Id="rId195" Type="http://schemas.openxmlformats.org/officeDocument/2006/relationships/hyperlink" Target="about:blank" TargetMode="External"/><Relationship Id="rId209" Type="http://schemas.openxmlformats.org/officeDocument/2006/relationships/hyperlink" Target="https://reliefweb.int/sites/reliefweb.int/files/resources/b476a0_7aeeadba08ff4732806c833b72879cbc.pdf" TargetMode="External"/><Relationship Id="rId220" Type="http://schemas.openxmlformats.org/officeDocument/2006/relationships/hyperlink" Target="http://caw2.barcelonamedia.org/" TargetMode="External"/><Relationship Id="rId241" Type="http://schemas.openxmlformats.org/officeDocument/2006/relationships/hyperlink" Target="https://openai.com/index/hello-gpt-4o/" TargetMode="External"/><Relationship Id="rId15" Type="http://schemas.openxmlformats.org/officeDocument/2006/relationships/hyperlink" Target="https://www.hatebase.org/" TargetMode="External"/><Relationship Id="rId36" Type="http://schemas.openxmlformats.org/officeDocument/2006/relationships/hyperlink" Target="https://tinyurl.com/y7q2cehz" TargetMode="External"/><Relationship Id="rId57" Type="http://schemas.openxmlformats.org/officeDocument/2006/relationships/hyperlink" Target="https://pewrsr.ch/2FDfiFd" TargetMode="External"/><Relationship Id="rId262" Type="http://schemas.openxmlformats.org/officeDocument/2006/relationships/hyperlink" Target="http://pespmc1.vub.ac.be/ASC/COMBIN_EXPLO.html" TargetMode="External"/><Relationship Id="rId283" Type="http://schemas.openxmlformats.org/officeDocument/2006/relationships/hyperlink" Target="http://arxiv.org/abs/1910.12574v1" TargetMode="External"/><Relationship Id="rId318" Type="http://schemas.openxmlformats.org/officeDocument/2006/relationships/hyperlink" Target="https://www.perspectiveapi.com/" TargetMode="External"/><Relationship Id="rId78" Type="http://schemas.openxmlformats.org/officeDocument/2006/relationships/hyperlink" Target="https://www.oxfordlearnersdictionaries.com/definition/english/sarcasm" TargetMode="External"/><Relationship Id="rId99" Type="http://schemas.openxmlformats.org/officeDocument/2006/relationships/hyperlink" Target="https://developer.twitter.com/en/use-cases/analyze" TargetMode="External"/><Relationship Id="rId101" Type="http://schemas.openxmlformats.org/officeDocument/2006/relationships/hyperlink" Target="http://mendeley.com/" TargetMode="External"/><Relationship Id="rId122" Type="http://schemas.openxmlformats.org/officeDocument/2006/relationships/hyperlink" Target="https://www.statista.com/statistics/262950/global-mobile-subscriptions-since-1993/" TargetMode="External"/><Relationship Id="rId143" Type="http://schemas.openxmlformats.org/officeDocument/2006/relationships/hyperlink" Target="https://colab.research.google.com/" TargetMode="External"/><Relationship Id="rId164" Type="http://schemas.openxmlformats.org/officeDocument/2006/relationships/hyperlink" Target="http://firstsiteguide.com/" TargetMode="External"/><Relationship Id="rId185" Type="http://schemas.openxmlformats.org/officeDocument/2006/relationships/hyperlink" Target="https://keras.io/api/optimizers/" TargetMode="External"/><Relationship Id="rId9" Type="http://schemas.openxmlformats.org/officeDocument/2006/relationships/hyperlink" Target="https://www.facebook.com/communitystandards/hate_speech" TargetMode="External"/><Relationship Id="rId210" Type="http://schemas.openxmlformats.org/officeDocument/2006/relationships/hyperlink" Target="https://www.kaggle.com/dataturks/dataset-for-detection-of-cybertrolls" TargetMode="External"/><Relationship Id="rId26" Type="http://schemas.openxmlformats.org/officeDocument/2006/relationships/hyperlink" Target="https://bit.ly/2fBN13R" TargetMode="External"/><Relationship Id="rId231" Type="http://schemas.openxmlformats.org/officeDocument/2006/relationships/hyperlink" Target="https://arxiv.org/abs/2411.09273" TargetMode="External"/><Relationship Id="rId252" Type="http://schemas.openxmlformats.org/officeDocument/2006/relationships/hyperlink" Target="https://www.pewresearch.org/internet/2022/12/15/teens-and-cyberbullying-2022/" TargetMode="External"/><Relationship Id="rId273" Type="http://schemas.openxmlformats.org/officeDocument/2006/relationships/hyperlink" Target="http://dangerousspeech.org/counterspeech-on-twitter-a-field-study" TargetMode="External"/><Relationship Id="rId294" Type="http://schemas.openxmlformats.org/officeDocument/2006/relationships/hyperlink" Target="https://en.wikipedia.org/wiki/Wikipedia:Talk_page_guidelines" TargetMode="External"/><Relationship Id="rId308" Type="http://schemas.openxmlformats.org/officeDocument/2006/relationships/hyperlink" Target="https://arxiv.org/abs/2302.06476" TargetMode="External"/><Relationship Id="rId47" Type="http://schemas.openxmlformats.org/officeDocument/2006/relationships/hyperlink" Target="https://bit.ly/2CgY6UV" TargetMode="External"/><Relationship Id="rId68" Type="http://schemas.openxmlformats.org/officeDocument/2006/relationships/hyperlink" Target="https://bit.ly/2C8KX00" TargetMode="External"/><Relationship Id="rId89" Type="http://schemas.openxmlformats.org/officeDocument/2006/relationships/hyperlink" Target="https://www.nytimes.com/interactive/2019/11/02/us/politics/trump-twitter-disinformation.html" TargetMode="External"/><Relationship Id="rId112" Type="http://schemas.openxmlformats.org/officeDocument/2006/relationships/hyperlink" Target="http://www.pewinternet.org/2016/08/15/social-media-conversations-about-race/" TargetMode="External"/><Relationship Id="rId133" Type="http://schemas.openxmlformats.org/officeDocument/2006/relationships/hyperlink" Target="https://www.kaggle.com/datasets/llabhishekll/fraud-e-mail-dataset?resource=download" TargetMode="External"/><Relationship Id="rId154" Type="http://schemas.openxmlformats.org/officeDocument/2006/relationships/hyperlink" Target="https://dumps.wikimedia.org/trwiki/" TargetMode="External"/><Relationship Id="rId175" Type="http://schemas.openxmlformats.org/officeDocument/2006/relationships/hyperlink" Target="https://keras.io/api/layers/convolution_layers/convolution1d/" TargetMode="External"/><Relationship Id="rId196" Type="http://schemas.openxmlformats.org/officeDocument/2006/relationships/hyperlink" Target="http://hdl.handle.net/10361/714" TargetMode="External"/><Relationship Id="rId200" Type="http://schemas.openxmlformats.org/officeDocument/2006/relationships/hyperlink" Target="https://ec.europa.eu/info/policies/justice-and-fundamental-rights/combatting-discrimination/racism-and-xenophobia/countering-illegal-hate-speech-online_en" TargetMode="External"/><Relationship Id="rId16" Type="http://schemas.openxmlformats.org/officeDocument/2006/relationships/hyperlink" Target="https://www.researchgate.net/publication/267823748" TargetMode="External"/><Relationship Id="rId221" Type="http://schemas.openxmlformats.org/officeDocument/2006/relationships/hyperlink" Target="http://cyberbully.org/" TargetMode="External"/><Relationship Id="rId242" Type="http://schemas.openxmlformats.org/officeDocument/2006/relationships/hyperlink" Target="https://cyberbullying.org/2016-cyberbullying-data" TargetMode="External"/><Relationship Id="rId263" Type="http://schemas.openxmlformats.org/officeDocument/2006/relationships/hyperlink" Target="http://www.mext.go.jp/b_menu/houdou/20/11/08111701/001.pdf" TargetMode="External"/><Relationship Id="rId284" Type="http://schemas.openxmlformats.org/officeDocument/2006/relationships/hyperlink" Target="http://arxiv.org/abs/1712.05972" TargetMode="External"/><Relationship Id="rId319" Type="http://schemas.openxmlformats.org/officeDocument/2006/relationships/hyperlink" Target="https://www.adl.org/resources/report/very-fine-people" TargetMode="External"/><Relationship Id="rId37" Type="http://schemas.openxmlformats.org/officeDocument/2006/relationships/hyperlink" Target="https://bit.ly/2M0sOpy" TargetMode="External"/><Relationship Id="rId58" Type="http://schemas.openxmlformats.org/officeDocument/2006/relationships/hyperlink" Target="http://telegraph.co.uk/" TargetMode="External"/><Relationship Id="rId79" Type="http://schemas.openxmlformats.org/officeDocument/2006/relationships/hyperlink" Target="https://tartarus.org/martin/PorterStemmer/" TargetMode="External"/><Relationship Id="rId102" Type="http://schemas.openxmlformats.org/officeDocument/2006/relationships/hyperlink" Target="https://data.mendeley.com/datasets/jf4pzyvnpj/1" TargetMode="External"/><Relationship Id="rId123" Type="http://schemas.openxmlformats.org/officeDocument/2006/relationships/hyperlink" Target="https://datareportal.com/reports/digital-2021-global-overview-report" TargetMode="External"/><Relationship Id="rId144" Type="http://schemas.openxmlformats.org/officeDocument/2006/relationships/hyperlink" Target="http://arxiv.org/abs/1503.03909" TargetMode="External"/><Relationship Id="rId90" Type="http://schemas.openxmlformats.org/officeDocument/2006/relationships/hyperlink" Target="https://nces.ed.gov/pubs2019/2019054.pdf" TargetMode="External"/><Relationship Id="rId165" Type="http://schemas.openxmlformats.org/officeDocument/2006/relationships/hyperlink" Target="https://firstsiteguide.com/cyberbullying-stats/" TargetMode="External"/><Relationship Id="rId186" Type="http://schemas.openxmlformats.org/officeDocument/2006/relationships/hyperlink" Target="https://keras.io/api/layers/activation_layers/softmax/" TargetMode="External"/><Relationship Id="rId211" Type="http://schemas.openxmlformats.org/officeDocument/2006/relationships/hyperlink" Target="https://transparency.fb.com/en-gb/policies/community-standards/" TargetMode="External"/><Relationship Id="rId232" Type="http://schemas.openxmlformats.org/officeDocument/2006/relationships/hyperlink" Target="https://api.semanticscholar.org/CorpusID:271218514" TargetMode="External"/><Relationship Id="rId253" Type="http://schemas.openxmlformats.org/officeDocument/2006/relationships/hyperlink" Target="https://www.pewresearch.org/internet/2021/01/13/the-state-of-online-harassment/" TargetMode="External"/><Relationship Id="rId274" Type="http://schemas.openxmlformats.org/officeDocument/2006/relationships/hyperlink" Target="http://gebrueder-beetz.de/wp-content/uploads/2017/06/PressKit-THE-CLEANERS-PDF.pdf" TargetMode="External"/><Relationship Id="rId295" Type="http://schemas.openxmlformats.org/officeDocument/2006/relationships/hyperlink" Target="https://www.businessinsider.in/policy/news/mozilla-github-and-cloudflare-fear-automated-censorship-in-indias-new-internet-laws/articleshow/73136671.cms" TargetMode="External"/><Relationship Id="rId309" Type="http://schemas.openxmlformats.org/officeDocument/2006/relationships/hyperlink" Target="https://www.playstation.com/en-us/support/account/playstation-hate-speech-policy/" TargetMode="External"/><Relationship Id="rId27" Type="http://schemas.openxmlformats.org/officeDocument/2006/relationships/hyperlink" Target="http://twitter.com/" TargetMode="External"/><Relationship Id="rId48" Type="http://schemas.openxmlformats.org/officeDocument/2006/relationships/hyperlink" Target="https://github.com/Mottl/GetOldTweets3" TargetMode="External"/><Relationship Id="rId69" Type="http://schemas.openxmlformats.org/officeDocument/2006/relationships/hyperlink" Target="http://osf.io/preprints/socarxiv/bx9rm" TargetMode="External"/><Relationship Id="rId113" Type="http://schemas.openxmlformats.org/officeDocument/2006/relationships/hyperlink" Target="http://cilvektiesibas.org.lv/site/record/docs/2014/03/19/DEMOS_Anti-social_Media.pdf" TargetMode="External"/><Relationship Id="rId134" Type="http://schemas.openxmlformats.org/officeDocument/2006/relationships/hyperlink" Target="https://www.kaggle.com/datasets/mfaisalqureshi/spam-e-mail" TargetMode="External"/><Relationship Id="rId320" Type="http://schemas.openxmlformats.org/officeDocument/2006/relationships/hyperlink" Target="https://www.childtrends.org/blog/state-level-abortion-restrictions-will-negatively-impact-teens-and-children" TargetMode="External"/><Relationship Id="rId80" Type="http://schemas.openxmlformats.org/officeDocument/2006/relationships/hyperlink" Target="https://www.brennancenter.org/our-work/research-reports/double-standards-socialmedia-content-moderation" TargetMode="External"/><Relationship Id="rId155" Type="http://schemas.openxmlformats.org/officeDocument/2006/relationships/hyperlink" Target="https://huggingface.co/savasy/bert-base-turkish-sentiment-cased/blob/main/README.md" TargetMode="External"/><Relationship Id="rId176" Type="http://schemas.openxmlformats.org/officeDocument/2006/relationships/hyperlink" Target="https://keras.io/api/layers/core_layers/dense/" TargetMode="External"/><Relationship Id="rId197" Type="http://schemas.openxmlformats.org/officeDocument/2006/relationships/hyperlink" Target="https://github.com/meta-llama/llama3/blob/main/MODEL_CARD.md" TargetMode="External"/><Relationship Id="rId201" Type="http://schemas.openxmlformats.org/officeDocument/2006/relationships/hyperlink" Target="https://link.springer.com/article/10.1007/s10579-020-09502-8" TargetMode="External"/><Relationship Id="rId222" Type="http://schemas.openxmlformats.org/officeDocument/2006/relationships/hyperlink" Target="https://www.statista.com/statistics/278414/number-of-worldwide-social-network-users/" TargetMode="External"/><Relationship Id="rId243" Type="http://schemas.openxmlformats.org/officeDocument/2006/relationships/hyperlink" Target="https://www.dw.com/en/germany-fines-facebook-for-underreporting-hate-speech-complaints/a-49447820-0" TargetMode="External"/><Relationship Id="rId264" Type="http://schemas.openxmlformats.org/officeDocument/2006/relationships/hyperlink" Target="https://bit.ly/2QsmbA0" TargetMode="External"/><Relationship Id="rId285" Type="http://schemas.openxmlformats.org/officeDocument/2006/relationships/hyperlink" Target="http://arxiv.org/abs/1906.03829v1" TargetMode="External"/><Relationship Id="rId17" Type="http://schemas.openxmlformats.org/officeDocument/2006/relationships/hyperlink" Target="https://medium.com/inside-machine-learning/what-is-a-transformer-d07dd1fbec04" TargetMode="External"/><Relationship Id="rId38" Type="http://schemas.openxmlformats.org/officeDocument/2006/relationships/hyperlink" Target="https://krebsonsecurity.com/tag/maxim-goncharov/" TargetMode="External"/><Relationship Id="rId59" Type="http://schemas.openxmlformats.org/officeDocument/2006/relationships/hyperlink" Target="https://bit.ly/2yExMmK" TargetMode="External"/><Relationship Id="rId103" Type="http://schemas.openxmlformats.org/officeDocument/2006/relationships/hyperlink" Target="https://www.britannica.com/dictionary/peer" TargetMode="External"/><Relationship Id="rId124" Type="http://schemas.openxmlformats.org/officeDocument/2006/relationships/hyperlink" Target="https://money.cnn.com/2017/06/01/technology/twitter-facebook-hate-speech-europe/index.html" TargetMode="External"/><Relationship Id="rId310" Type="http://schemas.openxmlformats.org/officeDocument/2006/relationships/hyperlink" Target="https://arxiv.org/abs/2304.06588" TargetMode="External"/><Relationship Id="rId70" Type="http://schemas.openxmlformats.org/officeDocument/2006/relationships/hyperlink" Target="https://bit.ly/2sgQsFi" TargetMode="External"/><Relationship Id="rId91" Type="http://schemas.openxmlformats.org/officeDocument/2006/relationships/hyperlink" Target="https://www.ipsos.com/en/global-views-cyberbullying" TargetMode="External"/><Relationship Id="rId145" Type="http://schemas.openxmlformats.org/officeDocument/2006/relationships/hyperlink" Target="https://www.socialmediatoday.com/news/top-10-instagram-stats-for-2020-infographic/569641/" TargetMode="External"/><Relationship Id="rId166" Type="http://schemas.openxmlformats.org/officeDocument/2006/relationships/hyperlink" Target="https://web.stanford.edu/class/cs224n/reports/2762092.pdf" TargetMode="External"/><Relationship Id="rId187" Type="http://schemas.openxmlformats.org/officeDocument/2006/relationships/hyperlink" Target="https://www.tensorflow.org/text/guide/word_embeddings" TargetMode="External"/><Relationship Id="rId1" Type="http://schemas.openxmlformats.org/officeDocument/2006/relationships/hyperlink" Target="https://perspectiveapi.com/" TargetMode="External"/><Relationship Id="rId212" Type="http://schemas.openxmlformats.org/officeDocument/2006/relationships/hyperlink" Target="https://help.twitter.com/En/Rules-and-Policies/Hateful-Conductpolicy" TargetMode="External"/><Relationship Id="rId233" Type="http://schemas.openxmlformats.org/officeDocument/2006/relationships/hyperlink" Target="https://llava-vl.github.io/blog/2024-01-30-llava-next/" TargetMode="External"/><Relationship Id="rId254" Type="http://schemas.openxmlformats.org/officeDocument/2006/relationships/hyperlink" Target="https://www.pewresearch.org/internet/2022/12/15/teens-and-cyberbullying-2022/" TargetMode="External"/><Relationship Id="rId28" Type="http://schemas.openxmlformats.org/officeDocument/2006/relationships/hyperlink" Target="https://bit.ly/2QwmB5G" TargetMode="External"/><Relationship Id="rId49" Type="http://schemas.openxmlformats.org/officeDocument/2006/relationships/hyperlink" Target="https://louisem.com/6267/twitter-minute-infographic" TargetMode="External"/><Relationship Id="rId114" Type="http://schemas.openxmlformats.org/officeDocument/2006/relationships/hyperlink" Target="https://www.pewresearch.org/internet/2023/06/29/ten-years-of-blacklivesmatter-on-twitter/" TargetMode="External"/><Relationship Id="rId275" Type="http://schemas.openxmlformats.org/officeDocument/2006/relationships/hyperlink" Target="http://arxiv.org/abs/2005.14165" TargetMode="External"/><Relationship Id="rId296" Type="http://schemas.openxmlformats.org/officeDocument/2006/relationships/hyperlink" Target="https://www.thenewfederalist.eu/automated-censorship-in-the-digital-space" TargetMode="External"/><Relationship Id="rId300" Type="http://schemas.openxmlformats.org/officeDocument/2006/relationships/hyperlink" Target="https://edition.cnn.com/middleeast/live-news/israel-hamas-war-gaza-news-10-22-23/index.html" TargetMode="External"/><Relationship Id="rId60" Type="http://schemas.openxmlformats.org/officeDocument/2006/relationships/hyperlink" Target="http://telegraph.co.uk/" TargetMode="External"/><Relationship Id="rId81" Type="http://schemas.openxmlformats.org/officeDocument/2006/relationships/hyperlink" Target="https://www.pewresearch.org/internet/2018/05/31/teens-social-media-technology-2018/" TargetMode="External"/><Relationship Id="rId135" Type="http://schemas.openxmlformats.org/officeDocument/2006/relationships/hyperlink" Target="https://www.kaggle.com/datasets/juanagsolano/spam-e-mail-from-enron-dataset" TargetMode="External"/><Relationship Id="rId156" Type="http://schemas.openxmlformats.org/officeDocument/2006/relationships/hyperlink" Target="http://citeseerx.ist.psu.edu/viewdoc/download;jsessionid=255023532D85248C47ACE0F814FC7C45?doi=10.1.1.13.5737&amp;rep=rep1&amp;type=pdf" TargetMode="External"/><Relationship Id="rId177" Type="http://schemas.openxmlformats.org/officeDocument/2006/relationships/hyperlink" Target="https://keras.io/api/layers/regularization_layers/dropout/" TargetMode="External"/><Relationship Id="rId198" Type="http://schemas.openxmlformats.org/officeDocument/2006/relationships/hyperlink" Target="https://github.com/huggingface/peft" TargetMode="External"/><Relationship Id="rId321" Type="http://schemas.openxmlformats.org/officeDocument/2006/relationships/hyperlink" Target="https://www.nytimes.com/live/2022/06/24/us/roe-wade-abortion-supreme-court" TargetMode="External"/><Relationship Id="rId202" Type="http://schemas.openxmlformats.org/officeDocument/2006/relationships/hyperlink" Target="https://www.kaggle.com/blackmoon/russian-language-toxic-comments" TargetMode="External"/><Relationship Id="rId223" Type="http://schemas.openxmlformats.org/officeDocument/2006/relationships/hyperlink" Target="https://www.ethnologue.com/guides/ethnologue200" TargetMode="External"/><Relationship Id="rId244" Type="http://schemas.openxmlformats.org/officeDocument/2006/relationships/hyperlink" Target="https://docs.fast.ai/text.core" TargetMode="External"/><Relationship Id="rId18" Type="http://schemas.openxmlformats.org/officeDocument/2006/relationships/hyperlink" Target="https://towardsdatascience.com/bert-explained-state-of-the-art-language-model-for-nlp-f8b21a9b6270" TargetMode="External"/><Relationship Id="rId39" Type="http://schemas.openxmlformats.org/officeDocument/2006/relationships/hyperlink" Target="https://bit.ly/2b2dtRD" TargetMode="External"/><Relationship Id="rId265" Type="http://schemas.openxmlformats.org/officeDocument/2006/relationships/hyperlink" Target="https://ibm.co/2vFybHl" TargetMode="External"/><Relationship Id="rId286" Type="http://schemas.openxmlformats.org/officeDocument/2006/relationships/hyperlink" Target="http://arxiv.org/abs/1701.08118v1" TargetMode="External"/><Relationship Id="rId50" Type="http://schemas.openxmlformats.org/officeDocument/2006/relationships/hyperlink" Target="https://www.omnicoreagency.com/twitter-statistics/" TargetMode="External"/><Relationship Id="rId104" Type="http://schemas.openxmlformats.org/officeDocument/2006/relationships/hyperlink" Target="https://github.com/unitaryai/detoxify" TargetMode="External"/><Relationship Id="rId125" Type="http://schemas.openxmlformats.org/officeDocument/2006/relationships/hyperlink" Target="https://www.journalism.org/2021/01/12/news-use-across-social-media-platforms-in-2020/" TargetMode="External"/><Relationship Id="rId146" Type="http://schemas.openxmlformats.org/officeDocument/2006/relationships/hyperlink" Target="https://www.kaggle.com/habibekarayiit/datasets" TargetMode="External"/><Relationship Id="rId167" Type="http://schemas.openxmlformats.org/officeDocument/2006/relationships/hyperlink" Target="https://github.com/google/sentencepiece" TargetMode="External"/><Relationship Id="rId188" Type="http://schemas.openxmlformats.org/officeDocument/2006/relationships/hyperlink" Target="https://docs.fast.ai/" TargetMode="External"/><Relationship Id="rId311" Type="http://schemas.openxmlformats.org/officeDocument/2006/relationships/hyperlink" Target="https://www.amnesty.org/en/latest/research/2018/03/online-violence-against-women-chapter-1-1/" TargetMode="External"/><Relationship Id="rId71" Type="http://schemas.openxmlformats.org/officeDocument/2006/relationships/hyperlink" Target="https://www.theguardian.com/technology/2018/oct/08/google-plussecurity-breach-wall-street-journal" TargetMode="External"/><Relationship Id="rId92" Type="http://schemas.openxmlformats.org/officeDocument/2006/relationships/hyperlink" Target="https://www.nltk.org/_modules/nltk/stem/wordnet.html" TargetMode="External"/><Relationship Id="rId213" Type="http://schemas.openxmlformats.org/officeDocument/2006/relationships/hyperlink" Target="http://smartinsights.com/" TargetMode="External"/><Relationship Id="rId234" Type="http://schemas.openxmlformats.org/officeDocument/2006/relationships/hyperlink" Target="https://github.com/huggingface/peft" TargetMode="External"/><Relationship Id="rId2" Type="http://schemas.openxmlformats.org/officeDocument/2006/relationships/hyperlink" Target="https://www.statista.com/statistics/272014/global-social-networks-ranked-by-number-of-users/" TargetMode="External"/><Relationship Id="rId29" Type="http://schemas.openxmlformats.org/officeDocument/2006/relationships/hyperlink" Target="https://nyti.ms/2rJ8YZM" TargetMode="External"/><Relationship Id="rId255" Type="http://schemas.openxmlformats.org/officeDocument/2006/relationships/hyperlink" Target="http://training.cochrane.org/handbook" TargetMode="External"/><Relationship Id="rId276" Type="http://schemas.openxmlformats.org/officeDocument/2006/relationships/hyperlink" Target="http://arxiv.org/abs/1905.12516" TargetMode="External"/><Relationship Id="rId297" Type="http://schemas.openxmlformats.org/officeDocument/2006/relationships/hyperlink" Target="https://www.bbc.com/news/world-middle-east-67424064" TargetMode="External"/><Relationship Id="rId40" Type="http://schemas.openxmlformats.org/officeDocument/2006/relationships/hyperlink" Target="http://www.internetlivestats.com/twitter-statistics/" TargetMode="External"/><Relationship Id="rId115" Type="http://schemas.openxmlformats.org/officeDocument/2006/relationships/hyperlink" Target="http://www.pewresearch.org/fact-tank/2014/06/12/7-things-to-know-about-polarization-in-america/" TargetMode="External"/><Relationship Id="rId136" Type="http://schemas.openxmlformats.org/officeDocument/2006/relationships/hyperlink" Target="https://www.kaggle.com/datasets/ganiyuolalekan/spam-assassin-email-classification-dataset" TargetMode="External"/><Relationship Id="rId157" Type="http://schemas.openxmlformats.org/officeDocument/2006/relationships/hyperlink" Target="https://docs.education.gov.au/collections/australian-covert-bullying-prevalence-study" TargetMode="External"/><Relationship Id="rId178" Type="http://schemas.openxmlformats.org/officeDocument/2006/relationships/hyperlink" Target="https://keras.io/api/layers/core_layers/embedding/" TargetMode="External"/><Relationship Id="rId301" Type="http://schemas.openxmlformats.org/officeDocument/2006/relationships/hyperlink" Target="https://www.nytimes.com/live/2023/11/20/world/israel-hamas-gaza-war-news" TargetMode="External"/><Relationship Id="rId322" Type="http://schemas.openxmlformats.org/officeDocument/2006/relationships/hyperlink" Target="http://cyberbullying.org/summary-of-our-cyberbullying-research" TargetMode="External"/><Relationship Id="rId61" Type="http://schemas.openxmlformats.org/officeDocument/2006/relationships/hyperlink" Target="https://bit.ly/2RD1MtD" TargetMode="External"/><Relationship Id="rId82" Type="http://schemas.openxmlformats.org/officeDocument/2006/relationships/hyperlink" Target="https://www.bbc.com/news/world-asia-50051575" TargetMode="External"/><Relationship Id="rId199" Type="http://schemas.openxmlformats.org/officeDocument/2006/relationships/hyperlink" Target="https://chat.openai.com/" TargetMode="External"/><Relationship Id="rId203" Type="http://schemas.openxmlformats.org/officeDocument/2006/relationships/hyperlink" Target="https://github.com/fchollet/keras" TargetMode="External"/><Relationship Id="rId19" Type="http://schemas.openxmlformats.org/officeDocument/2006/relationships/hyperlink" Target="https://towardsdatascience.com/deep-generative-models-25ab2821afd3" TargetMode="External"/><Relationship Id="rId224" Type="http://schemas.openxmlformats.org/officeDocument/2006/relationships/hyperlink" Target="https://www.labourguide.co.za/recent-articles/50-new/most-recent-publications/2547-using-emoji-s-when-the-smiley-becomes-serious" TargetMode="External"/><Relationship Id="rId245" Type="http://schemas.openxmlformats.org/officeDocument/2006/relationships/hyperlink" Target="https://fastai1.fast.ai/text.interpret.html" TargetMode="External"/><Relationship Id="rId266" Type="http://schemas.openxmlformats.org/officeDocument/2006/relationships/hyperlink" Target="https://bit.ly/3d68T5f" TargetMode="External"/><Relationship Id="rId287" Type="http://schemas.openxmlformats.org/officeDocument/2006/relationships/hyperlink" Target="http://wsj.com/articles/zuckerberg-says-facebook-will-add-3-000-people-to-review-content-after-violent-posts-493822842?mod=searchres%E2%80%A6" TargetMode="External"/><Relationship Id="rId30" Type="http://schemas.openxmlformats.org/officeDocument/2006/relationships/hyperlink" Target="https://tcrn.ch/2aL3jGk" TargetMode="External"/><Relationship Id="rId105" Type="http://schemas.openxmlformats.org/officeDocument/2006/relationships/hyperlink" Target="https://www.kaggle.com/competitions/jigsaw-unintended-bias-in-toxicity-classification" TargetMode="External"/><Relationship Id="rId126" Type="http://schemas.openxmlformats.org/officeDocument/2006/relationships/hyperlink" Target="https://www.refworld.org/docid/50f925cf2.html" TargetMode="External"/><Relationship Id="rId147" Type="http://schemas.openxmlformats.org/officeDocument/2006/relationships/hyperlink" Target="https://keras.io/api/layers/convolution_layers/convolution1d/" TargetMode="External"/><Relationship Id="rId168" Type="http://schemas.openxmlformats.org/officeDocument/2006/relationships/hyperlink" Target="https://cran.r-project.org/web/packages/tidytext/index.html" TargetMode="External"/><Relationship Id="rId312" Type="http://schemas.openxmlformats.org/officeDocument/2006/relationships/hyperlink" Target="https://www.amnesty.org/en/latest/news/2023/02/hateful-and-abusive-speech-towards-lgbtq-community-surging-on-twitter-surging-under-elon-musk/" TargetMode="External"/><Relationship Id="rId51" Type="http://schemas.openxmlformats.org/officeDocument/2006/relationships/hyperlink" Target="https://github.com/shaypal5/awesome-twitter-data" TargetMode="External"/><Relationship Id="rId72" Type="http://schemas.openxmlformats.org/officeDocument/2006/relationships/hyperlink" Target="http://research.microsoft.com/infernet" TargetMode="External"/><Relationship Id="rId93" Type="http://schemas.openxmlformats.org/officeDocument/2006/relationships/hyperlink" Target="https://cyberbullying.org/summary-of-our-cyberbullying-research" TargetMode="External"/><Relationship Id="rId189" Type="http://schemas.openxmlformats.org/officeDocument/2006/relationships/hyperlink" Target="https://cyberbullying.org/Cyberbullying-Identification-Prevention-Response-2019.pdf" TargetMode="External"/><Relationship Id="rId3" Type="http://schemas.openxmlformats.org/officeDocument/2006/relationships/hyperlink" Target="https://www.bbc.com/news/technology-40371869" TargetMode="External"/><Relationship Id="rId214" Type="http://schemas.openxmlformats.org/officeDocument/2006/relationships/hyperlink" Target="https://www.smartinsights.com/social-media-marketing/social-media-strategy/new-global-social-media-research/" TargetMode="External"/><Relationship Id="rId235" Type="http://schemas.openxmlformats.org/officeDocument/2006/relationships/hyperlink" Target="http://www.interior.gob.es/documents/642012/3479677/informe+evolucion+2019/631ce020-f9d0-4feb-901c-c3ee0a777896" TargetMode="External"/><Relationship Id="rId256" Type="http://schemas.openxmlformats.org/officeDocument/2006/relationships/hyperlink" Target="https://pdfs.semanticscholar.org/e62d/bbbbe70cabcde3335765009e94ed2b9883d5" TargetMode="External"/><Relationship Id="rId277" Type="http://schemas.openxmlformats.org/officeDocument/2006/relationships/hyperlink" Target="http://facebook.com/communitystandards/hate_speech" TargetMode="External"/><Relationship Id="rId298" Type="http://schemas.openxmlformats.org/officeDocument/2006/relationships/hyperlink" Target="https://edition.cnn.com/middleeast/live-news/israel-hamas-war-gaza-news-11-04-23/index.html" TargetMode="External"/><Relationship Id="rId116" Type="http://schemas.openxmlformats.org/officeDocument/2006/relationships/hyperlink" Target="https://cmsimpact.org/resource/beyond-hashtags-ferguson-blacklivesmatter-online-struggle-offline-justice/" TargetMode="External"/><Relationship Id="rId137" Type="http://schemas.openxmlformats.org/officeDocument/2006/relationships/hyperlink" Target="https://data.mendeley.com/datasets/72ptz43s9v/1" TargetMode="External"/><Relationship Id="rId158" Type="http://schemas.openxmlformats.org/officeDocument/2006/relationships/hyperlink" Target="http://pespmc1.vub.ac.be/ASC/COMBIN_EXPLO.html" TargetMode="External"/><Relationship Id="rId302" Type="http://schemas.openxmlformats.org/officeDocument/2006/relationships/hyperlink" Target="https://arxiv.org/abs/2112.03529" TargetMode="External"/><Relationship Id="rId323" Type="http://schemas.openxmlformats.org/officeDocument/2006/relationships/hyperlink" Target="https://gdpr.eu/" TargetMode="External"/><Relationship Id="rId20" Type="http://schemas.openxmlformats.org/officeDocument/2006/relationships/hyperlink" Target="https://9to5google.com/2018/10/08/google-plus-shutting-down/" TargetMode="External"/><Relationship Id="rId41" Type="http://schemas.openxmlformats.org/officeDocument/2006/relationships/hyperlink" Target="https://bit.ly/2Bwhqva" TargetMode="External"/><Relationship Id="rId62" Type="http://schemas.openxmlformats.org/officeDocument/2006/relationships/hyperlink" Target="https://developer.twitter.com/en/pricing" TargetMode="External"/><Relationship Id="rId83" Type="http://schemas.openxmlformats.org/officeDocument/2006/relationships/hyperlink" Target="https://blog.hubspot.com/marketing/twitter-harassment-cyberbullying" TargetMode="External"/><Relationship Id="rId179" Type="http://schemas.openxmlformats.org/officeDocument/2006/relationships/hyperlink" Target="https://keras.io/api/layers/reshaping_layers/flatten/" TargetMode="External"/><Relationship Id="rId190" Type="http://schemas.openxmlformats.org/officeDocument/2006/relationships/hyperlink" Target="https://devmesh.intel.com/projects/bleep" TargetMode="External"/><Relationship Id="rId204" Type="http://schemas.openxmlformats.org/officeDocument/2006/relationships/hyperlink" Target="http://europa.eu/rapid/press-release_SPEECH-17-403_en.htm" TargetMode="External"/><Relationship Id="rId225" Type="http://schemas.openxmlformats.org/officeDocument/2006/relationships/hyperlink" Target="https://scroll.in/article/748592/why-writing-hindi-in-roman-rather-than-devanagri-would-be-a-disaster" TargetMode="External"/><Relationship Id="rId246" Type="http://schemas.openxmlformats.org/officeDocument/2006/relationships/hyperlink" Target="https://www.kaggle.com/c/detecting-insults-in-social-commentary/data?select=train.csv" TargetMode="External"/><Relationship Id="rId267" Type="http://schemas.openxmlformats.org/officeDocument/2006/relationships/hyperlink" Target="https://ec.europa.eu/info/sites/info/files/hatespeech_infographic3_web.pdf" TargetMode="External"/><Relationship Id="rId288" Type="http://schemas.openxmlformats.org/officeDocument/2006/relationships/hyperlink" Target="http://help.twitter.com/en/rules-and-policies/hateful-conduct-policy" TargetMode="External"/><Relationship Id="rId106" Type="http://schemas.openxmlformats.org/officeDocument/2006/relationships/hyperlink" Target="https://github.com/MSIA/wenyang_pan_nlp_project_2021" TargetMode="External"/><Relationship Id="rId127" Type="http://schemas.openxmlformats.org/officeDocument/2006/relationships/hyperlink" Target="https://www.bloomberg.com/news/articles/2020-08-11/facebook-pulls-22-5-million-hate-speech-posts-in-second-quarter" TargetMode="External"/><Relationship Id="rId313" Type="http://schemas.openxmlformats.org/officeDocument/2006/relationships/hyperlink" Target="https://www.adl.org/resources/report/online-hate-and-harassment-american-experience" TargetMode="External"/><Relationship Id="rId10" Type="http://schemas.openxmlformats.org/officeDocument/2006/relationships/hyperlink" Target="https://help.instagram.com/477434105621119" TargetMode="External"/><Relationship Id="rId31" Type="http://schemas.openxmlformats.org/officeDocument/2006/relationships/hyperlink" Target="https://bit.ly/2PcHKBm" TargetMode="External"/><Relationship Id="rId52" Type="http://schemas.openxmlformats.org/officeDocument/2006/relationships/hyperlink" Target="http://sentiment.christopherpotts.net/lexicons.html" TargetMode="External"/><Relationship Id="rId73" Type="http://schemas.openxmlformats.org/officeDocument/2006/relationships/hyperlink" Target="https://www.smartinsights.com/social-media-marketing/social-media-strategy/new-global-social-media-research" TargetMode="External"/><Relationship Id="rId94" Type="http://schemas.openxmlformats.org/officeDocument/2006/relationships/hyperlink" Target="https://www.insider.com/quaden-bayles-boy-bullied-for-dwarfism-video-deleted-timeline-2020-2" TargetMode="External"/><Relationship Id="rId148" Type="http://schemas.openxmlformats.org/officeDocument/2006/relationships/hyperlink" Target="http://arxiv.org/abs/1310.4546" TargetMode="External"/><Relationship Id="rId169" Type="http://schemas.openxmlformats.org/officeDocument/2006/relationships/hyperlink" Target="https://github.com/wolfgarbe/SymSpell" TargetMode="External"/><Relationship Id="rId4" Type="http://schemas.openxmlformats.org/officeDocument/2006/relationships/hyperlink" Target="https://europeanjournalists.org/mediaagainsthate/hate-checker-plugin-to-counter-hate-speech-online/" TargetMode="External"/><Relationship Id="rId180" Type="http://schemas.openxmlformats.org/officeDocument/2006/relationships/hyperlink" Target="https://keras.io/api/layers/pooling_layers/global_max_pooling1d/" TargetMode="External"/><Relationship Id="rId215" Type="http://schemas.openxmlformats.org/officeDocument/2006/relationships/hyperlink" Target="https://www.statista.com/statistics/274828/" TargetMode="External"/><Relationship Id="rId236" Type="http://schemas.openxmlformats.org/officeDocument/2006/relationships/hyperlink" Target="https://jezebel.com/a-trolls-alleged-attempt-to-purge-porn-performersfrom-1833940198" TargetMode="External"/><Relationship Id="rId257" Type="http://schemas.openxmlformats.org/officeDocument/2006/relationships/hyperlink" Target="https://www.elsevier.com/__data/promis_misc/525444systematicreviewsguide.pdf" TargetMode="External"/><Relationship Id="rId278" Type="http://schemas.openxmlformats.org/officeDocument/2006/relationships/hyperlink" Target="http://ai.facebook.com/blog/ai-advances-to-better-detect-hate-speech" TargetMode="External"/><Relationship Id="rId303" Type="http://schemas.openxmlformats.org/officeDocument/2006/relationships/hyperlink" Target="https://www.dotabuff.com/" TargetMode="External"/><Relationship Id="rId42" Type="http://schemas.openxmlformats.org/officeDocument/2006/relationships/hyperlink" Target="https://bit.ly/1mmPPhB" TargetMode="External"/><Relationship Id="rId84" Type="http://schemas.openxmlformats.org/officeDocument/2006/relationships/hyperlink" Target="https://www.statista.com/statistics/282087/number-of-monthly-active-twitter-users/" TargetMode="External"/><Relationship Id="rId138" Type="http://schemas.openxmlformats.org/officeDocument/2006/relationships/hyperlink" Target="https://d2.naver.com/helloworld/7753273" TargetMode="External"/><Relationship Id="rId191" Type="http://schemas.openxmlformats.org/officeDocument/2006/relationships/hyperlink" Target="https://www.kaggle.com/c/detectinginsults-in-social-commentary/overview" TargetMode="External"/><Relationship Id="rId205" Type="http://schemas.openxmlformats.org/officeDocument/2006/relationships/hyperlink" Target="https://www.facebook.com/help/135402139904490" TargetMode="External"/><Relationship Id="rId247" Type="http://schemas.openxmlformats.org/officeDocument/2006/relationships/hyperlink" Target="https://about.fb.com/news/2017/06/hard-questions-hate-speech/" TargetMode="External"/><Relationship Id="rId107" Type="http://schemas.openxmlformats.org/officeDocument/2006/relationships/hyperlink" Target="https://www.failory.com/cemetery/formspring" TargetMode="External"/><Relationship Id="rId289" Type="http://schemas.openxmlformats.org/officeDocument/2006/relationships/hyperlink" Target="http://arxiv.org/abs/1705.09899v2" TargetMode="External"/><Relationship Id="rId11" Type="http://schemas.openxmlformats.org/officeDocument/2006/relationships/hyperlink" Target="https://support.google.com/youtube/answer/2801939?hl=en" TargetMode="External"/><Relationship Id="rId53" Type="http://schemas.openxmlformats.org/officeDocument/2006/relationships/hyperlink" Target="http://twitter.com/" TargetMode="External"/><Relationship Id="rId149" Type="http://schemas.openxmlformats.org/officeDocument/2006/relationships/hyperlink" Target="http://arxiv.org/abs/1706.01206" TargetMode="External"/><Relationship Id="rId314" Type="http://schemas.openxmlformats.org/officeDocument/2006/relationships/hyperlink" Target="https://news.gallup.com/poll/350756/record-high-think-abortion-morally-acceptable.aspx" TargetMode="External"/><Relationship Id="rId95" Type="http://schemas.openxmlformats.org/officeDocument/2006/relationships/hyperlink" Target="https://www.insider.com/quaden-bayles-is-not-18-years-old-2020-2" TargetMode="External"/><Relationship Id="rId160" Type="http://schemas.openxmlformats.org/officeDocument/2006/relationships/hyperlink" Target="https://www.unicef.org/press-releases/unicef-poll-more-third-young-people-30-countries-report-being-victim-online-bullying" TargetMode="External"/><Relationship Id="rId216" Type="http://schemas.openxmlformats.org/officeDocument/2006/relationships/hyperlink" Target="https://platform.openai.com/docs/models/gpt-4o" TargetMode="External"/><Relationship Id="rId258" Type="http://schemas.openxmlformats.org/officeDocument/2006/relationships/hyperlink" Target="http://www.unesco.org/new/en/social-and-human-sciences/themes/youth/youth-definition/" TargetMode="External"/><Relationship Id="rId22" Type="http://schemas.openxmlformats.org/officeDocument/2006/relationships/hyperlink" Target="http://www.alexa.com/topsites" TargetMode="External"/><Relationship Id="rId64" Type="http://schemas.openxmlformats.org/officeDocument/2006/relationships/hyperlink" Target="http://twitter.com/" TargetMode="External"/><Relationship Id="rId118" Type="http://schemas.openxmlformats.org/officeDocument/2006/relationships/hyperlink" Target="https://x.com/repjohnlewis/status/1011991303599607808" TargetMode="External"/><Relationship Id="rId325" Type="http://schemas.openxmlformats.org/officeDocument/2006/relationships/hyperlink" Target="https://www.theguardian.com/technology/2023/aug/02/twitter-accuses-anti-hate-speech-group-over-tens-of-millions-of-dollars-in-lost-advertising/" TargetMode="External"/><Relationship Id="rId171" Type="http://schemas.openxmlformats.org/officeDocument/2006/relationships/hyperlink" Target="https://github.com/ThilinaRajapakse/simpletransformers" TargetMode="External"/><Relationship Id="rId227" Type="http://schemas.openxmlformats.org/officeDocument/2006/relationships/hyperlink" Target="https://pythonhosted.org/pyenchant" TargetMode="External"/><Relationship Id="rId269" Type="http://schemas.openxmlformats.org/officeDocument/2006/relationships/hyperlink" Target="https://bit.ly/2TaOZhT" TargetMode="External"/><Relationship Id="rId33" Type="http://schemas.openxmlformats.org/officeDocument/2006/relationships/hyperlink" Target="http://socialmediadata.wikidot.com/" TargetMode="External"/><Relationship Id="rId129" Type="http://schemas.openxmlformats.org/officeDocument/2006/relationships/hyperlink" Target="https://www.statista.com/statistics/420391/spam-e-mail-traf_c-share" TargetMode="External"/><Relationship Id="rId280" Type="http://schemas.openxmlformats.org/officeDocument/2006/relationships/hyperlink" Target="http://arxiv.org/abs/1808.09115v3" TargetMode="External"/><Relationship Id="rId75" Type="http://schemas.openxmlformats.org/officeDocument/2006/relationships/hyperlink" Target="https://www.spyder-ide.org/" TargetMode="External"/><Relationship Id="rId140" Type="http://schemas.openxmlformats.org/officeDocument/2006/relationships/hyperlink" Target="https://www.bbc.com/turkce/haberler-turkiye-51614553" TargetMode="External"/><Relationship Id="rId182" Type="http://schemas.openxmlformats.org/officeDocument/2006/relationships/hyperlink" Target="https://keras.io/api/losses/" TargetMode="External"/><Relationship Id="rId6" Type="http://schemas.openxmlformats.org/officeDocument/2006/relationships/hyperlink" Target="https://files.ontario.ca/books/crown_prosecution_manual_english_1.pdf" TargetMode="External"/><Relationship Id="rId238" Type="http://schemas.openxmlformats.org/officeDocument/2006/relationships/hyperlink" Target="https://www.shrm.org/topics-tools/topics/artificial-intelligence-in-the-workplace" TargetMode="External"/><Relationship Id="rId291" Type="http://schemas.openxmlformats.org/officeDocument/2006/relationships/hyperlink" Target="https://www.theguardian.com/science/2017/oct/06/western-society-is-chronically-sleep-deprived-the-importance-of-the-bodys-clock" TargetMode="External"/><Relationship Id="rId305" Type="http://schemas.openxmlformats.org/officeDocument/2006/relationships/hyperlink" Target="https://arxiv.org/abs/2206.15455" TargetMode="External"/><Relationship Id="rId44" Type="http://schemas.openxmlformats.org/officeDocument/2006/relationships/hyperlink" Target="https://bit.ly/2FkPjEE" TargetMode="External"/><Relationship Id="rId86" Type="http://schemas.openxmlformats.org/officeDocument/2006/relationships/hyperlink" Target="https://marketingland.com/despite-280-character-expansion-short-tweets-are-still-the-norm-250729" TargetMode="External"/><Relationship Id="rId151" Type="http://schemas.openxmlformats.org/officeDocument/2006/relationships/hyperlink" Target="https://www.statista.com/statistics/1024714/instagram-users-turkey/" TargetMode="External"/><Relationship Id="rId193" Type="http://schemas.openxmlformats.org/officeDocument/2006/relationships/hyperlink" Target="https://money.cnn.com/2017/09/28/technology/hate-speech-facebook-twitter-europe/index.html" TargetMode="External"/><Relationship Id="rId207" Type="http://schemas.openxmlformats.org/officeDocument/2006/relationships/hyperlink" Target="https://arxiv.org/abs/2010.11666" TargetMode="External"/><Relationship Id="rId249" Type="http://schemas.openxmlformats.org/officeDocument/2006/relationships/hyperlink" Target="http://arxiv.org/abs/2202.09517" TargetMode="External"/><Relationship Id="rId13" Type="http://schemas.openxmlformats.org/officeDocument/2006/relationships/hyperlink" Target="https://towardsdatascience.com/inter-rater-agreement-kappas-69cd8b91ff75" TargetMode="External"/><Relationship Id="rId109" Type="http://schemas.openxmlformats.org/officeDocument/2006/relationships/hyperlink" Target="http://arxiv.org/abs/1810.04805" TargetMode="External"/><Relationship Id="rId260" Type="http://schemas.openxmlformats.org/officeDocument/2006/relationships/hyperlink" Target="http://citeseerx.ist.psu.edu/viewdoc/download;jsessionid=255023532D85248C47ACE0F814FC7C45?doi=10.1.1.13.5737&amp;rep=rep1&amp;type=pdf" TargetMode="External"/><Relationship Id="rId316" Type="http://schemas.openxmlformats.org/officeDocument/2006/relationships/hyperlink" Target="https://www.hks.harvard.edu/faculty-research/policy-topics/fairness-justice/roe-v-wade-has-been-overturned-what-does-mean" TargetMode="External"/><Relationship Id="rId55" Type="http://schemas.openxmlformats.org/officeDocument/2006/relationships/hyperlink" Target="https://bit.ly/2N40umE" TargetMode="External"/><Relationship Id="rId97" Type="http://schemas.openxmlformats.org/officeDocument/2006/relationships/hyperlink" Target="https://www.cnn.com/2020/02/21/australia/quaden-bayles-bullied-dwarfism-disney-intl-hnk-scli/index.html" TargetMode="External"/><Relationship Id="rId120" Type="http://schemas.openxmlformats.org/officeDocument/2006/relationships/hyperlink" Target="https://www.pewresearch.org/short-reads/2018/03/27/americans-complicated-feelings-about-social-media-in-an-era-of-privacy-concerns/"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L1000"/>
  <sheetViews>
    <sheetView tabSelected="1" topLeftCell="A70" workbookViewId="0">
      <selection activeCell="AF96" sqref="AF96"/>
    </sheetView>
  </sheetViews>
  <sheetFormatPr baseColWidth="10" defaultColWidth="14.44140625" defaultRowHeight="15" customHeight="1" x14ac:dyDescent="0.3"/>
  <cols>
    <col min="1" max="1" width="4.109375" customWidth="1"/>
    <col min="3" max="3" width="7.88671875" customWidth="1"/>
    <col min="4" max="4" width="52" customWidth="1"/>
    <col min="6" max="6" width="9.5546875" customWidth="1"/>
    <col min="21" max="21" width="17.33203125" customWidth="1"/>
    <col min="32" max="32" width="32.6640625" customWidth="1"/>
    <col min="33" max="33" width="38.6640625" customWidth="1"/>
    <col min="34" max="34" width="33.5546875" customWidth="1"/>
  </cols>
  <sheetData>
    <row r="1" spans="1:38" x14ac:dyDescent="0.3">
      <c r="A1" s="1" t="s">
        <v>0</v>
      </c>
      <c r="B1" s="1" t="s">
        <v>1</v>
      </c>
      <c r="C1" s="1" t="s">
        <v>2</v>
      </c>
      <c r="D1" s="1" t="s">
        <v>3</v>
      </c>
      <c r="E1" s="1" t="s">
        <v>4</v>
      </c>
      <c r="F1" s="1" t="s">
        <v>5</v>
      </c>
      <c r="G1" s="2" t="s">
        <v>6</v>
      </c>
      <c r="H1" s="1" t="s">
        <v>7</v>
      </c>
      <c r="I1" s="1" t="s">
        <v>8</v>
      </c>
      <c r="J1" s="1" t="s">
        <v>9</v>
      </c>
      <c r="K1" s="1" t="s">
        <v>10</v>
      </c>
      <c r="L1" s="1" t="s">
        <v>11</v>
      </c>
      <c r="M1" s="1" t="s">
        <v>12</v>
      </c>
      <c r="N1" s="3"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c r="AH1" s="2"/>
      <c r="AI1" s="1"/>
      <c r="AJ1" s="1"/>
      <c r="AK1" s="1"/>
      <c r="AL1" s="2"/>
    </row>
    <row r="2" spans="1:38" x14ac:dyDescent="0.3">
      <c r="A2" s="4">
        <v>22</v>
      </c>
      <c r="B2" s="43" t="s">
        <v>140</v>
      </c>
      <c r="C2" s="49">
        <v>2025</v>
      </c>
      <c r="D2" s="7" t="s">
        <v>141</v>
      </c>
      <c r="E2" s="7" t="s">
        <v>72</v>
      </c>
      <c r="F2" s="4" t="s">
        <v>73</v>
      </c>
      <c r="G2" s="4" t="s">
        <v>102</v>
      </c>
      <c r="H2" s="4">
        <v>2</v>
      </c>
      <c r="I2" s="4" t="s">
        <v>45</v>
      </c>
      <c r="J2" s="4">
        <v>0</v>
      </c>
      <c r="K2" s="4" t="s">
        <v>38</v>
      </c>
      <c r="L2" s="4">
        <v>1</v>
      </c>
      <c r="M2" s="4" t="s">
        <v>103</v>
      </c>
      <c r="N2" s="6">
        <v>1</v>
      </c>
      <c r="O2" s="6">
        <v>1</v>
      </c>
      <c r="P2" s="6">
        <v>1</v>
      </c>
      <c r="Q2" s="6">
        <v>0</v>
      </c>
      <c r="R2" s="6">
        <v>0</v>
      </c>
      <c r="S2" s="6">
        <v>1</v>
      </c>
      <c r="T2" s="6">
        <v>0</v>
      </c>
      <c r="U2" s="6">
        <v>0</v>
      </c>
      <c r="V2" s="6">
        <v>1</v>
      </c>
      <c r="W2" s="6">
        <v>0</v>
      </c>
      <c r="X2" s="6">
        <v>0</v>
      </c>
      <c r="Y2" s="6">
        <v>0</v>
      </c>
      <c r="Z2" s="6">
        <v>0</v>
      </c>
      <c r="AA2" s="6">
        <v>0</v>
      </c>
      <c r="AB2" s="6">
        <v>0</v>
      </c>
      <c r="AC2" s="6">
        <v>1</v>
      </c>
      <c r="AD2" s="6">
        <v>0</v>
      </c>
      <c r="AE2" s="6">
        <v>0</v>
      </c>
      <c r="AF2" s="7" t="s">
        <v>142</v>
      </c>
      <c r="AG2" s="4"/>
      <c r="AH2" s="4"/>
      <c r="AI2" s="4"/>
      <c r="AJ2" s="4"/>
      <c r="AK2" s="4"/>
    </row>
    <row r="3" spans="1:38" x14ac:dyDescent="0.3">
      <c r="A3" s="4">
        <v>11</v>
      </c>
      <c r="B3" s="8" t="s">
        <v>89</v>
      </c>
      <c r="C3" s="9">
        <v>2022</v>
      </c>
      <c r="D3" s="10" t="s">
        <v>90</v>
      </c>
      <c r="E3" s="10" t="s">
        <v>91</v>
      </c>
      <c r="F3" s="11" t="s">
        <v>35</v>
      </c>
      <c r="G3" s="11" t="s">
        <v>36</v>
      </c>
      <c r="H3" s="11">
        <v>2</v>
      </c>
      <c r="I3" s="11" t="s">
        <v>37</v>
      </c>
      <c r="J3" s="11">
        <v>0</v>
      </c>
      <c r="K3" s="11" t="s">
        <v>38</v>
      </c>
      <c r="L3" s="11">
        <v>1</v>
      </c>
      <c r="M3" s="11" t="s">
        <v>92</v>
      </c>
      <c r="N3" s="12">
        <v>1</v>
      </c>
      <c r="O3" s="13">
        <v>0</v>
      </c>
      <c r="P3" s="13">
        <v>0</v>
      </c>
      <c r="Q3" s="13">
        <v>0</v>
      </c>
      <c r="R3" s="13">
        <v>0</v>
      </c>
      <c r="S3" s="13">
        <v>0</v>
      </c>
      <c r="T3" s="13">
        <v>0</v>
      </c>
      <c r="U3" s="13">
        <v>1</v>
      </c>
      <c r="V3" s="13">
        <v>0</v>
      </c>
      <c r="W3" s="13">
        <v>0</v>
      </c>
      <c r="X3" s="13">
        <v>1</v>
      </c>
      <c r="Y3" s="13">
        <v>0</v>
      </c>
      <c r="Z3" s="13">
        <v>0</v>
      </c>
      <c r="AA3" s="13">
        <v>0</v>
      </c>
      <c r="AB3" s="13">
        <v>0</v>
      </c>
      <c r="AC3" s="13">
        <v>0</v>
      </c>
      <c r="AD3" s="13">
        <v>0</v>
      </c>
      <c r="AE3" s="13">
        <v>0</v>
      </c>
      <c r="AF3" s="14" t="s">
        <v>93</v>
      </c>
      <c r="AG3" s="11"/>
    </row>
    <row r="4" spans="1:38" x14ac:dyDescent="0.3">
      <c r="A4" s="4">
        <v>84</v>
      </c>
      <c r="B4" s="48" t="s">
        <v>379</v>
      </c>
      <c r="C4" s="50">
        <v>2023</v>
      </c>
      <c r="D4" s="51" t="s">
        <v>380</v>
      </c>
      <c r="E4" s="51" t="s">
        <v>43</v>
      </c>
      <c r="F4" s="52" t="s">
        <v>35</v>
      </c>
      <c r="G4" s="52" t="s">
        <v>102</v>
      </c>
      <c r="H4" s="52">
        <v>4</v>
      </c>
      <c r="I4" s="52" t="s">
        <v>45</v>
      </c>
      <c r="J4" s="52">
        <v>0</v>
      </c>
      <c r="K4" s="52" t="s">
        <v>38</v>
      </c>
      <c r="L4" s="52">
        <v>1</v>
      </c>
      <c r="M4" s="52" t="s">
        <v>381</v>
      </c>
      <c r="N4" s="53">
        <v>1</v>
      </c>
      <c r="O4" s="54">
        <v>1</v>
      </c>
      <c r="P4" s="54">
        <v>1</v>
      </c>
      <c r="Q4" s="54">
        <v>1</v>
      </c>
      <c r="R4" s="54">
        <v>0</v>
      </c>
      <c r="S4" s="54">
        <v>1</v>
      </c>
      <c r="T4" s="54">
        <v>0</v>
      </c>
      <c r="U4" s="54">
        <v>0</v>
      </c>
      <c r="V4" s="54">
        <v>1</v>
      </c>
      <c r="W4" s="54">
        <v>0</v>
      </c>
      <c r="X4" s="54">
        <v>0</v>
      </c>
      <c r="Y4" s="54">
        <v>0</v>
      </c>
      <c r="Z4" s="54">
        <v>0</v>
      </c>
      <c r="AA4" s="54">
        <v>0</v>
      </c>
      <c r="AB4" s="54">
        <v>0</v>
      </c>
      <c r="AC4" s="54">
        <v>1</v>
      </c>
      <c r="AD4" s="54">
        <v>0</v>
      </c>
      <c r="AE4" s="54">
        <v>0</v>
      </c>
      <c r="AF4" s="55" t="s">
        <v>382</v>
      </c>
      <c r="AG4" s="11"/>
    </row>
    <row r="5" spans="1:38" x14ac:dyDescent="0.3">
      <c r="A5" s="4">
        <v>13</v>
      </c>
      <c r="B5" s="8" t="s">
        <v>100</v>
      </c>
      <c r="C5" s="15">
        <v>2024</v>
      </c>
      <c r="D5" s="14" t="s">
        <v>101</v>
      </c>
      <c r="E5" s="14" t="s">
        <v>72</v>
      </c>
      <c r="F5" s="11" t="s">
        <v>73</v>
      </c>
      <c r="G5" s="11" t="s">
        <v>102</v>
      </c>
      <c r="H5" s="11">
        <v>2</v>
      </c>
      <c r="I5" s="11" t="s">
        <v>45</v>
      </c>
      <c r="J5" s="11">
        <v>0</v>
      </c>
      <c r="K5" s="11" t="s">
        <v>38</v>
      </c>
      <c r="L5" s="11">
        <v>1</v>
      </c>
      <c r="M5" s="11" t="s">
        <v>103</v>
      </c>
      <c r="N5" s="13">
        <v>1</v>
      </c>
      <c r="O5" s="13">
        <v>1</v>
      </c>
      <c r="P5" s="13">
        <v>1</v>
      </c>
      <c r="Q5" s="13">
        <v>0</v>
      </c>
      <c r="R5" s="13">
        <v>0</v>
      </c>
      <c r="S5" s="13">
        <v>0</v>
      </c>
      <c r="T5" s="13">
        <v>0</v>
      </c>
      <c r="U5" s="13">
        <v>0</v>
      </c>
      <c r="V5" s="13">
        <v>1</v>
      </c>
      <c r="W5" s="13">
        <v>0</v>
      </c>
      <c r="X5" s="13">
        <v>0</v>
      </c>
      <c r="Y5" s="13">
        <v>0</v>
      </c>
      <c r="Z5" s="13">
        <v>0</v>
      </c>
      <c r="AA5" s="13">
        <v>1</v>
      </c>
      <c r="AB5" s="13">
        <v>0</v>
      </c>
      <c r="AC5" s="13">
        <v>0</v>
      </c>
      <c r="AD5" s="13">
        <v>1</v>
      </c>
      <c r="AE5" s="13">
        <v>0</v>
      </c>
      <c r="AF5" s="14" t="s">
        <v>104</v>
      </c>
      <c r="AG5" s="11"/>
    </row>
    <row r="6" spans="1:38" x14ac:dyDescent="0.3">
      <c r="A6" s="4">
        <v>7</v>
      </c>
      <c r="B6" s="8" t="s">
        <v>70</v>
      </c>
      <c r="C6" s="15">
        <v>2022</v>
      </c>
      <c r="D6" s="14" t="s">
        <v>71</v>
      </c>
      <c r="E6" s="14" t="s">
        <v>72</v>
      </c>
      <c r="F6" s="11" t="s">
        <v>73</v>
      </c>
      <c r="G6" s="11" t="s">
        <v>44</v>
      </c>
      <c r="H6" s="11">
        <v>2</v>
      </c>
      <c r="I6" s="11" t="s">
        <v>52</v>
      </c>
      <c r="J6" s="11">
        <v>0</v>
      </c>
      <c r="K6" s="11" t="s">
        <v>38</v>
      </c>
      <c r="L6" s="11">
        <v>1</v>
      </c>
      <c r="M6" s="11" t="s">
        <v>74</v>
      </c>
      <c r="N6" s="13">
        <v>0</v>
      </c>
      <c r="O6" s="13">
        <v>1</v>
      </c>
      <c r="P6" s="13">
        <v>0</v>
      </c>
      <c r="Q6" s="13">
        <v>0</v>
      </c>
      <c r="R6" s="13">
        <v>0</v>
      </c>
      <c r="S6" s="13">
        <v>1</v>
      </c>
      <c r="T6" s="13">
        <v>0</v>
      </c>
      <c r="U6" s="13">
        <v>0</v>
      </c>
      <c r="V6" s="13">
        <v>1</v>
      </c>
      <c r="W6" s="13">
        <v>1</v>
      </c>
      <c r="X6" s="13">
        <v>1</v>
      </c>
      <c r="Y6" s="13">
        <v>1</v>
      </c>
      <c r="Z6" s="13">
        <v>0</v>
      </c>
      <c r="AA6" s="13">
        <v>1</v>
      </c>
      <c r="AB6" s="13">
        <v>0</v>
      </c>
      <c r="AC6" s="13">
        <v>0</v>
      </c>
      <c r="AD6" s="13">
        <v>1</v>
      </c>
      <c r="AE6" s="13">
        <v>0</v>
      </c>
      <c r="AF6" s="14" t="s">
        <v>75</v>
      </c>
      <c r="AG6" s="11"/>
    </row>
    <row r="7" spans="1:38" x14ac:dyDescent="0.3">
      <c r="A7" s="4">
        <v>90</v>
      </c>
      <c r="B7" s="8" t="s">
        <v>401</v>
      </c>
      <c r="C7" s="9">
        <v>2024</v>
      </c>
      <c r="D7" s="10" t="s">
        <v>402</v>
      </c>
      <c r="E7" s="10" t="s">
        <v>34</v>
      </c>
      <c r="F7" s="11" t="s">
        <v>35</v>
      </c>
      <c r="G7" s="11" t="s">
        <v>44</v>
      </c>
      <c r="H7" s="11">
        <v>3</v>
      </c>
      <c r="I7" s="11" t="s">
        <v>96</v>
      </c>
      <c r="J7" s="11">
        <v>0</v>
      </c>
      <c r="K7" s="11" t="s">
        <v>38</v>
      </c>
      <c r="L7" s="11">
        <v>0</v>
      </c>
      <c r="M7" s="11" t="s">
        <v>217</v>
      </c>
      <c r="N7" s="12">
        <v>1</v>
      </c>
      <c r="O7" s="13">
        <v>0</v>
      </c>
      <c r="P7" s="13">
        <v>0</v>
      </c>
      <c r="Q7" s="13">
        <v>0</v>
      </c>
      <c r="R7" s="13">
        <v>0</v>
      </c>
      <c r="S7" s="13">
        <v>1</v>
      </c>
      <c r="T7" s="13">
        <v>0</v>
      </c>
      <c r="U7" s="13">
        <v>1</v>
      </c>
      <c r="V7" s="13">
        <v>1</v>
      </c>
      <c r="W7" s="13">
        <v>0</v>
      </c>
      <c r="X7" s="13">
        <v>0</v>
      </c>
      <c r="Y7" s="13">
        <v>0</v>
      </c>
      <c r="Z7" s="13">
        <v>0</v>
      </c>
      <c r="AA7" s="13">
        <v>1</v>
      </c>
      <c r="AB7" s="13">
        <v>0</v>
      </c>
      <c r="AC7" s="13">
        <v>0</v>
      </c>
      <c r="AD7" s="13">
        <v>0</v>
      </c>
      <c r="AE7" s="13">
        <v>0</v>
      </c>
      <c r="AF7" s="14" t="s">
        <v>403</v>
      </c>
      <c r="AG7" s="11"/>
    </row>
    <row r="8" spans="1:38" x14ac:dyDescent="0.3">
      <c r="A8" s="4">
        <v>87</v>
      </c>
      <c r="B8" s="11" t="s">
        <v>390</v>
      </c>
      <c r="C8" s="15">
        <v>2022</v>
      </c>
      <c r="D8" s="14" t="s">
        <v>391</v>
      </c>
      <c r="E8" s="14" t="s">
        <v>87</v>
      </c>
      <c r="F8" s="11" t="s">
        <v>73</v>
      </c>
      <c r="G8" s="11" t="s">
        <v>44</v>
      </c>
      <c r="H8" s="11">
        <v>2</v>
      </c>
      <c r="I8" s="11" t="s">
        <v>52</v>
      </c>
      <c r="J8" s="11">
        <v>0</v>
      </c>
      <c r="K8" s="11" t="s">
        <v>38</v>
      </c>
      <c r="L8" s="11">
        <v>1</v>
      </c>
      <c r="M8" s="11" t="s">
        <v>103</v>
      </c>
      <c r="N8" s="13">
        <v>0</v>
      </c>
      <c r="O8" s="13">
        <v>1</v>
      </c>
      <c r="P8" s="13">
        <v>0</v>
      </c>
      <c r="Q8" s="13">
        <v>0</v>
      </c>
      <c r="R8" s="13">
        <v>0</v>
      </c>
      <c r="S8" s="13">
        <v>0</v>
      </c>
      <c r="T8" s="13">
        <v>0</v>
      </c>
      <c r="U8" s="13">
        <v>0</v>
      </c>
      <c r="V8" s="13">
        <v>1</v>
      </c>
      <c r="W8" s="13">
        <v>1</v>
      </c>
      <c r="X8" s="13">
        <v>1</v>
      </c>
      <c r="Y8" s="13">
        <v>0</v>
      </c>
      <c r="Z8" s="13">
        <v>0</v>
      </c>
      <c r="AA8" s="13">
        <v>1</v>
      </c>
      <c r="AB8" s="13">
        <v>0</v>
      </c>
      <c r="AC8" s="13">
        <v>0</v>
      </c>
      <c r="AD8" s="13">
        <v>0</v>
      </c>
      <c r="AE8" s="13">
        <v>0</v>
      </c>
      <c r="AF8" s="14" t="s">
        <v>392</v>
      </c>
      <c r="AG8" s="11"/>
    </row>
    <row r="9" spans="1:38" x14ac:dyDescent="0.3">
      <c r="A9" s="4">
        <v>93</v>
      </c>
      <c r="B9" s="8" t="s">
        <v>414</v>
      </c>
      <c r="C9" s="15">
        <v>2024</v>
      </c>
      <c r="D9" s="14" t="s">
        <v>415</v>
      </c>
      <c r="E9" s="14" t="s">
        <v>241</v>
      </c>
      <c r="F9" s="11" t="s">
        <v>73</v>
      </c>
      <c r="G9" s="11" t="s">
        <v>416</v>
      </c>
      <c r="H9" s="11">
        <v>4</v>
      </c>
      <c r="I9" s="11" t="s">
        <v>37</v>
      </c>
      <c r="J9" s="11">
        <v>0</v>
      </c>
      <c r="K9" s="11" t="s">
        <v>38</v>
      </c>
      <c r="L9" s="11">
        <v>1</v>
      </c>
      <c r="M9" s="11" t="s">
        <v>319</v>
      </c>
      <c r="N9" s="13">
        <v>1</v>
      </c>
      <c r="O9" s="13">
        <v>0</v>
      </c>
      <c r="P9" s="13">
        <v>1</v>
      </c>
      <c r="Q9" s="13">
        <v>0</v>
      </c>
      <c r="R9" s="13">
        <v>0</v>
      </c>
      <c r="S9" s="13">
        <v>1</v>
      </c>
      <c r="T9" s="13">
        <v>0</v>
      </c>
      <c r="U9" s="13">
        <v>1</v>
      </c>
      <c r="V9" s="13">
        <v>1</v>
      </c>
      <c r="W9" s="13">
        <v>0</v>
      </c>
      <c r="X9" s="13">
        <v>0</v>
      </c>
      <c r="Y9" s="13">
        <v>0</v>
      </c>
      <c r="Z9" s="13">
        <v>0</v>
      </c>
      <c r="AA9" s="13">
        <v>0</v>
      </c>
      <c r="AB9" s="13">
        <v>1</v>
      </c>
      <c r="AC9" s="13">
        <v>0</v>
      </c>
      <c r="AD9" s="13">
        <v>1</v>
      </c>
      <c r="AE9" s="13">
        <v>1</v>
      </c>
      <c r="AF9" s="11" t="s">
        <v>417</v>
      </c>
      <c r="AG9" s="11"/>
    </row>
    <row r="10" spans="1:38" x14ac:dyDescent="0.3">
      <c r="A10" s="4">
        <v>85</v>
      </c>
      <c r="B10" s="8" t="s">
        <v>383</v>
      </c>
      <c r="C10" s="9">
        <v>2022</v>
      </c>
      <c r="D10" s="10" t="s">
        <v>384</v>
      </c>
      <c r="E10" s="10" t="s">
        <v>43</v>
      </c>
      <c r="F10" s="11" t="s">
        <v>35</v>
      </c>
      <c r="G10" s="11" t="s">
        <v>358</v>
      </c>
      <c r="H10" s="11">
        <v>4</v>
      </c>
      <c r="I10" s="11" t="s">
        <v>96</v>
      </c>
      <c r="J10" s="11">
        <v>1</v>
      </c>
      <c r="K10" s="11" t="s">
        <v>158</v>
      </c>
      <c r="L10" s="11">
        <v>0</v>
      </c>
      <c r="M10" s="11" t="s">
        <v>217</v>
      </c>
      <c r="N10" s="12">
        <v>0</v>
      </c>
      <c r="O10" s="13">
        <v>1</v>
      </c>
      <c r="P10" s="13">
        <v>0</v>
      </c>
      <c r="Q10" s="13">
        <v>1</v>
      </c>
      <c r="R10" s="13">
        <v>1</v>
      </c>
      <c r="S10" s="13">
        <v>0</v>
      </c>
      <c r="T10" s="13">
        <v>0</v>
      </c>
      <c r="U10" s="13">
        <v>0</v>
      </c>
      <c r="V10" s="13">
        <v>1</v>
      </c>
      <c r="W10" s="13">
        <v>0</v>
      </c>
      <c r="X10" s="13">
        <v>0</v>
      </c>
      <c r="Y10" s="13">
        <v>0</v>
      </c>
      <c r="Z10" s="13">
        <v>0</v>
      </c>
      <c r="AA10" s="13">
        <v>1</v>
      </c>
      <c r="AB10" s="13">
        <v>0</v>
      </c>
      <c r="AC10" s="13">
        <v>1</v>
      </c>
      <c r="AD10" s="13">
        <v>0</v>
      </c>
      <c r="AE10" s="13">
        <v>0</v>
      </c>
      <c r="AF10" s="14" t="s">
        <v>385</v>
      </c>
      <c r="AG10" s="11"/>
    </row>
    <row r="11" spans="1:38" x14ac:dyDescent="0.3">
      <c r="A11" s="4">
        <v>62</v>
      </c>
      <c r="B11" s="8" t="s">
        <v>301</v>
      </c>
      <c r="C11" s="9">
        <v>2024</v>
      </c>
      <c r="D11" s="10" t="s">
        <v>302</v>
      </c>
      <c r="E11" s="10" t="s">
        <v>91</v>
      </c>
      <c r="F11" s="11" t="s">
        <v>35</v>
      </c>
      <c r="G11" s="11" t="s">
        <v>36</v>
      </c>
      <c r="H11" s="11">
        <v>3</v>
      </c>
      <c r="I11" s="11" t="s">
        <v>52</v>
      </c>
      <c r="J11" s="11">
        <v>1</v>
      </c>
      <c r="K11" s="11" t="s">
        <v>303</v>
      </c>
      <c r="L11" s="11">
        <v>1</v>
      </c>
      <c r="M11" s="11" t="s">
        <v>304</v>
      </c>
      <c r="N11" s="12">
        <v>1</v>
      </c>
      <c r="O11" s="13">
        <v>1</v>
      </c>
      <c r="P11" s="13">
        <v>0</v>
      </c>
      <c r="Q11" s="13">
        <v>1</v>
      </c>
      <c r="R11" s="13">
        <v>0</v>
      </c>
      <c r="S11" s="13">
        <v>0</v>
      </c>
      <c r="T11" s="13">
        <v>0</v>
      </c>
      <c r="U11" s="13">
        <v>0</v>
      </c>
      <c r="V11" s="13">
        <v>1</v>
      </c>
      <c r="W11" s="13">
        <v>1</v>
      </c>
      <c r="X11" s="13">
        <v>1</v>
      </c>
      <c r="Y11" s="13">
        <v>0</v>
      </c>
      <c r="Z11" s="13">
        <v>0</v>
      </c>
      <c r="AA11" s="13">
        <v>1</v>
      </c>
      <c r="AB11" s="13">
        <v>0</v>
      </c>
      <c r="AC11" s="13">
        <v>0</v>
      </c>
      <c r="AD11" s="13">
        <v>1</v>
      </c>
      <c r="AE11" s="13">
        <v>0</v>
      </c>
      <c r="AF11" s="14" t="s">
        <v>305</v>
      </c>
      <c r="AG11" s="11"/>
    </row>
    <row r="12" spans="1:38" x14ac:dyDescent="0.3">
      <c r="A12" s="4">
        <v>17</v>
      </c>
      <c r="B12" s="11" t="s">
        <v>119</v>
      </c>
      <c r="C12" s="15">
        <v>2021</v>
      </c>
      <c r="D12" s="14" t="s">
        <v>120</v>
      </c>
      <c r="E12" s="14" t="s">
        <v>87</v>
      </c>
      <c r="F12" s="11" t="s">
        <v>73</v>
      </c>
      <c r="G12" s="11" t="s">
        <v>44</v>
      </c>
      <c r="H12" s="11">
        <v>3</v>
      </c>
      <c r="I12" s="11" t="s">
        <v>45</v>
      </c>
      <c r="J12" s="11">
        <v>1</v>
      </c>
      <c r="K12" s="11" t="s">
        <v>121</v>
      </c>
      <c r="L12" s="11">
        <v>1</v>
      </c>
      <c r="M12" s="11" t="s">
        <v>122</v>
      </c>
      <c r="N12" s="13">
        <v>1</v>
      </c>
      <c r="O12" s="13">
        <v>1</v>
      </c>
      <c r="P12" s="13">
        <v>1</v>
      </c>
      <c r="Q12" s="13">
        <v>1</v>
      </c>
      <c r="R12" s="13">
        <v>0</v>
      </c>
      <c r="S12" s="13">
        <v>0</v>
      </c>
      <c r="T12" s="13">
        <v>0</v>
      </c>
      <c r="U12" s="13">
        <v>1</v>
      </c>
      <c r="V12" s="13">
        <v>1</v>
      </c>
      <c r="W12" s="13">
        <v>1</v>
      </c>
      <c r="X12" s="13">
        <v>0</v>
      </c>
      <c r="Y12" s="13">
        <v>0</v>
      </c>
      <c r="Z12" s="13">
        <v>0</v>
      </c>
      <c r="AA12" s="13">
        <v>0</v>
      </c>
      <c r="AB12" s="13">
        <v>1</v>
      </c>
      <c r="AC12" s="13">
        <v>0</v>
      </c>
      <c r="AD12" s="13">
        <v>0</v>
      </c>
      <c r="AE12" s="13">
        <v>1</v>
      </c>
      <c r="AF12" s="14" t="s">
        <v>123</v>
      </c>
      <c r="AG12" s="11"/>
      <c r="AI12" s="11" t="s">
        <v>93</v>
      </c>
    </row>
    <row r="13" spans="1:38" x14ac:dyDescent="0.3">
      <c r="A13" s="4">
        <v>19</v>
      </c>
      <c r="B13" s="8" t="s">
        <v>130</v>
      </c>
      <c r="C13" s="9">
        <v>2015</v>
      </c>
      <c r="D13" s="10" t="s">
        <v>131</v>
      </c>
      <c r="E13" s="10" t="s">
        <v>132</v>
      </c>
      <c r="F13" s="11" t="s">
        <v>35</v>
      </c>
      <c r="G13" s="11" t="s">
        <v>44</v>
      </c>
      <c r="H13" s="11">
        <v>3</v>
      </c>
      <c r="I13" s="11" t="s">
        <v>96</v>
      </c>
      <c r="J13" s="11">
        <v>0</v>
      </c>
      <c r="K13" s="11" t="s">
        <v>38</v>
      </c>
      <c r="L13" s="11">
        <v>1</v>
      </c>
      <c r="M13" s="11" t="s">
        <v>46</v>
      </c>
      <c r="N13" s="12">
        <v>0</v>
      </c>
      <c r="O13" s="13">
        <v>1</v>
      </c>
      <c r="P13" s="13">
        <v>1</v>
      </c>
      <c r="Q13" s="13">
        <v>0</v>
      </c>
      <c r="R13" s="13">
        <v>0</v>
      </c>
      <c r="S13" s="13">
        <v>1</v>
      </c>
      <c r="T13" s="13">
        <v>0</v>
      </c>
      <c r="U13" s="13">
        <v>1</v>
      </c>
      <c r="V13" s="13">
        <v>1</v>
      </c>
      <c r="W13" s="13">
        <v>0</v>
      </c>
      <c r="X13" s="13">
        <v>0</v>
      </c>
      <c r="Y13" s="13">
        <v>1</v>
      </c>
      <c r="Z13" s="13">
        <v>0</v>
      </c>
      <c r="AA13" s="13">
        <v>0</v>
      </c>
      <c r="AB13" s="13">
        <v>0</v>
      </c>
      <c r="AC13" s="13">
        <v>0</v>
      </c>
      <c r="AD13" s="13">
        <v>0</v>
      </c>
      <c r="AE13" s="13">
        <v>1</v>
      </c>
      <c r="AF13" s="14" t="s">
        <v>133</v>
      </c>
      <c r="AG13" s="11"/>
    </row>
    <row r="14" spans="1:38" x14ac:dyDescent="0.3">
      <c r="A14" s="4">
        <v>55</v>
      </c>
      <c r="B14" s="8" t="s">
        <v>275</v>
      </c>
      <c r="C14" s="9">
        <v>2025</v>
      </c>
      <c r="D14" s="10" t="s">
        <v>276</v>
      </c>
      <c r="E14" s="10" t="s">
        <v>43</v>
      </c>
      <c r="F14" s="11" t="s">
        <v>35</v>
      </c>
      <c r="G14" s="11" t="s">
        <v>102</v>
      </c>
      <c r="H14" s="11">
        <v>2</v>
      </c>
      <c r="I14" s="11" t="s">
        <v>37</v>
      </c>
      <c r="J14" s="11">
        <v>0</v>
      </c>
      <c r="K14" s="11" t="s">
        <v>38</v>
      </c>
      <c r="L14" s="11">
        <v>1</v>
      </c>
      <c r="M14" s="11" t="s">
        <v>277</v>
      </c>
      <c r="N14" s="12">
        <v>1</v>
      </c>
      <c r="O14" s="13">
        <v>1</v>
      </c>
      <c r="P14" s="13">
        <v>0</v>
      </c>
      <c r="Q14" s="13">
        <v>1</v>
      </c>
      <c r="R14" s="13">
        <v>0</v>
      </c>
      <c r="S14" s="13">
        <v>0</v>
      </c>
      <c r="T14" s="13">
        <v>0</v>
      </c>
      <c r="U14" s="13">
        <v>0</v>
      </c>
      <c r="V14" s="13">
        <v>1</v>
      </c>
      <c r="W14" s="13">
        <v>0</v>
      </c>
      <c r="X14" s="13">
        <v>0</v>
      </c>
      <c r="Y14" s="13">
        <v>0</v>
      </c>
      <c r="Z14" s="13">
        <v>0</v>
      </c>
      <c r="AA14" s="13">
        <v>0</v>
      </c>
      <c r="AB14" s="13">
        <v>1</v>
      </c>
      <c r="AC14" s="13">
        <v>0</v>
      </c>
      <c r="AD14" s="13">
        <v>1</v>
      </c>
      <c r="AE14" s="13">
        <v>0</v>
      </c>
      <c r="AF14" s="14" t="s">
        <v>278</v>
      </c>
      <c r="AG14" s="11"/>
    </row>
    <row r="15" spans="1:38" x14ac:dyDescent="0.3">
      <c r="A15" s="4">
        <v>92</v>
      </c>
      <c r="B15" s="8" t="s">
        <v>409</v>
      </c>
      <c r="C15" s="15">
        <v>2025</v>
      </c>
      <c r="D15" s="14" t="s">
        <v>410</v>
      </c>
      <c r="E15" s="10" t="s">
        <v>132</v>
      </c>
      <c r="F15" s="11" t="s">
        <v>35</v>
      </c>
      <c r="G15" s="11" t="s">
        <v>358</v>
      </c>
      <c r="H15" s="11">
        <v>4</v>
      </c>
      <c r="I15" s="11" t="s">
        <v>45</v>
      </c>
      <c r="J15" s="11">
        <v>1</v>
      </c>
      <c r="K15" s="11" t="s">
        <v>411</v>
      </c>
      <c r="L15" s="11">
        <v>1</v>
      </c>
      <c r="M15" s="11" t="s">
        <v>412</v>
      </c>
      <c r="N15" s="13">
        <v>1</v>
      </c>
      <c r="O15" s="13">
        <v>1</v>
      </c>
      <c r="P15" s="13">
        <v>0</v>
      </c>
      <c r="Q15" s="13">
        <v>0</v>
      </c>
      <c r="R15" s="13">
        <v>0</v>
      </c>
      <c r="S15" s="13">
        <v>1</v>
      </c>
      <c r="T15" s="13">
        <v>0</v>
      </c>
      <c r="U15" s="13">
        <v>1</v>
      </c>
      <c r="V15" s="13">
        <v>0</v>
      </c>
      <c r="W15" s="13">
        <v>0</v>
      </c>
      <c r="X15" s="13">
        <v>1</v>
      </c>
      <c r="Y15" s="13">
        <v>0</v>
      </c>
      <c r="Z15" s="13">
        <v>0</v>
      </c>
      <c r="AA15" s="13">
        <v>1</v>
      </c>
      <c r="AB15" s="13">
        <v>0</v>
      </c>
      <c r="AC15" s="13">
        <v>1</v>
      </c>
      <c r="AD15" s="13">
        <v>1</v>
      </c>
      <c r="AE15" s="13">
        <v>0</v>
      </c>
      <c r="AF15" s="14" t="s">
        <v>413</v>
      </c>
      <c r="AG15" s="11"/>
    </row>
    <row r="16" spans="1:38" x14ac:dyDescent="0.3">
      <c r="A16" s="4">
        <v>16</v>
      </c>
      <c r="B16" s="8" t="s">
        <v>114</v>
      </c>
      <c r="C16" s="15">
        <v>2021</v>
      </c>
      <c r="D16" s="14" t="s">
        <v>115</v>
      </c>
      <c r="E16" s="14" t="s">
        <v>116</v>
      </c>
      <c r="F16" s="11" t="s">
        <v>73</v>
      </c>
      <c r="G16" s="11" t="s">
        <v>36</v>
      </c>
      <c r="H16" s="11">
        <v>4</v>
      </c>
      <c r="I16" s="11" t="s">
        <v>45</v>
      </c>
      <c r="J16" s="11">
        <v>0</v>
      </c>
      <c r="K16" s="11" t="s">
        <v>38</v>
      </c>
      <c r="L16" s="11">
        <v>1</v>
      </c>
      <c r="M16" s="11" t="s">
        <v>117</v>
      </c>
      <c r="N16" s="13">
        <v>1</v>
      </c>
      <c r="O16" s="13">
        <v>1</v>
      </c>
      <c r="P16" s="13">
        <v>0</v>
      </c>
      <c r="Q16" s="13">
        <v>1</v>
      </c>
      <c r="R16" s="13">
        <v>1</v>
      </c>
      <c r="S16" s="13">
        <v>1</v>
      </c>
      <c r="T16" s="13">
        <v>1</v>
      </c>
      <c r="U16" s="13">
        <v>1</v>
      </c>
      <c r="V16" s="13">
        <v>1</v>
      </c>
      <c r="W16" s="13">
        <v>1</v>
      </c>
      <c r="X16" s="13">
        <v>1</v>
      </c>
      <c r="Y16" s="13">
        <v>0</v>
      </c>
      <c r="Z16" s="13">
        <v>1</v>
      </c>
      <c r="AA16" s="13">
        <v>1</v>
      </c>
      <c r="AB16" s="13">
        <v>1</v>
      </c>
      <c r="AC16" s="13">
        <v>1</v>
      </c>
      <c r="AD16" s="13">
        <v>1</v>
      </c>
      <c r="AE16" s="13">
        <v>1</v>
      </c>
      <c r="AF16" s="14" t="s">
        <v>118</v>
      </c>
      <c r="AG16" s="11"/>
    </row>
    <row r="17" spans="1:33" x14ac:dyDescent="0.3">
      <c r="A17" s="4">
        <v>54</v>
      </c>
      <c r="B17" s="8" t="s">
        <v>271</v>
      </c>
      <c r="C17" s="15">
        <v>2022</v>
      </c>
      <c r="D17" s="14" t="s">
        <v>272</v>
      </c>
      <c r="E17" s="14" t="s">
        <v>273</v>
      </c>
      <c r="F17" s="11" t="s">
        <v>73</v>
      </c>
      <c r="G17" s="11" t="s">
        <v>242</v>
      </c>
      <c r="H17" s="11">
        <v>4</v>
      </c>
      <c r="I17" s="11" t="s">
        <v>45</v>
      </c>
      <c r="J17" s="11">
        <v>0</v>
      </c>
      <c r="K17" s="11" t="s">
        <v>38</v>
      </c>
      <c r="L17" s="11">
        <v>0</v>
      </c>
      <c r="M17" s="11" t="s">
        <v>217</v>
      </c>
      <c r="N17" s="13">
        <v>1</v>
      </c>
      <c r="O17" s="13">
        <v>0</v>
      </c>
      <c r="P17" s="13">
        <v>1</v>
      </c>
      <c r="Q17" s="13">
        <v>1</v>
      </c>
      <c r="R17" s="13">
        <v>0</v>
      </c>
      <c r="S17" s="13">
        <v>1</v>
      </c>
      <c r="T17" s="13">
        <v>1</v>
      </c>
      <c r="U17" s="13">
        <v>0</v>
      </c>
      <c r="V17" s="13">
        <v>1</v>
      </c>
      <c r="W17" s="13">
        <v>1</v>
      </c>
      <c r="X17" s="13">
        <v>1</v>
      </c>
      <c r="Y17" s="13">
        <v>0</v>
      </c>
      <c r="Z17" s="13">
        <v>1</v>
      </c>
      <c r="AA17" s="13">
        <v>1</v>
      </c>
      <c r="AB17" s="13">
        <v>1</v>
      </c>
      <c r="AC17" s="13">
        <v>1</v>
      </c>
      <c r="AD17" s="13">
        <v>0</v>
      </c>
      <c r="AE17" s="13">
        <v>1</v>
      </c>
      <c r="AF17" s="14" t="s">
        <v>274</v>
      </c>
      <c r="AG17" s="11"/>
    </row>
    <row r="18" spans="1:33" x14ac:dyDescent="0.3">
      <c r="A18" s="4">
        <v>89</v>
      </c>
      <c r="B18" s="11" t="s">
        <v>396</v>
      </c>
      <c r="C18" s="15">
        <v>2024</v>
      </c>
      <c r="D18" s="14" t="s">
        <v>397</v>
      </c>
      <c r="E18" s="14" t="s">
        <v>87</v>
      </c>
      <c r="F18" s="11" t="s">
        <v>73</v>
      </c>
      <c r="G18" s="11" t="s">
        <v>102</v>
      </c>
      <c r="H18" s="11">
        <v>3</v>
      </c>
      <c r="I18" s="11" t="s">
        <v>96</v>
      </c>
      <c r="J18" s="11">
        <v>1</v>
      </c>
      <c r="K18" s="11" t="s">
        <v>398</v>
      </c>
      <c r="L18" s="11">
        <v>1</v>
      </c>
      <c r="M18" s="11" t="s">
        <v>399</v>
      </c>
      <c r="N18" s="13">
        <v>1</v>
      </c>
      <c r="O18" s="13">
        <v>1</v>
      </c>
      <c r="P18" s="13">
        <v>0</v>
      </c>
      <c r="Q18" s="13">
        <v>0</v>
      </c>
      <c r="R18" s="13">
        <v>0</v>
      </c>
      <c r="S18" s="13">
        <v>1</v>
      </c>
      <c r="T18" s="13">
        <v>1</v>
      </c>
      <c r="U18" s="13">
        <v>0</v>
      </c>
      <c r="V18" s="13">
        <v>0</v>
      </c>
      <c r="W18" s="13">
        <v>0</v>
      </c>
      <c r="X18" s="13">
        <v>1</v>
      </c>
      <c r="Y18" s="13">
        <v>0</v>
      </c>
      <c r="Z18" s="13">
        <v>0</v>
      </c>
      <c r="AA18" s="13">
        <v>1</v>
      </c>
      <c r="AB18" s="13">
        <v>0</v>
      </c>
      <c r="AC18" s="13">
        <v>1</v>
      </c>
      <c r="AD18" s="13">
        <v>1</v>
      </c>
      <c r="AE18" s="13">
        <v>0</v>
      </c>
      <c r="AF18" s="14" t="s">
        <v>400</v>
      </c>
      <c r="AG18" s="11"/>
    </row>
    <row r="19" spans="1:33" x14ac:dyDescent="0.3">
      <c r="A19" s="4">
        <v>2</v>
      </c>
      <c r="B19" s="8" t="s">
        <v>41</v>
      </c>
      <c r="C19" s="9">
        <v>2025</v>
      </c>
      <c r="D19" s="10" t="s">
        <v>42</v>
      </c>
      <c r="E19" s="10" t="s">
        <v>43</v>
      </c>
      <c r="F19" s="11" t="s">
        <v>35</v>
      </c>
      <c r="G19" s="11" t="s">
        <v>44</v>
      </c>
      <c r="H19" s="11">
        <v>2</v>
      </c>
      <c r="I19" s="11" t="s">
        <v>45</v>
      </c>
      <c r="J19" s="11">
        <v>0</v>
      </c>
      <c r="K19" s="11" t="s">
        <v>38</v>
      </c>
      <c r="L19" s="11">
        <v>1</v>
      </c>
      <c r="M19" s="11" t="s">
        <v>46</v>
      </c>
      <c r="N19" s="12">
        <v>0</v>
      </c>
      <c r="O19" s="13">
        <v>1</v>
      </c>
      <c r="P19" s="13">
        <v>0</v>
      </c>
      <c r="Q19" s="12">
        <v>0</v>
      </c>
      <c r="R19" s="13">
        <v>0</v>
      </c>
      <c r="S19" s="13">
        <v>0</v>
      </c>
      <c r="T19" s="13">
        <v>0</v>
      </c>
      <c r="U19" s="13">
        <v>0</v>
      </c>
      <c r="V19" s="13">
        <v>1</v>
      </c>
      <c r="W19" s="13">
        <v>0</v>
      </c>
      <c r="X19" s="13">
        <v>0</v>
      </c>
      <c r="Y19" s="13">
        <v>0</v>
      </c>
      <c r="Z19" s="13">
        <v>0</v>
      </c>
      <c r="AA19" s="13">
        <v>0</v>
      </c>
      <c r="AB19" s="13">
        <v>0</v>
      </c>
      <c r="AC19" s="13">
        <v>0</v>
      </c>
      <c r="AD19" s="13">
        <v>1</v>
      </c>
      <c r="AE19" s="13">
        <v>0</v>
      </c>
      <c r="AF19" s="14" t="s">
        <v>47</v>
      </c>
      <c r="AG19" s="11"/>
    </row>
    <row r="20" spans="1:33" x14ac:dyDescent="0.3">
      <c r="A20" s="4">
        <v>15</v>
      </c>
      <c r="B20" s="8" t="s">
        <v>109</v>
      </c>
      <c r="C20" s="9">
        <v>2023</v>
      </c>
      <c r="D20" s="10" t="s">
        <v>110</v>
      </c>
      <c r="E20" s="10" t="s">
        <v>34</v>
      </c>
      <c r="F20" s="11" t="s">
        <v>35</v>
      </c>
      <c r="G20" s="11" t="s">
        <v>44</v>
      </c>
      <c r="H20" s="11">
        <v>1</v>
      </c>
      <c r="I20" s="11" t="s">
        <v>45</v>
      </c>
      <c r="J20" s="11">
        <v>1</v>
      </c>
      <c r="K20" s="11" t="s">
        <v>111</v>
      </c>
      <c r="L20" s="11">
        <v>1</v>
      </c>
      <c r="M20" s="11" t="s">
        <v>112</v>
      </c>
      <c r="N20" s="12">
        <v>1</v>
      </c>
      <c r="O20" s="13">
        <v>1</v>
      </c>
      <c r="P20" s="13">
        <v>0</v>
      </c>
      <c r="Q20" s="13">
        <v>0</v>
      </c>
      <c r="R20" s="13">
        <v>0</v>
      </c>
      <c r="S20" s="13">
        <v>0</v>
      </c>
      <c r="T20" s="13">
        <v>0</v>
      </c>
      <c r="U20" s="13">
        <v>1</v>
      </c>
      <c r="V20" s="13">
        <v>1</v>
      </c>
      <c r="W20" s="13">
        <v>0</v>
      </c>
      <c r="X20" s="13">
        <v>0</v>
      </c>
      <c r="Y20" s="13">
        <v>0</v>
      </c>
      <c r="Z20" s="13">
        <v>0</v>
      </c>
      <c r="AA20" s="13">
        <v>1</v>
      </c>
      <c r="AB20" s="13">
        <v>0</v>
      </c>
      <c r="AC20" s="13">
        <v>1</v>
      </c>
      <c r="AD20" s="13">
        <v>0</v>
      </c>
      <c r="AE20" s="13">
        <v>1</v>
      </c>
      <c r="AF20" s="14" t="s">
        <v>113</v>
      </c>
      <c r="AG20" s="11"/>
    </row>
    <row r="21" spans="1:33" x14ac:dyDescent="0.3">
      <c r="A21" s="4">
        <v>63</v>
      </c>
      <c r="B21" s="8" t="s">
        <v>306</v>
      </c>
      <c r="C21" s="9">
        <v>2021</v>
      </c>
      <c r="D21" s="10" t="s">
        <v>307</v>
      </c>
      <c r="E21" s="10" t="s">
        <v>43</v>
      </c>
      <c r="F21" s="11" t="s">
        <v>35</v>
      </c>
      <c r="G21" s="11" t="s">
        <v>44</v>
      </c>
      <c r="H21" s="11">
        <v>2</v>
      </c>
      <c r="I21" s="11" t="s">
        <v>37</v>
      </c>
      <c r="J21" s="11">
        <v>0</v>
      </c>
      <c r="K21" s="11" t="s">
        <v>38</v>
      </c>
      <c r="L21" s="11">
        <v>1</v>
      </c>
      <c r="M21" s="11" t="s">
        <v>88</v>
      </c>
      <c r="N21" s="12">
        <v>0</v>
      </c>
      <c r="O21" s="13">
        <v>0</v>
      </c>
      <c r="P21" s="13">
        <v>0</v>
      </c>
      <c r="Q21" s="13">
        <v>0</v>
      </c>
      <c r="R21" s="13">
        <v>0</v>
      </c>
      <c r="S21" s="13">
        <v>0</v>
      </c>
      <c r="T21" s="13">
        <v>0</v>
      </c>
      <c r="U21" s="13">
        <v>0</v>
      </c>
      <c r="V21" s="13">
        <v>1</v>
      </c>
      <c r="W21" s="13">
        <v>1</v>
      </c>
      <c r="X21" s="13">
        <v>1</v>
      </c>
      <c r="Y21" s="13">
        <v>1</v>
      </c>
      <c r="Z21" s="13">
        <v>0</v>
      </c>
      <c r="AA21" s="13">
        <v>0</v>
      </c>
      <c r="AB21" s="13">
        <v>0</v>
      </c>
      <c r="AC21" s="13">
        <v>0</v>
      </c>
      <c r="AD21" s="13">
        <v>0</v>
      </c>
      <c r="AE21" s="13">
        <v>1</v>
      </c>
      <c r="AF21" s="14" t="s">
        <v>308</v>
      </c>
      <c r="AG21" s="11"/>
    </row>
    <row r="22" spans="1:33" x14ac:dyDescent="0.3">
      <c r="A22" s="4">
        <v>50</v>
      </c>
      <c r="B22" s="8" t="s">
        <v>252</v>
      </c>
      <c r="C22" s="9">
        <v>2021</v>
      </c>
      <c r="D22" s="10" t="s">
        <v>253</v>
      </c>
      <c r="E22" s="10" t="s">
        <v>61</v>
      </c>
      <c r="F22" s="11" t="s">
        <v>35</v>
      </c>
      <c r="G22" s="11" t="s">
        <v>44</v>
      </c>
      <c r="H22" s="11">
        <v>1</v>
      </c>
      <c r="I22" s="11" t="s">
        <v>45</v>
      </c>
      <c r="J22" s="11">
        <v>1</v>
      </c>
      <c r="K22" s="11" t="s">
        <v>254</v>
      </c>
      <c r="L22" s="11">
        <v>1</v>
      </c>
      <c r="M22" s="11" t="s">
        <v>255</v>
      </c>
      <c r="N22" s="12">
        <v>1</v>
      </c>
      <c r="O22" s="13">
        <v>0</v>
      </c>
      <c r="P22" s="13">
        <v>0</v>
      </c>
      <c r="Q22" s="13">
        <v>1</v>
      </c>
      <c r="R22" s="13">
        <v>0</v>
      </c>
      <c r="S22" s="13">
        <v>0</v>
      </c>
      <c r="T22" s="13">
        <v>0</v>
      </c>
      <c r="U22" s="13">
        <v>0</v>
      </c>
      <c r="V22" s="13">
        <v>1</v>
      </c>
      <c r="W22" s="13">
        <v>0</v>
      </c>
      <c r="X22" s="13">
        <v>0</v>
      </c>
      <c r="Y22" s="13">
        <v>0</v>
      </c>
      <c r="Z22" s="13">
        <v>0</v>
      </c>
      <c r="AA22" s="13">
        <v>1</v>
      </c>
      <c r="AB22" s="13">
        <v>0</v>
      </c>
      <c r="AC22" s="13">
        <v>0</v>
      </c>
      <c r="AD22" s="13">
        <v>0</v>
      </c>
      <c r="AE22" s="13">
        <v>0</v>
      </c>
      <c r="AF22" s="14" t="s">
        <v>256</v>
      </c>
      <c r="AG22" s="11"/>
    </row>
    <row r="23" spans="1:33" x14ac:dyDescent="0.3">
      <c r="A23" s="4">
        <v>46</v>
      </c>
      <c r="B23" s="8" t="s">
        <v>236</v>
      </c>
      <c r="C23" s="9">
        <v>2021</v>
      </c>
      <c r="D23" s="10" t="s">
        <v>237</v>
      </c>
      <c r="E23" s="10" t="s">
        <v>61</v>
      </c>
      <c r="F23" s="11" t="s">
        <v>35</v>
      </c>
      <c r="G23" s="11" t="s">
        <v>44</v>
      </c>
      <c r="H23" s="11">
        <v>2</v>
      </c>
      <c r="I23" s="11" t="s">
        <v>45</v>
      </c>
      <c r="J23" s="11">
        <v>0</v>
      </c>
      <c r="K23" s="11" t="s">
        <v>38</v>
      </c>
      <c r="L23" s="11">
        <v>1</v>
      </c>
      <c r="M23" s="11" t="s">
        <v>103</v>
      </c>
      <c r="N23" s="12">
        <v>1</v>
      </c>
      <c r="O23" s="13">
        <v>0</v>
      </c>
      <c r="P23" s="13">
        <v>0</v>
      </c>
      <c r="Q23" s="13">
        <v>0</v>
      </c>
      <c r="R23" s="13">
        <v>0</v>
      </c>
      <c r="S23" s="13">
        <v>0</v>
      </c>
      <c r="T23" s="13">
        <v>0</v>
      </c>
      <c r="U23" s="13">
        <v>0</v>
      </c>
      <c r="V23" s="13">
        <v>1</v>
      </c>
      <c r="W23" s="13">
        <v>0</v>
      </c>
      <c r="X23" s="13">
        <v>0</v>
      </c>
      <c r="Y23" s="13">
        <v>0</v>
      </c>
      <c r="Z23" s="13">
        <v>0</v>
      </c>
      <c r="AA23" s="13">
        <v>1</v>
      </c>
      <c r="AB23" s="13">
        <v>0</v>
      </c>
      <c r="AC23" s="13">
        <v>0</v>
      </c>
      <c r="AD23" s="13">
        <v>0</v>
      </c>
      <c r="AE23" s="13">
        <v>0</v>
      </c>
      <c r="AF23" s="14" t="s">
        <v>238</v>
      </c>
      <c r="AG23" s="11"/>
    </row>
    <row r="24" spans="1:33" x14ac:dyDescent="0.3">
      <c r="A24" s="4">
        <v>29</v>
      </c>
      <c r="B24" s="8" t="s">
        <v>165</v>
      </c>
      <c r="C24" s="9">
        <v>2022</v>
      </c>
      <c r="D24" s="10" t="s">
        <v>166</v>
      </c>
      <c r="E24" s="10" t="s">
        <v>34</v>
      </c>
      <c r="F24" s="11" t="s">
        <v>35</v>
      </c>
      <c r="G24" s="11" t="s">
        <v>44</v>
      </c>
      <c r="H24" s="11">
        <v>1</v>
      </c>
      <c r="I24" s="11" t="s">
        <v>45</v>
      </c>
      <c r="J24" s="11">
        <v>1</v>
      </c>
      <c r="K24" s="11" t="s">
        <v>167</v>
      </c>
      <c r="L24" s="11">
        <v>1</v>
      </c>
      <c r="M24" s="11" t="s">
        <v>168</v>
      </c>
      <c r="N24" s="12">
        <v>1</v>
      </c>
      <c r="O24" s="13">
        <v>0</v>
      </c>
      <c r="P24" s="13">
        <v>0</v>
      </c>
      <c r="Q24" s="13">
        <v>0</v>
      </c>
      <c r="R24" s="13">
        <v>0</v>
      </c>
      <c r="S24" s="13">
        <v>1</v>
      </c>
      <c r="T24" s="13">
        <v>0</v>
      </c>
      <c r="U24" s="13">
        <v>1</v>
      </c>
      <c r="V24" s="13">
        <v>1</v>
      </c>
      <c r="W24" s="13">
        <v>0</v>
      </c>
      <c r="X24" s="13">
        <v>0</v>
      </c>
      <c r="Y24" s="13">
        <v>0</v>
      </c>
      <c r="Z24" s="13">
        <v>0</v>
      </c>
      <c r="AA24" s="13">
        <v>1</v>
      </c>
      <c r="AB24" s="13">
        <v>0</v>
      </c>
      <c r="AC24" s="13">
        <v>0</v>
      </c>
      <c r="AD24" s="13">
        <v>0</v>
      </c>
      <c r="AE24" s="13">
        <v>1</v>
      </c>
      <c r="AF24" s="14" t="s">
        <v>169</v>
      </c>
      <c r="AG24" s="11"/>
    </row>
    <row r="25" spans="1:33" x14ac:dyDescent="0.3">
      <c r="A25" s="4">
        <v>71</v>
      </c>
      <c r="B25" s="8" t="s">
        <v>336</v>
      </c>
      <c r="C25" s="9">
        <v>2022</v>
      </c>
      <c r="D25" s="10" t="s">
        <v>337</v>
      </c>
      <c r="E25" s="10" t="s">
        <v>61</v>
      </c>
      <c r="F25" s="11" t="s">
        <v>35</v>
      </c>
      <c r="G25" s="11" t="s">
        <v>44</v>
      </c>
      <c r="H25" s="11">
        <v>1</v>
      </c>
      <c r="I25" s="11" t="s">
        <v>96</v>
      </c>
      <c r="J25" s="11">
        <v>0</v>
      </c>
      <c r="K25" s="11" t="s">
        <v>38</v>
      </c>
      <c r="L25" s="11">
        <v>0</v>
      </c>
      <c r="M25" s="11" t="s">
        <v>217</v>
      </c>
      <c r="N25" s="12">
        <v>0</v>
      </c>
      <c r="O25" s="13">
        <v>0</v>
      </c>
      <c r="P25" s="13">
        <v>0</v>
      </c>
      <c r="Q25" s="13">
        <v>1</v>
      </c>
      <c r="R25" s="13">
        <v>0</v>
      </c>
      <c r="S25" s="13">
        <v>1</v>
      </c>
      <c r="T25" s="13">
        <v>0</v>
      </c>
      <c r="U25" s="13">
        <v>0</v>
      </c>
      <c r="V25" s="13">
        <v>1</v>
      </c>
      <c r="W25" s="13">
        <v>0</v>
      </c>
      <c r="X25" s="13">
        <v>0</v>
      </c>
      <c r="Y25" s="13">
        <v>0</v>
      </c>
      <c r="Z25" s="13">
        <v>0</v>
      </c>
      <c r="AA25" s="13">
        <v>1</v>
      </c>
      <c r="AB25" s="13">
        <v>0</v>
      </c>
      <c r="AC25" s="13">
        <v>0</v>
      </c>
      <c r="AD25" s="13">
        <v>0</v>
      </c>
      <c r="AE25" s="13">
        <v>0</v>
      </c>
      <c r="AF25" s="14" t="s">
        <v>338</v>
      </c>
      <c r="AG25" s="11"/>
    </row>
    <row r="26" spans="1:33" x14ac:dyDescent="0.3">
      <c r="A26" s="4">
        <v>51</v>
      </c>
      <c r="B26" s="8" t="s">
        <v>257</v>
      </c>
      <c r="C26" s="15">
        <v>2023</v>
      </c>
      <c r="D26" s="14" t="s">
        <v>258</v>
      </c>
      <c r="E26" s="14" t="s">
        <v>259</v>
      </c>
      <c r="F26" s="11" t="s">
        <v>73</v>
      </c>
      <c r="G26" s="11" t="s">
        <v>44</v>
      </c>
      <c r="H26" s="11">
        <v>1</v>
      </c>
      <c r="I26" s="11" t="s">
        <v>45</v>
      </c>
      <c r="J26" s="11">
        <v>0</v>
      </c>
      <c r="K26" s="11" t="s">
        <v>38</v>
      </c>
      <c r="L26" s="11">
        <v>1</v>
      </c>
      <c r="M26" s="11" t="s">
        <v>260</v>
      </c>
      <c r="N26" s="13">
        <v>1</v>
      </c>
      <c r="O26" s="13">
        <v>0</v>
      </c>
      <c r="P26" s="13">
        <v>0</v>
      </c>
      <c r="Q26" s="13">
        <v>1</v>
      </c>
      <c r="R26" s="13">
        <v>0</v>
      </c>
      <c r="S26" s="13">
        <v>1</v>
      </c>
      <c r="T26" s="13">
        <v>0</v>
      </c>
      <c r="U26" s="13">
        <v>0</v>
      </c>
      <c r="V26" s="13">
        <v>1</v>
      </c>
      <c r="W26" s="13">
        <v>0</v>
      </c>
      <c r="X26" s="13">
        <v>0</v>
      </c>
      <c r="Y26" s="13">
        <v>0</v>
      </c>
      <c r="Z26" s="13">
        <v>0</v>
      </c>
      <c r="AA26" s="13">
        <v>1</v>
      </c>
      <c r="AB26" s="13">
        <v>0</v>
      </c>
      <c r="AC26" s="13">
        <v>0</v>
      </c>
      <c r="AD26" s="13">
        <v>0</v>
      </c>
      <c r="AE26" s="13">
        <v>0</v>
      </c>
      <c r="AF26" s="14" t="s">
        <v>261</v>
      </c>
      <c r="AG26" s="11"/>
    </row>
    <row r="27" spans="1:33" x14ac:dyDescent="0.3">
      <c r="A27" s="4">
        <v>3</v>
      </c>
      <c r="B27" s="8" t="s">
        <v>48</v>
      </c>
      <c r="C27" s="9">
        <v>2025</v>
      </c>
      <c r="D27" s="10" t="s">
        <v>49</v>
      </c>
      <c r="E27" s="10" t="s">
        <v>50</v>
      </c>
      <c r="F27" s="11" t="s">
        <v>35</v>
      </c>
      <c r="G27" s="11" t="s">
        <v>51</v>
      </c>
      <c r="H27" s="11">
        <v>4</v>
      </c>
      <c r="I27" s="11" t="s">
        <v>52</v>
      </c>
      <c r="J27" s="11">
        <v>0</v>
      </c>
      <c r="K27" s="11" t="s">
        <v>38</v>
      </c>
      <c r="L27" s="11">
        <v>1</v>
      </c>
      <c r="M27" s="11" t="s">
        <v>53</v>
      </c>
      <c r="N27" s="12">
        <v>1</v>
      </c>
      <c r="O27" s="13">
        <v>1</v>
      </c>
      <c r="P27" s="13">
        <v>1</v>
      </c>
      <c r="Q27" s="12">
        <v>1</v>
      </c>
      <c r="R27" s="13">
        <v>0</v>
      </c>
      <c r="S27" s="13">
        <v>1</v>
      </c>
      <c r="T27" s="13">
        <v>1</v>
      </c>
      <c r="U27" s="13">
        <v>1</v>
      </c>
      <c r="V27" s="13">
        <v>1</v>
      </c>
      <c r="W27" s="13">
        <v>0</v>
      </c>
      <c r="X27" s="13">
        <v>1</v>
      </c>
      <c r="Y27" s="13">
        <v>0</v>
      </c>
      <c r="Z27" s="13">
        <v>0</v>
      </c>
      <c r="AA27" s="13">
        <v>1</v>
      </c>
      <c r="AB27" s="13">
        <v>1</v>
      </c>
      <c r="AC27" s="13">
        <v>1</v>
      </c>
      <c r="AD27" s="13">
        <v>1</v>
      </c>
      <c r="AE27" s="13">
        <v>1</v>
      </c>
      <c r="AF27" s="14" t="s">
        <v>54</v>
      </c>
      <c r="AG27" s="11"/>
    </row>
    <row r="28" spans="1:33" x14ac:dyDescent="0.3">
      <c r="A28" s="4">
        <v>36</v>
      </c>
      <c r="B28" s="8" t="s">
        <v>195</v>
      </c>
      <c r="C28" s="15">
        <v>2018</v>
      </c>
      <c r="D28" s="14" t="s">
        <v>196</v>
      </c>
      <c r="E28" s="14" t="s">
        <v>197</v>
      </c>
      <c r="F28" s="11" t="s">
        <v>73</v>
      </c>
      <c r="G28" s="11" t="s">
        <v>44</v>
      </c>
      <c r="H28" s="11">
        <v>2</v>
      </c>
      <c r="I28" s="11" t="s">
        <v>37</v>
      </c>
      <c r="J28" s="11">
        <v>0</v>
      </c>
      <c r="K28" s="11" t="s">
        <v>38</v>
      </c>
      <c r="L28" s="11">
        <v>1</v>
      </c>
      <c r="M28" s="11" t="s">
        <v>88</v>
      </c>
      <c r="N28" s="13">
        <v>0</v>
      </c>
      <c r="O28" s="13">
        <v>0</v>
      </c>
      <c r="P28" s="13">
        <v>0</v>
      </c>
      <c r="Q28" s="13">
        <v>0</v>
      </c>
      <c r="R28" s="13">
        <v>0</v>
      </c>
      <c r="S28" s="13">
        <v>0</v>
      </c>
      <c r="T28" s="13">
        <v>0</v>
      </c>
      <c r="U28" s="13">
        <v>1</v>
      </c>
      <c r="V28" s="13">
        <v>1</v>
      </c>
      <c r="W28" s="13">
        <v>0</v>
      </c>
      <c r="X28" s="13">
        <v>0</v>
      </c>
      <c r="Y28" s="13">
        <v>0</v>
      </c>
      <c r="Z28" s="13">
        <v>0</v>
      </c>
      <c r="AA28" s="13">
        <v>0</v>
      </c>
      <c r="AB28" s="13">
        <v>0</v>
      </c>
      <c r="AC28" s="13">
        <v>0</v>
      </c>
      <c r="AD28" s="13">
        <v>0</v>
      </c>
      <c r="AE28" s="13">
        <v>0</v>
      </c>
      <c r="AF28" s="14" t="s">
        <v>198</v>
      </c>
      <c r="AG28" s="11"/>
    </row>
    <row r="29" spans="1:33" x14ac:dyDescent="0.3">
      <c r="A29" s="4">
        <v>42</v>
      </c>
      <c r="B29" s="8" t="s">
        <v>219</v>
      </c>
      <c r="C29" s="9">
        <v>2016</v>
      </c>
      <c r="D29" s="14" t="s">
        <v>220</v>
      </c>
      <c r="E29" s="14" t="s">
        <v>116</v>
      </c>
      <c r="F29" s="11" t="s">
        <v>73</v>
      </c>
      <c r="G29" s="11" t="s">
        <v>44</v>
      </c>
      <c r="H29" s="16">
        <v>2</v>
      </c>
      <c r="I29" s="11" t="s">
        <v>37</v>
      </c>
      <c r="J29" s="11">
        <v>0</v>
      </c>
      <c r="K29" s="11" t="s">
        <v>38</v>
      </c>
      <c r="L29" s="11">
        <v>1</v>
      </c>
      <c r="M29" s="11" t="s">
        <v>88</v>
      </c>
      <c r="N29" s="12">
        <v>0</v>
      </c>
      <c r="O29" s="13">
        <v>0</v>
      </c>
      <c r="P29" s="13">
        <v>0</v>
      </c>
      <c r="Q29" s="12">
        <v>0</v>
      </c>
      <c r="R29" s="13">
        <v>1</v>
      </c>
      <c r="S29" s="12">
        <v>1</v>
      </c>
      <c r="T29" s="12">
        <v>0</v>
      </c>
      <c r="U29" s="12">
        <v>1</v>
      </c>
      <c r="V29" s="12">
        <v>1</v>
      </c>
      <c r="W29" s="12">
        <v>1</v>
      </c>
      <c r="X29" s="12">
        <v>0</v>
      </c>
      <c r="Y29" s="12">
        <v>0</v>
      </c>
      <c r="Z29" s="12">
        <v>1</v>
      </c>
      <c r="AA29" s="12">
        <v>0</v>
      </c>
      <c r="AB29" s="12">
        <v>0</v>
      </c>
      <c r="AC29" s="12">
        <v>0</v>
      </c>
      <c r="AD29" s="12">
        <v>1</v>
      </c>
      <c r="AE29" s="12">
        <v>1</v>
      </c>
      <c r="AF29" s="14" t="s">
        <v>221</v>
      </c>
      <c r="AG29" s="11"/>
    </row>
    <row r="30" spans="1:33" x14ac:dyDescent="0.3">
      <c r="A30" s="4">
        <v>60</v>
      </c>
      <c r="B30" s="8" t="s">
        <v>293</v>
      </c>
      <c r="C30" s="15">
        <v>2022</v>
      </c>
      <c r="D30" s="14" t="s">
        <v>294</v>
      </c>
      <c r="E30" s="14" t="s">
        <v>72</v>
      </c>
      <c r="F30" s="11" t="s">
        <v>73</v>
      </c>
      <c r="G30" s="11" t="s">
        <v>44</v>
      </c>
      <c r="H30" s="11">
        <v>2</v>
      </c>
      <c r="I30" s="11" t="s">
        <v>45</v>
      </c>
      <c r="J30" s="11">
        <v>0</v>
      </c>
      <c r="K30" s="11" t="s">
        <v>38</v>
      </c>
      <c r="L30" s="11">
        <v>1</v>
      </c>
      <c r="M30" s="11" t="s">
        <v>295</v>
      </c>
      <c r="N30" s="13">
        <v>1</v>
      </c>
      <c r="O30" s="13">
        <v>1</v>
      </c>
      <c r="P30" s="13">
        <v>0</v>
      </c>
      <c r="Q30" s="13">
        <v>0</v>
      </c>
      <c r="R30" s="13">
        <v>0</v>
      </c>
      <c r="S30" s="13">
        <v>1</v>
      </c>
      <c r="T30" s="13">
        <v>0</v>
      </c>
      <c r="U30" s="13">
        <v>0</v>
      </c>
      <c r="V30" s="13">
        <v>0</v>
      </c>
      <c r="W30" s="13">
        <v>0</v>
      </c>
      <c r="X30" s="13">
        <v>0</v>
      </c>
      <c r="Y30" s="13">
        <v>0</v>
      </c>
      <c r="Z30" s="13">
        <v>0</v>
      </c>
      <c r="AA30" s="13">
        <v>1</v>
      </c>
      <c r="AB30" s="13">
        <v>0</v>
      </c>
      <c r="AC30" s="13">
        <v>0</v>
      </c>
      <c r="AD30" s="13">
        <v>1</v>
      </c>
      <c r="AE30" s="13">
        <v>0</v>
      </c>
      <c r="AF30" s="14" t="s">
        <v>296</v>
      </c>
      <c r="AG30" s="11"/>
    </row>
    <row r="31" spans="1:33" x14ac:dyDescent="0.3">
      <c r="A31" s="4">
        <v>20</v>
      </c>
      <c r="B31" s="8" t="s">
        <v>134</v>
      </c>
      <c r="C31" s="9">
        <v>2019</v>
      </c>
      <c r="D31" s="10" t="s">
        <v>135</v>
      </c>
      <c r="E31" s="10" t="s">
        <v>132</v>
      </c>
      <c r="F31" s="11" t="s">
        <v>35</v>
      </c>
      <c r="G31" s="11" t="s">
        <v>36</v>
      </c>
      <c r="H31" s="11">
        <v>3</v>
      </c>
      <c r="I31" s="11" t="s">
        <v>37</v>
      </c>
      <c r="J31" s="11">
        <v>0</v>
      </c>
      <c r="K31" s="11" t="s">
        <v>38</v>
      </c>
      <c r="L31" s="11">
        <v>1</v>
      </c>
      <c r="M31" s="11" t="s">
        <v>88</v>
      </c>
      <c r="N31" s="12">
        <v>1</v>
      </c>
      <c r="O31" s="13">
        <v>0</v>
      </c>
      <c r="P31" s="13">
        <v>0</v>
      </c>
      <c r="Q31" s="13">
        <v>0</v>
      </c>
      <c r="R31" s="13">
        <v>0</v>
      </c>
      <c r="S31" s="13">
        <v>1</v>
      </c>
      <c r="T31" s="13">
        <v>1</v>
      </c>
      <c r="U31" s="13">
        <v>1</v>
      </c>
      <c r="V31" s="13">
        <v>1</v>
      </c>
      <c r="W31" s="13">
        <v>0</v>
      </c>
      <c r="X31" s="13">
        <v>1</v>
      </c>
      <c r="Y31" s="13">
        <v>1</v>
      </c>
      <c r="Z31" s="13">
        <v>0</v>
      </c>
      <c r="AA31" s="13">
        <v>0</v>
      </c>
      <c r="AB31" s="13">
        <v>1</v>
      </c>
      <c r="AC31" s="13">
        <v>0</v>
      </c>
      <c r="AD31" s="13">
        <v>1</v>
      </c>
      <c r="AE31" s="13">
        <v>0</v>
      </c>
      <c r="AF31" s="14" t="s">
        <v>136</v>
      </c>
      <c r="AG31" s="11"/>
    </row>
    <row r="32" spans="1:33" x14ac:dyDescent="0.3">
      <c r="A32" s="4">
        <v>72</v>
      </c>
      <c r="B32" s="8" t="s">
        <v>339</v>
      </c>
      <c r="C32" s="15">
        <v>2024</v>
      </c>
      <c r="D32" s="14" t="s">
        <v>340</v>
      </c>
      <c r="E32" s="14" t="s">
        <v>116</v>
      </c>
      <c r="F32" s="11" t="s">
        <v>73</v>
      </c>
      <c r="G32" s="11" t="s">
        <v>36</v>
      </c>
      <c r="H32" s="11">
        <v>4</v>
      </c>
      <c r="I32" s="11" t="s">
        <v>45</v>
      </c>
      <c r="J32" s="11">
        <v>1</v>
      </c>
      <c r="K32" s="11" t="s">
        <v>341</v>
      </c>
      <c r="L32" s="11">
        <v>1</v>
      </c>
      <c r="M32" s="11" t="s">
        <v>342</v>
      </c>
      <c r="N32" s="13">
        <v>1</v>
      </c>
      <c r="O32" s="13">
        <v>1</v>
      </c>
      <c r="P32" s="13">
        <v>0</v>
      </c>
      <c r="Q32" s="13">
        <v>1</v>
      </c>
      <c r="R32" s="13">
        <v>0</v>
      </c>
      <c r="S32" s="13">
        <v>0</v>
      </c>
      <c r="T32" s="13">
        <v>0</v>
      </c>
      <c r="U32" s="13">
        <v>1</v>
      </c>
      <c r="V32" s="13">
        <v>1</v>
      </c>
      <c r="W32" s="13">
        <v>1</v>
      </c>
      <c r="X32" s="13">
        <v>1</v>
      </c>
      <c r="Y32" s="13">
        <v>1</v>
      </c>
      <c r="Z32" s="13">
        <v>1</v>
      </c>
      <c r="AA32" s="13">
        <v>1</v>
      </c>
      <c r="AB32" s="13">
        <v>0</v>
      </c>
      <c r="AC32" s="13">
        <v>1</v>
      </c>
      <c r="AD32" s="13">
        <v>1</v>
      </c>
      <c r="AE32" s="13">
        <v>0</v>
      </c>
      <c r="AF32" s="14" t="s">
        <v>343</v>
      </c>
      <c r="AG32" s="11"/>
    </row>
    <row r="33" spans="1:33" x14ac:dyDescent="0.3">
      <c r="A33" s="4">
        <v>28</v>
      </c>
      <c r="B33" s="8" t="s">
        <v>161</v>
      </c>
      <c r="C33" s="15">
        <v>2018</v>
      </c>
      <c r="D33" s="14" t="s">
        <v>162</v>
      </c>
      <c r="E33" s="14" t="s">
        <v>72</v>
      </c>
      <c r="F33" s="11" t="s">
        <v>73</v>
      </c>
      <c r="G33" s="11" t="s">
        <v>36</v>
      </c>
      <c r="H33" s="11">
        <v>4</v>
      </c>
      <c r="I33" s="11" t="s">
        <v>37</v>
      </c>
      <c r="J33" s="11">
        <v>0</v>
      </c>
      <c r="K33" s="11" t="s">
        <v>38</v>
      </c>
      <c r="L33" s="11">
        <v>1</v>
      </c>
      <c r="M33" s="11" t="s">
        <v>163</v>
      </c>
      <c r="N33" s="13">
        <v>1</v>
      </c>
      <c r="O33" s="13">
        <v>1</v>
      </c>
      <c r="P33" s="13">
        <v>0</v>
      </c>
      <c r="Q33" s="13">
        <v>0</v>
      </c>
      <c r="R33" s="13">
        <v>0</v>
      </c>
      <c r="S33" s="13">
        <v>1</v>
      </c>
      <c r="T33" s="13">
        <v>0</v>
      </c>
      <c r="U33" s="13">
        <v>1</v>
      </c>
      <c r="V33" s="13">
        <v>1</v>
      </c>
      <c r="W33" s="13">
        <v>0</v>
      </c>
      <c r="X33" s="13">
        <v>0</v>
      </c>
      <c r="Y33" s="13">
        <v>1</v>
      </c>
      <c r="Z33" s="13">
        <v>0</v>
      </c>
      <c r="AA33" s="13">
        <v>0</v>
      </c>
      <c r="AB33" s="13">
        <v>0</v>
      </c>
      <c r="AC33" s="13">
        <v>0</v>
      </c>
      <c r="AD33" s="13">
        <v>1</v>
      </c>
      <c r="AE33" s="13">
        <v>0</v>
      </c>
      <c r="AF33" s="14" t="s">
        <v>164</v>
      </c>
      <c r="AG33" s="11"/>
    </row>
    <row r="34" spans="1:33" x14ac:dyDescent="0.3">
      <c r="A34" s="4">
        <v>97</v>
      </c>
      <c r="B34" s="8" t="s">
        <v>430</v>
      </c>
      <c r="C34" s="9">
        <v>2025</v>
      </c>
      <c r="D34" s="10" t="s">
        <v>431</v>
      </c>
      <c r="E34" s="10" t="s">
        <v>432</v>
      </c>
      <c r="F34" s="11" t="s">
        <v>35</v>
      </c>
      <c r="G34" s="11" t="s">
        <v>36</v>
      </c>
      <c r="H34" s="11">
        <v>4</v>
      </c>
      <c r="I34" s="11" t="s">
        <v>37</v>
      </c>
      <c r="J34" s="11">
        <v>0</v>
      </c>
      <c r="K34" s="11" t="s">
        <v>38</v>
      </c>
      <c r="L34" s="11">
        <v>1</v>
      </c>
      <c r="M34" s="11" t="s">
        <v>433</v>
      </c>
      <c r="N34" s="12">
        <v>1</v>
      </c>
      <c r="O34" s="13">
        <v>1</v>
      </c>
      <c r="P34" s="13">
        <v>1</v>
      </c>
      <c r="Q34" s="13">
        <v>1</v>
      </c>
      <c r="R34" s="13">
        <v>1</v>
      </c>
      <c r="S34" s="13">
        <v>1</v>
      </c>
      <c r="T34" s="13">
        <v>1</v>
      </c>
      <c r="U34" s="13">
        <v>1</v>
      </c>
      <c r="V34" s="13">
        <v>1</v>
      </c>
      <c r="W34" s="13">
        <v>1</v>
      </c>
      <c r="X34" s="13">
        <v>0</v>
      </c>
      <c r="Y34" s="13">
        <v>1</v>
      </c>
      <c r="Z34" s="13">
        <v>1</v>
      </c>
      <c r="AA34" s="13">
        <v>0</v>
      </c>
      <c r="AB34" s="13">
        <v>1</v>
      </c>
      <c r="AC34" s="13">
        <v>1</v>
      </c>
      <c r="AD34" s="13">
        <v>1</v>
      </c>
      <c r="AE34" s="13">
        <v>0</v>
      </c>
      <c r="AF34" s="14" t="s">
        <v>434</v>
      </c>
      <c r="AG34" s="11"/>
    </row>
    <row r="35" spans="1:33" x14ac:dyDescent="0.3">
      <c r="A35" s="4">
        <v>68</v>
      </c>
      <c r="B35" s="8" t="s">
        <v>324</v>
      </c>
      <c r="C35" s="15">
        <v>2024</v>
      </c>
      <c r="D35" s="14" t="s">
        <v>325</v>
      </c>
      <c r="E35" s="14" t="s">
        <v>197</v>
      </c>
      <c r="F35" s="11" t="s">
        <v>73</v>
      </c>
      <c r="G35" s="11" t="s">
        <v>36</v>
      </c>
      <c r="H35" s="11">
        <v>4</v>
      </c>
      <c r="I35" s="11" t="s">
        <v>96</v>
      </c>
      <c r="J35" s="11">
        <v>1</v>
      </c>
      <c r="K35" s="11" t="s">
        <v>326</v>
      </c>
      <c r="L35" s="11">
        <v>1</v>
      </c>
      <c r="M35" s="11" t="s">
        <v>88</v>
      </c>
      <c r="N35" s="13">
        <v>0</v>
      </c>
      <c r="O35" s="13">
        <v>0</v>
      </c>
      <c r="P35" s="13">
        <v>0</v>
      </c>
      <c r="Q35" s="13">
        <v>1</v>
      </c>
      <c r="R35" s="13">
        <v>0</v>
      </c>
      <c r="S35" s="13">
        <v>1</v>
      </c>
      <c r="T35" s="13">
        <v>0</v>
      </c>
      <c r="U35" s="13">
        <v>1</v>
      </c>
      <c r="V35" s="13">
        <v>1</v>
      </c>
      <c r="W35" s="13">
        <v>1</v>
      </c>
      <c r="X35" s="13">
        <v>0</v>
      </c>
      <c r="Y35" s="13">
        <v>1</v>
      </c>
      <c r="Z35" s="13">
        <v>0</v>
      </c>
      <c r="AA35" s="13">
        <v>0</v>
      </c>
      <c r="AB35" s="13">
        <v>0</v>
      </c>
      <c r="AC35" s="13">
        <v>1</v>
      </c>
      <c r="AD35" s="13">
        <v>1</v>
      </c>
      <c r="AE35" s="13">
        <v>0</v>
      </c>
      <c r="AF35" s="14" t="s">
        <v>327</v>
      </c>
      <c r="AG35" s="11"/>
    </row>
    <row r="36" spans="1:33" x14ac:dyDescent="0.3">
      <c r="A36" s="4">
        <v>9</v>
      </c>
      <c r="B36" s="8" t="s">
        <v>80</v>
      </c>
      <c r="C36" s="15">
        <v>2023</v>
      </c>
      <c r="D36" s="14" t="s">
        <v>81</v>
      </c>
      <c r="E36" s="14" t="s">
        <v>82</v>
      </c>
      <c r="F36" s="11" t="s">
        <v>73</v>
      </c>
      <c r="G36" s="11" t="s">
        <v>36</v>
      </c>
      <c r="H36" s="11">
        <v>4</v>
      </c>
      <c r="I36" s="11" t="s">
        <v>45</v>
      </c>
      <c r="J36" s="11">
        <v>0</v>
      </c>
      <c r="K36" s="11" t="s">
        <v>38</v>
      </c>
      <c r="L36" s="11">
        <v>1</v>
      </c>
      <c r="M36" s="11" t="s">
        <v>83</v>
      </c>
      <c r="N36" s="13">
        <v>1</v>
      </c>
      <c r="O36" s="13">
        <v>1</v>
      </c>
      <c r="P36" s="13">
        <v>0</v>
      </c>
      <c r="Q36" s="13">
        <v>1</v>
      </c>
      <c r="R36" s="13">
        <v>0</v>
      </c>
      <c r="S36" s="13">
        <v>1</v>
      </c>
      <c r="T36" s="13">
        <v>0</v>
      </c>
      <c r="U36" s="13">
        <v>0</v>
      </c>
      <c r="V36" s="13">
        <v>0</v>
      </c>
      <c r="W36" s="13">
        <v>1</v>
      </c>
      <c r="X36" s="13">
        <v>1</v>
      </c>
      <c r="Y36" s="13">
        <v>1</v>
      </c>
      <c r="Z36" s="13">
        <v>0</v>
      </c>
      <c r="AA36" s="13">
        <v>1</v>
      </c>
      <c r="AB36" s="13">
        <v>1</v>
      </c>
      <c r="AC36" s="13">
        <v>1</v>
      </c>
      <c r="AD36" s="13">
        <v>1</v>
      </c>
      <c r="AE36" s="13">
        <v>0</v>
      </c>
      <c r="AF36" s="14" t="s">
        <v>84</v>
      </c>
      <c r="AG36" s="11"/>
    </row>
    <row r="37" spans="1:33" x14ac:dyDescent="0.3">
      <c r="A37" s="4">
        <v>12</v>
      </c>
      <c r="B37" s="8" t="s">
        <v>94</v>
      </c>
      <c r="C37" s="9">
        <v>2021</v>
      </c>
      <c r="D37" s="10" t="s">
        <v>95</v>
      </c>
      <c r="E37" s="10" t="s">
        <v>34</v>
      </c>
      <c r="F37" s="11" t="s">
        <v>35</v>
      </c>
      <c r="G37" s="11" t="s">
        <v>36</v>
      </c>
      <c r="H37" s="11">
        <v>1</v>
      </c>
      <c r="I37" s="11" t="s">
        <v>96</v>
      </c>
      <c r="J37" s="11">
        <v>1</v>
      </c>
      <c r="K37" s="11" t="s">
        <v>97</v>
      </c>
      <c r="L37" s="11">
        <v>1</v>
      </c>
      <c r="M37" s="11" t="s">
        <v>98</v>
      </c>
      <c r="N37" s="12">
        <v>0</v>
      </c>
      <c r="O37" s="13">
        <v>1</v>
      </c>
      <c r="P37" s="13">
        <v>0</v>
      </c>
      <c r="Q37" s="13">
        <v>0</v>
      </c>
      <c r="R37" s="13">
        <v>0</v>
      </c>
      <c r="S37" s="13">
        <v>1</v>
      </c>
      <c r="T37" s="13">
        <v>1</v>
      </c>
      <c r="U37" s="13">
        <v>1</v>
      </c>
      <c r="V37" s="13">
        <v>1</v>
      </c>
      <c r="W37" s="13">
        <v>0</v>
      </c>
      <c r="X37" s="13">
        <v>0</v>
      </c>
      <c r="Y37" s="13">
        <v>1</v>
      </c>
      <c r="Z37" s="13">
        <v>0</v>
      </c>
      <c r="AA37" s="13">
        <v>1</v>
      </c>
      <c r="AB37" s="13">
        <v>1</v>
      </c>
      <c r="AC37" s="13">
        <v>1</v>
      </c>
      <c r="AD37" s="13">
        <v>0</v>
      </c>
      <c r="AE37" s="13">
        <v>0</v>
      </c>
      <c r="AF37" s="14" t="s">
        <v>99</v>
      </c>
      <c r="AG37" s="11"/>
    </row>
    <row r="38" spans="1:33" x14ac:dyDescent="0.3">
      <c r="A38" s="4">
        <v>34</v>
      </c>
      <c r="B38" s="8" t="s">
        <v>188</v>
      </c>
      <c r="C38" s="9">
        <v>2025</v>
      </c>
      <c r="D38" s="10" t="s">
        <v>189</v>
      </c>
      <c r="E38" s="10" t="s">
        <v>61</v>
      </c>
      <c r="F38" s="11" t="s">
        <v>35</v>
      </c>
      <c r="G38" s="11" t="s">
        <v>44</v>
      </c>
      <c r="H38" s="11">
        <v>1</v>
      </c>
      <c r="I38" s="11" t="s">
        <v>45</v>
      </c>
      <c r="J38" s="11">
        <v>0</v>
      </c>
      <c r="K38" s="11" t="s">
        <v>38</v>
      </c>
      <c r="L38" s="11">
        <v>1</v>
      </c>
      <c r="M38" s="11" t="s">
        <v>46</v>
      </c>
      <c r="N38" s="12">
        <v>0</v>
      </c>
      <c r="O38" s="13">
        <v>1</v>
      </c>
      <c r="P38" s="13">
        <v>0</v>
      </c>
      <c r="Q38" s="13">
        <v>1</v>
      </c>
      <c r="R38" s="13">
        <v>0</v>
      </c>
      <c r="S38" s="13">
        <v>0</v>
      </c>
      <c r="T38" s="13">
        <v>0</v>
      </c>
      <c r="U38" s="13">
        <v>1</v>
      </c>
      <c r="V38" s="13">
        <v>0</v>
      </c>
      <c r="W38" s="13">
        <v>0</v>
      </c>
      <c r="X38" s="13">
        <v>0</v>
      </c>
      <c r="Y38" s="13">
        <v>0</v>
      </c>
      <c r="Z38" s="13">
        <v>0</v>
      </c>
      <c r="AA38" s="13">
        <v>0</v>
      </c>
      <c r="AB38" s="13">
        <v>0</v>
      </c>
      <c r="AC38" s="13">
        <v>0</v>
      </c>
      <c r="AD38" s="13">
        <v>0</v>
      </c>
      <c r="AE38" s="13">
        <v>0</v>
      </c>
      <c r="AF38" s="14" t="s">
        <v>190</v>
      </c>
      <c r="AG38" s="11"/>
    </row>
    <row r="39" spans="1:33" x14ac:dyDescent="0.3">
      <c r="A39" s="4">
        <v>38</v>
      </c>
      <c r="B39" s="8" t="s">
        <v>202</v>
      </c>
      <c r="C39" s="9">
        <v>2016</v>
      </c>
      <c r="D39" s="10" t="s">
        <v>203</v>
      </c>
      <c r="E39" s="10" t="s">
        <v>132</v>
      </c>
      <c r="F39" s="11" t="s">
        <v>35</v>
      </c>
      <c r="G39" s="11" t="s">
        <v>44</v>
      </c>
      <c r="H39" s="11">
        <v>2</v>
      </c>
      <c r="I39" s="11" t="s">
        <v>37</v>
      </c>
      <c r="J39" s="11">
        <v>1</v>
      </c>
      <c r="K39" s="11" t="s">
        <v>185</v>
      </c>
      <c r="L39" s="11">
        <v>1</v>
      </c>
      <c r="M39" s="11" t="s">
        <v>204</v>
      </c>
      <c r="N39" s="12">
        <v>1</v>
      </c>
      <c r="O39" s="13">
        <v>0</v>
      </c>
      <c r="P39" s="13">
        <v>0</v>
      </c>
      <c r="Q39" s="13">
        <v>0</v>
      </c>
      <c r="R39" s="13">
        <v>0</v>
      </c>
      <c r="S39" s="13">
        <v>1</v>
      </c>
      <c r="T39" s="13">
        <v>0</v>
      </c>
      <c r="U39" s="13">
        <v>0</v>
      </c>
      <c r="V39" s="13">
        <v>1</v>
      </c>
      <c r="W39" s="13">
        <v>0</v>
      </c>
      <c r="X39" s="13">
        <v>0</v>
      </c>
      <c r="Y39" s="13">
        <v>1</v>
      </c>
      <c r="Z39" s="13">
        <v>0</v>
      </c>
      <c r="AA39" s="13">
        <v>0</v>
      </c>
      <c r="AB39" s="13">
        <v>0</v>
      </c>
      <c r="AC39" s="13">
        <v>0</v>
      </c>
      <c r="AD39" s="13">
        <v>0</v>
      </c>
      <c r="AE39" s="13">
        <v>0</v>
      </c>
      <c r="AF39" s="14" t="s">
        <v>205</v>
      </c>
      <c r="AG39" s="11"/>
    </row>
    <row r="40" spans="1:33" x14ac:dyDescent="0.3">
      <c r="A40" s="4">
        <v>41</v>
      </c>
      <c r="B40" s="8" t="s">
        <v>214</v>
      </c>
      <c r="C40" s="9">
        <v>2020</v>
      </c>
      <c r="D40" s="10" t="s">
        <v>215</v>
      </c>
      <c r="E40" s="10" t="s">
        <v>34</v>
      </c>
      <c r="F40" s="11" t="s">
        <v>35</v>
      </c>
      <c r="G40" s="11" t="s">
        <v>44</v>
      </c>
      <c r="H40" s="11">
        <v>3</v>
      </c>
      <c r="I40" s="11" t="s">
        <v>52</v>
      </c>
      <c r="J40" s="11">
        <v>1</v>
      </c>
      <c r="K40" s="11" t="s">
        <v>216</v>
      </c>
      <c r="L40" s="11">
        <v>0</v>
      </c>
      <c r="M40" s="11" t="s">
        <v>217</v>
      </c>
      <c r="N40" s="12">
        <v>1</v>
      </c>
      <c r="O40" s="13">
        <v>0</v>
      </c>
      <c r="P40" s="13">
        <v>0</v>
      </c>
      <c r="Q40" s="13">
        <v>1</v>
      </c>
      <c r="R40" s="13">
        <v>0</v>
      </c>
      <c r="S40" s="13">
        <v>1</v>
      </c>
      <c r="T40" s="13">
        <v>1</v>
      </c>
      <c r="U40" s="13">
        <v>1</v>
      </c>
      <c r="V40" s="13">
        <v>1</v>
      </c>
      <c r="W40" s="13">
        <v>1</v>
      </c>
      <c r="X40" s="13">
        <v>1</v>
      </c>
      <c r="Y40" s="13">
        <v>1</v>
      </c>
      <c r="Z40" s="13">
        <v>0</v>
      </c>
      <c r="AA40" s="13">
        <v>1</v>
      </c>
      <c r="AB40" s="13">
        <v>1</v>
      </c>
      <c r="AC40" s="13">
        <v>1</v>
      </c>
      <c r="AD40" s="13">
        <v>0</v>
      </c>
      <c r="AE40" s="13">
        <v>0</v>
      </c>
      <c r="AF40" s="14" t="s">
        <v>218</v>
      </c>
      <c r="AG40" s="14"/>
    </row>
    <row r="41" spans="1:33" x14ac:dyDescent="0.3">
      <c r="A41" s="4">
        <v>65</v>
      </c>
      <c r="B41" s="8" t="s">
        <v>313</v>
      </c>
      <c r="C41" s="9">
        <v>2024</v>
      </c>
      <c r="D41" s="10" t="s">
        <v>314</v>
      </c>
      <c r="E41" s="10" t="s">
        <v>43</v>
      </c>
      <c r="F41" s="11" t="s">
        <v>35</v>
      </c>
      <c r="G41" s="11" t="s">
        <v>44</v>
      </c>
      <c r="H41" s="11">
        <v>2</v>
      </c>
      <c r="I41" s="11" t="s">
        <v>37</v>
      </c>
      <c r="J41" s="11">
        <v>1</v>
      </c>
      <c r="K41" s="11" t="s">
        <v>315</v>
      </c>
      <c r="L41" s="11">
        <v>1</v>
      </c>
      <c r="M41" s="11" t="s">
        <v>88</v>
      </c>
      <c r="N41" s="12">
        <v>1</v>
      </c>
      <c r="O41" s="13">
        <v>0</v>
      </c>
      <c r="P41" s="13">
        <v>0</v>
      </c>
      <c r="Q41" s="13">
        <v>0</v>
      </c>
      <c r="R41" s="13">
        <v>0</v>
      </c>
      <c r="S41" s="13">
        <v>0</v>
      </c>
      <c r="T41" s="13">
        <v>0</v>
      </c>
      <c r="U41" s="13">
        <v>0</v>
      </c>
      <c r="V41" s="13">
        <v>1</v>
      </c>
      <c r="W41" s="13">
        <v>0</v>
      </c>
      <c r="X41" s="13">
        <v>0</v>
      </c>
      <c r="Y41" s="13">
        <v>0</v>
      </c>
      <c r="Z41" s="13">
        <v>0</v>
      </c>
      <c r="AA41" s="13">
        <v>1</v>
      </c>
      <c r="AB41" s="13">
        <v>0</v>
      </c>
      <c r="AC41" s="13">
        <v>0</v>
      </c>
      <c r="AD41" s="13">
        <v>1</v>
      </c>
      <c r="AE41" s="13">
        <v>0</v>
      </c>
      <c r="AF41" s="14" t="s">
        <v>316</v>
      </c>
      <c r="AG41" s="11"/>
    </row>
    <row r="42" spans="1:33" x14ac:dyDescent="0.3">
      <c r="A42" s="4">
        <v>64</v>
      </c>
      <c r="B42" s="8" t="s">
        <v>309</v>
      </c>
      <c r="C42" s="9">
        <v>2024</v>
      </c>
      <c r="D42" s="10" t="s">
        <v>310</v>
      </c>
      <c r="E42" s="10" t="s">
        <v>34</v>
      </c>
      <c r="F42" s="11" t="s">
        <v>35</v>
      </c>
      <c r="G42" s="11" t="s">
        <v>102</v>
      </c>
      <c r="H42" s="11">
        <v>2</v>
      </c>
      <c r="I42" s="11" t="s">
        <v>45</v>
      </c>
      <c r="J42" s="11">
        <v>1</v>
      </c>
      <c r="K42" s="11" t="s">
        <v>127</v>
      </c>
      <c r="L42" s="11">
        <v>1</v>
      </c>
      <c r="M42" s="11" t="s">
        <v>311</v>
      </c>
      <c r="N42" s="12">
        <v>1</v>
      </c>
      <c r="O42" s="13">
        <v>1</v>
      </c>
      <c r="P42" s="13">
        <v>0</v>
      </c>
      <c r="Q42" s="12">
        <v>0</v>
      </c>
      <c r="R42" s="13">
        <v>0</v>
      </c>
      <c r="S42" s="13">
        <v>0</v>
      </c>
      <c r="T42" s="13">
        <v>0</v>
      </c>
      <c r="U42" s="13">
        <v>0</v>
      </c>
      <c r="V42" s="13">
        <v>1</v>
      </c>
      <c r="W42" s="13">
        <v>1</v>
      </c>
      <c r="X42" s="13">
        <v>1</v>
      </c>
      <c r="Y42" s="13">
        <v>0</v>
      </c>
      <c r="Z42" s="13">
        <v>0</v>
      </c>
      <c r="AA42" s="13">
        <v>1</v>
      </c>
      <c r="AB42" s="13">
        <v>0</v>
      </c>
      <c r="AC42" s="13">
        <v>1</v>
      </c>
      <c r="AD42" s="13">
        <v>1</v>
      </c>
      <c r="AE42" s="13">
        <v>0</v>
      </c>
      <c r="AF42" s="14" t="s">
        <v>312</v>
      </c>
      <c r="AG42" s="11"/>
    </row>
    <row r="43" spans="1:33" x14ac:dyDescent="0.3">
      <c r="A43" s="4">
        <v>57</v>
      </c>
      <c r="B43" s="8" t="s">
        <v>282</v>
      </c>
      <c r="C43" s="9">
        <v>2023</v>
      </c>
      <c r="D43" s="10" t="s">
        <v>283</v>
      </c>
      <c r="E43" s="10" t="s">
        <v>43</v>
      </c>
      <c r="F43" s="11" t="s">
        <v>35</v>
      </c>
      <c r="G43" s="11" t="s">
        <v>44</v>
      </c>
      <c r="H43" s="11">
        <v>2</v>
      </c>
      <c r="I43" s="11" t="s">
        <v>96</v>
      </c>
      <c r="J43" s="11">
        <v>0</v>
      </c>
      <c r="K43" s="11" t="s">
        <v>38</v>
      </c>
      <c r="L43" s="11">
        <v>1</v>
      </c>
      <c r="M43" s="11" t="s">
        <v>284</v>
      </c>
      <c r="N43" s="12">
        <v>1</v>
      </c>
      <c r="O43" s="13">
        <v>1</v>
      </c>
      <c r="P43" s="13">
        <v>0</v>
      </c>
      <c r="Q43" s="13">
        <v>0</v>
      </c>
      <c r="R43" s="13">
        <v>0</v>
      </c>
      <c r="S43" s="13">
        <v>0</v>
      </c>
      <c r="T43" s="13">
        <v>1</v>
      </c>
      <c r="U43" s="13">
        <v>1</v>
      </c>
      <c r="V43" s="13">
        <v>1</v>
      </c>
      <c r="W43" s="13">
        <v>0</v>
      </c>
      <c r="X43" s="13">
        <v>0</v>
      </c>
      <c r="Y43" s="13">
        <v>1</v>
      </c>
      <c r="Z43" s="13">
        <v>0</v>
      </c>
      <c r="AA43" s="13">
        <v>1</v>
      </c>
      <c r="AB43" s="13">
        <v>0</v>
      </c>
      <c r="AC43" s="13">
        <v>1</v>
      </c>
      <c r="AD43" s="13">
        <v>0</v>
      </c>
      <c r="AE43" s="13">
        <v>0</v>
      </c>
      <c r="AF43" s="14" t="s">
        <v>285</v>
      </c>
      <c r="AG43" s="11"/>
    </row>
    <row r="44" spans="1:33" x14ac:dyDescent="0.3">
      <c r="A44" s="4">
        <v>95</v>
      </c>
      <c r="B44" s="8" t="s">
        <v>422</v>
      </c>
      <c r="C44" s="9">
        <v>2023</v>
      </c>
      <c r="D44" s="10" t="s">
        <v>423</v>
      </c>
      <c r="E44" s="10" t="s">
        <v>43</v>
      </c>
      <c r="F44" s="11" t="s">
        <v>35</v>
      </c>
      <c r="G44" s="11" t="s">
        <v>44</v>
      </c>
      <c r="H44" s="11">
        <v>2</v>
      </c>
      <c r="I44" s="11" t="s">
        <v>45</v>
      </c>
      <c r="J44" s="11">
        <v>0</v>
      </c>
      <c r="K44" s="11" t="s">
        <v>38</v>
      </c>
      <c r="L44" s="11">
        <v>1</v>
      </c>
      <c r="M44" s="11" t="s">
        <v>424</v>
      </c>
      <c r="N44" s="12">
        <v>1</v>
      </c>
      <c r="O44" s="13">
        <v>0</v>
      </c>
      <c r="P44" s="13">
        <v>0</v>
      </c>
      <c r="Q44" s="13">
        <v>0</v>
      </c>
      <c r="R44" s="13">
        <v>0</v>
      </c>
      <c r="S44" s="13">
        <v>0</v>
      </c>
      <c r="T44" s="13">
        <v>0</v>
      </c>
      <c r="U44" s="13">
        <v>0</v>
      </c>
      <c r="V44" s="13">
        <v>1</v>
      </c>
      <c r="W44" s="13">
        <v>0</v>
      </c>
      <c r="X44" s="13">
        <v>0</v>
      </c>
      <c r="Y44" s="13">
        <v>1</v>
      </c>
      <c r="Z44" s="13">
        <v>0</v>
      </c>
      <c r="AA44" s="13">
        <v>0</v>
      </c>
      <c r="AB44" s="13">
        <v>0</v>
      </c>
      <c r="AC44" s="13">
        <v>0</v>
      </c>
      <c r="AD44" s="13">
        <v>0</v>
      </c>
      <c r="AE44" s="13">
        <v>0</v>
      </c>
      <c r="AF44" s="14" t="s">
        <v>425</v>
      </c>
      <c r="AG44" s="11"/>
    </row>
    <row r="45" spans="1:33" x14ac:dyDescent="0.3">
      <c r="A45" s="4">
        <v>33</v>
      </c>
      <c r="B45" s="8" t="s">
        <v>183</v>
      </c>
      <c r="C45" s="9">
        <v>2021</v>
      </c>
      <c r="D45" s="10" t="s">
        <v>184</v>
      </c>
      <c r="E45" s="10" t="s">
        <v>34</v>
      </c>
      <c r="F45" s="11" t="s">
        <v>35</v>
      </c>
      <c r="G45" s="11" t="s">
        <v>102</v>
      </c>
      <c r="H45" s="11">
        <v>2</v>
      </c>
      <c r="I45" s="11" t="s">
        <v>45</v>
      </c>
      <c r="J45" s="11">
        <v>1</v>
      </c>
      <c r="K45" s="11" t="s">
        <v>185</v>
      </c>
      <c r="L45" s="11">
        <v>1</v>
      </c>
      <c r="M45" s="11" t="s">
        <v>186</v>
      </c>
      <c r="N45" s="12">
        <v>1</v>
      </c>
      <c r="O45" s="13">
        <v>1</v>
      </c>
      <c r="P45" s="13">
        <v>0</v>
      </c>
      <c r="Q45" s="13">
        <v>1</v>
      </c>
      <c r="R45" s="13">
        <v>0</v>
      </c>
      <c r="S45" s="13">
        <v>1</v>
      </c>
      <c r="T45" s="13">
        <v>0</v>
      </c>
      <c r="U45" s="13">
        <v>1</v>
      </c>
      <c r="V45" s="13">
        <v>1</v>
      </c>
      <c r="W45" s="13">
        <v>1</v>
      </c>
      <c r="X45" s="13">
        <v>1</v>
      </c>
      <c r="Y45" s="13">
        <v>0</v>
      </c>
      <c r="Z45" s="13">
        <v>0</v>
      </c>
      <c r="AA45" s="13">
        <v>0</v>
      </c>
      <c r="AB45" s="13">
        <v>0</v>
      </c>
      <c r="AC45" s="13">
        <v>1</v>
      </c>
      <c r="AD45" s="13">
        <v>1</v>
      </c>
      <c r="AE45" s="13">
        <v>0</v>
      </c>
      <c r="AF45" s="14" t="s">
        <v>187</v>
      </c>
      <c r="AG45" s="11"/>
    </row>
    <row r="46" spans="1:33" x14ac:dyDescent="0.3">
      <c r="A46" s="4">
        <v>48</v>
      </c>
      <c r="B46" s="8" t="s">
        <v>244</v>
      </c>
      <c r="C46" s="9">
        <v>2023</v>
      </c>
      <c r="D46" s="10" t="s">
        <v>245</v>
      </c>
      <c r="E46" s="10" t="s">
        <v>246</v>
      </c>
      <c r="F46" s="11" t="s">
        <v>35</v>
      </c>
      <c r="G46" s="11" t="s">
        <v>44</v>
      </c>
      <c r="H46" s="11">
        <v>2</v>
      </c>
      <c r="I46" s="11" t="s">
        <v>37</v>
      </c>
      <c r="J46" s="11">
        <v>0</v>
      </c>
      <c r="K46" s="11" t="s">
        <v>38</v>
      </c>
      <c r="L46" s="11">
        <v>1</v>
      </c>
      <c r="M46" s="11" t="s">
        <v>46</v>
      </c>
      <c r="N46" s="12">
        <v>0</v>
      </c>
      <c r="O46" s="13">
        <v>0</v>
      </c>
      <c r="P46" s="13">
        <v>0</v>
      </c>
      <c r="Q46" s="13">
        <v>0</v>
      </c>
      <c r="R46" s="13">
        <v>0</v>
      </c>
      <c r="S46" s="13">
        <v>1</v>
      </c>
      <c r="T46" s="13">
        <v>0</v>
      </c>
      <c r="U46" s="13">
        <v>1</v>
      </c>
      <c r="V46" s="13">
        <v>1</v>
      </c>
      <c r="W46" s="13">
        <v>0</v>
      </c>
      <c r="X46" s="13">
        <v>0</v>
      </c>
      <c r="Y46" s="13">
        <v>1</v>
      </c>
      <c r="Z46" s="13">
        <v>0</v>
      </c>
      <c r="AA46" s="13">
        <v>0</v>
      </c>
      <c r="AB46" s="13">
        <v>0</v>
      </c>
      <c r="AC46" s="13">
        <v>0</v>
      </c>
      <c r="AD46" s="13">
        <v>0</v>
      </c>
      <c r="AE46" s="13">
        <v>0</v>
      </c>
      <c r="AF46" s="14" t="s">
        <v>247</v>
      </c>
      <c r="AG46" s="11"/>
    </row>
    <row r="47" spans="1:33" x14ac:dyDescent="0.3">
      <c r="A47" s="4">
        <v>45</v>
      </c>
      <c r="B47" s="8" t="s">
        <v>231</v>
      </c>
      <c r="C47" s="9">
        <v>2024</v>
      </c>
      <c r="D47" s="10" t="s">
        <v>232</v>
      </c>
      <c r="E47" s="10" t="s">
        <v>34</v>
      </c>
      <c r="F47" s="11" t="s">
        <v>35</v>
      </c>
      <c r="G47" s="11" t="s">
        <v>44</v>
      </c>
      <c r="H47" s="11">
        <v>3</v>
      </c>
      <c r="I47" s="11" t="s">
        <v>45</v>
      </c>
      <c r="J47" s="11">
        <v>1</v>
      </c>
      <c r="K47" s="11" t="s">
        <v>233</v>
      </c>
      <c r="L47" s="11">
        <v>1</v>
      </c>
      <c r="M47" s="11" t="s">
        <v>234</v>
      </c>
      <c r="N47" s="12">
        <v>1</v>
      </c>
      <c r="O47" s="13">
        <v>0</v>
      </c>
      <c r="P47" s="13">
        <v>0</v>
      </c>
      <c r="Q47" s="13">
        <v>1</v>
      </c>
      <c r="R47" s="13">
        <v>0</v>
      </c>
      <c r="S47" s="13">
        <v>0</v>
      </c>
      <c r="T47" s="13">
        <v>0</v>
      </c>
      <c r="U47" s="13">
        <v>0</v>
      </c>
      <c r="V47" s="13">
        <v>1</v>
      </c>
      <c r="W47" s="13">
        <v>0</v>
      </c>
      <c r="X47" s="13">
        <v>0</v>
      </c>
      <c r="Y47" s="13">
        <v>0</v>
      </c>
      <c r="Z47" s="13">
        <v>0</v>
      </c>
      <c r="AA47" s="13">
        <v>1</v>
      </c>
      <c r="AB47" s="13">
        <v>0</v>
      </c>
      <c r="AC47" s="13">
        <v>0</v>
      </c>
      <c r="AD47" s="13">
        <v>0</v>
      </c>
      <c r="AE47" s="13">
        <v>0</v>
      </c>
      <c r="AF47" s="14" t="s">
        <v>235</v>
      </c>
      <c r="AG47" s="11"/>
    </row>
    <row r="48" spans="1:33" x14ac:dyDescent="0.3">
      <c r="A48" s="4">
        <v>31</v>
      </c>
      <c r="B48" s="8" t="s">
        <v>174</v>
      </c>
      <c r="C48" s="9">
        <v>2024</v>
      </c>
      <c r="D48" s="10" t="s">
        <v>175</v>
      </c>
      <c r="E48" s="10" t="s">
        <v>176</v>
      </c>
      <c r="F48" s="11" t="s">
        <v>35</v>
      </c>
      <c r="G48" s="11" t="s">
        <v>102</v>
      </c>
      <c r="H48" s="11">
        <v>2</v>
      </c>
      <c r="I48" s="11" t="s">
        <v>52</v>
      </c>
      <c r="J48" s="11">
        <v>0</v>
      </c>
      <c r="K48" s="11" t="s">
        <v>38</v>
      </c>
      <c r="L48" s="11">
        <v>1</v>
      </c>
      <c r="M48" s="11" t="s">
        <v>177</v>
      </c>
      <c r="N48" s="12">
        <v>1</v>
      </c>
      <c r="O48" s="13">
        <v>0</v>
      </c>
      <c r="P48" s="13">
        <v>0</v>
      </c>
      <c r="Q48" s="13">
        <v>1</v>
      </c>
      <c r="R48" s="13">
        <v>0</v>
      </c>
      <c r="S48" s="13">
        <v>0</v>
      </c>
      <c r="T48" s="13">
        <v>0</v>
      </c>
      <c r="U48" s="13">
        <v>0</v>
      </c>
      <c r="V48" s="13">
        <v>1</v>
      </c>
      <c r="W48" s="13">
        <v>0</v>
      </c>
      <c r="X48" s="13">
        <v>0</v>
      </c>
      <c r="Y48" s="13">
        <v>1</v>
      </c>
      <c r="Z48" s="13">
        <v>0</v>
      </c>
      <c r="AA48" s="13">
        <v>1</v>
      </c>
      <c r="AB48" s="13">
        <v>0</v>
      </c>
      <c r="AC48" s="13">
        <v>0</v>
      </c>
      <c r="AD48" s="13">
        <v>0</v>
      </c>
      <c r="AE48" s="13">
        <v>0</v>
      </c>
      <c r="AF48" s="14" t="s">
        <v>178</v>
      </c>
      <c r="AG48" s="11"/>
    </row>
    <row r="49" spans="1:33" x14ac:dyDescent="0.3">
      <c r="A49" s="4">
        <v>67</v>
      </c>
      <c r="B49" s="8" t="s">
        <v>321</v>
      </c>
      <c r="C49" s="9">
        <v>2021</v>
      </c>
      <c r="D49" s="10" t="s">
        <v>322</v>
      </c>
      <c r="E49" s="10" t="s">
        <v>43</v>
      </c>
      <c r="F49" s="11" t="s">
        <v>35</v>
      </c>
      <c r="G49" s="11" t="s">
        <v>102</v>
      </c>
      <c r="H49" s="11">
        <v>2</v>
      </c>
      <c r="I49" s="11" t="s">
        <v>37</v>
      </c>
      <c r="J49" s="11">
        <v>0</v>
      </c>
      <c r="K49" s="11" t="s">
        <v>38</v>
      </c>
      <c r="L49" s="11">
        <v>1</v>
      </c>
      <c r="M49" s="11" t="s">
        <v>88</v>
      </c>
      <c r="N49" s="12">
        <v>1</v>
      </c>
      <c r="O49" s="13">
        <v>0</v>
      </c>
      <c r="P49" s="13">
        <v>0</v>
      </c>
      <c r="Q49" s="13">
        <v>0</v>
      </c>
      <c r="R49" s="13">
        <v>0</v>
      </c>
      <c r="S49" s="13">
        <v>0</v>
      </c>
      <c r="T49" s="13">
        <v>0</v>
      </c>
      <c r="U49" s="13">
        <v>0</v>
      </c>
      <c r="V49" s="13">
        <v>1</v>
      </c>
      <c r="W49" s="13">
        <v>0</v>
      </c>
      <c r="X49" s="13">
        <v>0</v>
      </c>
      <c r="Y49" s="13">
        <v>0</v>
      </c>
      <c r="Z49" s="13">
        <v>0</v>
      </c>
      <c r="AA49" s="13">
        <v>1</v>
      </c>
      <c r="AB49" s="13">
        <v>0</v>
      </c>
      <c r="AC49" s="13">
        <v>0</v>
      </c>
      <c r="AD49" s="13">
        <v>0</v>
      </c>
      <c r="AE49" s="13">
        <v>0</v>
      </c>
      <c r="AF49" s="14" t="s">
        <v>323</v>
      </c>
      <c r="AG49" s="11"/>
    </row>
    <row r="50" spans="1:33" x14ac:dyDescent="0.3">
      <c r="A50" s="4">
        <v>52</v>
      </c>
      <c r="B50" s="8" t="s">
        <v>262</v>
      </c>
      <c r="C50" s="9">
        <v>2024</v>
      </c>
      <c r="D50" s="10" t="s">
        <v>263</v>
      </c>
      <c r="E50" s="10" t="s">
        <v>34</v>
      </c>
      <c r="F50" s="11" t="s">
        <v>35</v>
      </c>
      <c r="G50" s="11" t="s">
        <v>44</v>
      </c>
      <c r="H50" s="11">
        <v>1</v>
      </c>
      <c r="I50" s="11" t="s">
        <v>52</v>
      </c>
      <c r="J50" s="11">
        <v>1</v>
      </c>
      <c r="K50" s="11" t="s">
        <v>264</v>
      </c>
      <c r="L50" s="11">
        <v>1</v>
      </c>
      <c r="M50" s="11" t="s">
        <v>265</v>
      </c>
      <c r="N50" s="12">
        <v>1</v>
      </c>
      <c r="O50" s="13">
        <v>0</v>
      </c>
      <c r="P50" s="13">
        <v>0</v>
      </c>
      <c r="Q50" s="13">
        <v>0</v>
      </c>
      <c r="R50" s="13">
        <v>0</v>
      </c>
      <c r="S50" s="13">
        <v>1</v>
      </c>
      <c r="T50" s="13">
        <v>0</v>
      </c>
      <c r="U50" s="13">
        <v>0</v>
      </c>
      <c r="V50" s="13">
        <v>1</v>
      </c>
      <c r="W50" s="13">
        <v>1</v>
      </c>
      <c r="X50" s="13">
        <v>1</v>
      </c>
      <c r="Y50" s="13">
        <v>0</v>
      </c>
      <c r="Z50" s="13">
        <v>0</v>
      </c>
      <c r="AA50" s="13">
        <v>1</v>
      </c>
      <c r="AB50" s="13">
        <v>0</v>
      </c>
      <c r="AC50" s="13">
        <v>0</v>
      </c>
      <c r="AD50" s="13">
        <v>0</v>
      </c>
      <c r="AE50" s="13">
        <v>0</v>
      </c>
      <c r="AF50" s="14" t="s">
        <v>266</v>
      </c>
      <c r="AG50" s="11"/>
    </row>
    <row r="51" spans="1:33" x14ac:dyDescent="0.3">
      <c r="A51" s="4">
        <v>32</v>
      </c>
      <c r="B51" s="8" t="s">
        <v>179</v>
      </c>
      <c r="C51" s="9">
        <v>2025</v>
      </c>
      <c r="D51" s="10" t="s">
        <v>180</v>
      </c>
      <c r="E51" s="10" t="s">
        <v>176</v>
      </c>
      <c r="F51" s="11" t="s">
        <v>35</v>
      </c>
      <c r="G51" s="11" t="s">
        <v>102</v>
      </c>
      <c r="H51" s="11">
        <v>2</v>
      </c>
      <c r="I51" s="11" t="s">
        <v>52</v>
      </c>
      <c r="J51" s="11">
        <v>1</v>
      </c>
      <c r="K51" s="11" t="s">
        <v>167</v>
      </c>
      <c r="L51" s="11">
        <v>1</v>
      </c>
      <c r="M51" s="11" t="s">
        <v>181</v>
      </c>
      <c r="N51" s="12">
        <v>1</v>
      </c>
      <c r="O51" s="13">
        <v>1</v>
      </c>
      <c r="P51" s="13">
        <v>0</v>
      </c>
      <c r="Q51" s="13">
        <v>1</v>
      </c>
      <c r="R51" s="13">
        <v>0</v>
      </c>
      <c r="S51" s="13">
        <v>0</v>
      </c>
      <c r="T51" s="13">
        <v>0</v>
      </c>
      <c r="U51" s="13">
        <v>1</v>
      </c>
      <c r="V51" s="13">
        <v>1</v>
      </c>
      <c r="W51" s="13">
        <v>0</v>
      </c>
      <c r="X51" s="13">
        <v>1</v>
      </c>
      <c r="Y51" s="13">
        <v>0</v>
      </c>
      <c r="Z51" s="13">
        <v>0</v>
      </c>
      <c r="AA51" s="13">
        <v>1</v>
      </c>
      <c r="AB51" s="13">
        <v>0</v>
      </c>
      <c r="AC51" s="13">
        <v>1</v>
      </c>
      <c r="AD51" s="13">
        <v>0</v>
      </c>
      <c r="AE51" s="13">
        <v>1</v>
      </c>
      <c r="AF51" s="14" t="s">
        <v>182</v>
      </c>
      <c r="AG51" s="11"/>
    </row>
    <row r="52" spans="1:33" x14ac:dyDescent="0.3">
      <c r="A52" s="4">
        <v>49</v>
      </c>
      <c r="B52" s="8" t="s">
        <v>248</v>
      </c>
      <c r="C52" s="9">
        <v>2025</v>
      </c>
      <c r="D52" s="10" t="s">
        <v>249</v>
      </c>
      <c r="E52" s="10" t="s">
        <v>34</v>
      </c>
      <c r="F52" s="11" t="s">
        <v>35</v>
      </c>
      <c r="G52" s="11" t="s">
        <v>44</v>
      </c>
      <c r="H52" s="11">
        <v>2</v>
      </c>
      <c r="I52" s="11" t="s">
        <v>52</v>
      </c>
      <c r="J52" s="11">
        <v>0</v>
      </c>
      <c r="K52" s="11" t="s">
        <v>38</v>
      </c>
      <c r="L52" s="11">
        <v>1</v>
      </c>
      <c r="M52" s="11" t="s">
        <v>250</v>
      </c>
      <c r="N52" s="12">
        <v>0</v>
      </c>
      <c r="O52" s="13">
        <v>0</v>
      </c>
      <c r="P52" s="13">
        <v>0</v>
      </c>
      <c r="Q52" s="13">
        <v>0</v>
      </c>
      <c r="R52" s="13">
        <v>0</v>
      </c>
      <c r="S52" s="13">
        <v>0</v>
      </c>
      <c r="T52" s="13">
        <v>0</v>
      </c>
      <c r="U52" s="13">
        <v>0</v>
      </c>
      <c r="V52" s="13">
        <v>1</v>
      </c>
      <c r="W52" s="13">
        <v>0</v>
      </c>
      <c r="X52" s="13">
        <v>0</v>
      </c>
      <c r="Y52" s="13">
        <v>0</v>
      </c>
      <c r="Z52" s="13">
        <v>0</v>
      </c>
      <c r="AA52" s="13">
        <v>0</v>
      </c>
      <c r="AB52" s="13">
        <v>0</v>
      </c>
      <c r="AC52" s="13">
        <v>0</v>
      </c>
      <c r="AD52" s="13">
        <v>0</v>
      </c>
      <c r="AE52" s="13">
        <v>0</v>
      </c>
      <c r="AF52" s="14" t="s">
        <v>251</v>
      </c>
      <c r="AG52" s="11"/>
    </row>
    <row r="53" spans="1:33" x14ac:dyDescent="0.3">
      <c r="A53" s="4">
        <v>30</v>
      </c>
      <c r="B53" s="8" t="s">
        <v>170</v>
      </c>
      <c r="C53" s="9">
        <v>2021</v>
      </c>
      <c r="D53" s="10" t="s">
        <v>171</v>
      </c>
      <c r="E53" s="10" t="s">
        <v>34</v>
      </c>
      <c r="F53" s="11" t="s">
        <v>35</v>
      </c>
      <c r="G53" s="11" t="s">
        <v>44</v>
      </c>
      <c r="H53" s="11">
        <v>2</v>
      </c>
      <c r="I53" s="11" t="s">
        <v>45</v>
      </c>
      <c r="J53" s="11">
        <v>1</v>
      </c>
      <c r="K53" s="11" t="s">
        <v>158</v>
      </c>
      <c r="L53" s="11">
        <v>1</v>
      </c>
      <c r="M53" s="11" t="s">
        <v>172</v>
      </c>
      <c r="N53" s="12">
        <v>1</v>
      </c>
      <c r="O53" s="13">
        <v>1</v>
      </c>
      <c r="P53" s="13">
        <v>0</v>
      </c>
      <c r="Q53" s="13">
        <v>0</v>
      </c>
      <c r="R53" s="13">
        <v>0</v>
      </c>
      <c r="S53" s="13">
        <v>0</v>
      </c>
      <c r="T53" s="13">
        <v>0</v>
      </c>
      <c r="U53" s="13">
        <v>0</v>
      </c>
      <c r="V53" s="13">
        <v>1</v>
      </c>
      <c r="W53" s="13">
        <v>1</v>
      </c>
      <c r="X53" s="13">
        <v>1</v>
      </c>
      <c r="Y53" s="13">
        <v>1</v>
      </c>
      <c r="Z53" s="13">
        <v>0</v>
      </c>
      <c r="AA53" s="13">
        <v>1</v>
      </c>
      <c r="AB53" s="13">
        <v>0</v>
      </c>
      <c r="AC53" s="13">
        <v>1</v>
      </c>
      <c r="AD53" s="13">
        <v>0</v>
      </c>
      <c r="AE53" s="13">
        <v>0</v>
      </c>
      <c r="AF53" s="14" t="s">
        <v>173</v>
      </c>
      <c r="AG53" s="11"/>
    </row>
    <row r="54" spans="1:33" x14ac:dyDescent="0.3">
      <c r="A54" s="4">
        <v>26</v>
      </c>
      <c r="B54" s="8" t="s">
        <v>152</v>
      </c>
      <c r="C54" s="9">
        <v>2025</v>
      </c>
      <c r="D54" s="10" t="s">
        <v>153</v>
      </c>
      <c r="E54" s="10" t="s">
        <v>43</v>
      </c>
      <c r="F54" s="11" t="s">
        <v>35</v>
      </c>
      <c r="G54" s="11" t="s">
        <v>44</v>
      </c>
      <c r="H54" s="11">
        <v>2</v>
      </c>
      <c r="I54" s="11" t="s">
        <v>45</v>
      </c>
      <c r="J54" s="11">
        <v>0</v>
      </c>
      <c r="K54" s="11" t="s">
        <v>38</v>
      </c>
      <c r="L54" s="11">
        <v>1</v>
      </c>
      <c r="M54" s="11" t="s">
        <v>154</v>
      </c>
      <c r="N54" s="12">
        <v>1</v>
      </c>
      <c r="O54" s="13">
        <v>1</v>
      </c>
      <c r="P54" s="13">
        <v>0</v>
      </c>
      <c r="Q54" s="13">
        <v>1</v>
      </c>
      <c r="R54" s="13">
        <v>0</v>
      </c>
      <c r="S54" s="13">
        <v>1</v>
      </c>
      <c r="T54" s="13">
        <v>0</v>
      </c>
      <c r="U54" s="13">
        <v>1</v>
      </c>
      <c r="V54" s="13">
        <v>1</v>
      </c>
      <c r="W54" s="13">
        <v>0</v>
      </c>
      <c r="X54" s="13">
        <v>0</v>
      </c>
      <c r="Y54" s="13">
        <v>0</v>
      </c>
      <c r="Z54" s="13">
        <v>0</v>
      </c>
      <c r="AA54" s="13">
        <v>0</v>
      </c>
      <c r="AB54" s="13">
        <v>0</v>
      </c>
      <c r="AC54" s="13">
        <v>0</v>
      </c>
      <c r="AD54" s="13">
        <v>1</v>
      </c>
      <c r="AE54" s="13">
        <v>0</v>
      </c>
      <c r="AF54" s="14" t="s">
        <v>155</v>
      </c>
      <c r="AG54" s="11"/>
    </row>
    <row r="55" spans="1:33" x14ac:dyDescent="0.3">
      <c r="A55" s="4">
        <v>40</v>
      </c>
      <c r="B55" s="8" t="s">
        <v>210</v>
      </c>
      <c r="C55" s="9">
        <v>2021</v>
      </c>
      <c r="D55" s="10" t="s">
        <v>211</v>
      </c>
      <c r="E55" s="10" t="s">
        <v>34</v>
      </c>
      <c r="F55" s="11" t="s">
        <v>35</v>
      </c>
      <c r="G55" s="11" t="s">
        <v>44</v>
      </c>
      <c r="H55" s="11">
        <v>2</v>
      </c>
      <c r="I55" s="11" t="s">
        <v>52</v>
      </c>
      <c r="J55" s="11">
        <v>0</v>
      </c>
      <c r="K55" s="11" t="s">
        <v>38</v>
      </c>
      <c r="L55" s="11">
        <v>1</v>
      </c>
      <c r="M55" s="11" t="s">
        <v>212</v>
      </c>
      <c r="N55" s="12">
        <v>1</v>
      </c>
      <c r="O55" s="13">
        <v>0</v>
      </c>
      <c r="P55" s="13">
        <v>0</v>
      </c>
      <c r="Q55" s="13">
        <v>1</v>
      </c>
      <c r="R55" s="13">
        <v>0</v>
      </c>
      <c r="S55" s="13">
        <v>0</v>
      </c>
      <c r="T55" s="13">
        <v>0</v>
      </c>
      <c r="U55" s="13">
        <v>0</v>
      </c>
      <c r="V55" s="13">
        <v>1</v>
      </c>
      <c r="W55" s="13">
        <v>0</v>
      </c>
      <c r="X55" s="13">
        <v>0</v>
      </c>
      <c r="Y55" s="13">
        <v>0</v>
      </c>
      <c r="Z55" s="13">
        <v>0</v>
      </c>
      <c r="AA55" s="13">
        <v>0</v>
      </c>
      <c r="AB55" s="13">
        <v>0</v>
      </c>
      <c r="AC55" s="13">
        <v>0</v>
      </c>
      <c r="AD55" s="13">
        <v>0</v>
      </c>
      <c r="AE55" s="13">
        <v>0</v>
      </c>
      <c r="AF55" s="14" t="s">
        <v>213</v>
      </c>
      <c r="AG55" s="11"/>
    </row>
    <row r="56" spans="1:33" x14ac:dyDescent="0.3">
      <c r="A56" s="4">
        <v>4</v>
      </c>
      <c r="B56" s="8" t="s">
        <v>55</v>
      </c>
      <c r="C56" s="9">
        <v>2023</v>
      </c>
      <c r="D56" s="10" t="s">
        <v>56</v>
      </c>
      <c r="E56" s="10" t="s">
        <v>34</v>
      </c>
      <c r="F56" s="11" t="s">
        <v>35</v>
      </c>
      <c r="G56" s="11" t="s">
        <v>44</v>
      </c>
      <c r="H56" s="11">
        <v>2</v>
      </c>
      <c r="I56" s="11" t="s">
        <v>45</v>
      </c>
      <c r="J56" s="11">
        <v>0</v>
      </c>
      <c r="K56" s="11" t="s">
        <v>38</v>
      </c>
      <c r="L56" s="11">
        <v>1</v>
      </c>
      <c r="M56" s="11" t="s">
        <v>57</v>
      </c>
      <c r="N56" s="12">
        <v>1</v>
      </c>
      <c r="O56" s="13">
        <v>1</v>
      </c>
      <c r="P56" s="13">
        <v>0</v>
      </c>
      <c r="Q56" s="13">
        <v>0</v>
      </c>
      <c r="R56" s="13">
        <v>0</v>
      </c>
      <c r="S56" s="13">
        <v>1</v>
      </c>
      <c r="T56" s="13">
        <v>0</v>
      </c>
      <c r="U56" s="13">
        <v>0</v>
      </c>
      <c r="V56" s="13">
        <v>1</v>
      </c>
      <c r="W56" s="13">
        <v>0</v>
      </c>
      <c r="X56" s="13">
        <v>0</v>
      </c>
      <c r="Y56" s="13">
        <v>1</v>
      </c>
      <c r="Z56" s="13">
        <v>0</v>
      </c>
      <c r="AA56" s="13">
        <v>1</v>
      </c>
      <c r="AB56" s="13">
        <v>0</v>
      </c>
      <c r="AC56" s="13">
        <v>0</v>
      </c>
      <c r="AD56" s="13">
        <v>1</v>
      </c>
      <c r="AE56" s="13">
        <v>0</v>
      </c>
      <c r="AF56" s="14" t="s">
        <v>58</v>
      </c>
      <c r="AG56" s="11"/>
    </row>
    <row r="57" spans="1:33" x14ac:dyDescent="0.3">
      <c r="A57" s="4">
        <v>44</v>
      </c>
      <c r="B57" s="8" t="s">
        <v>226</v>
      </c>
      <c r="C57" s="9">
        <v>2023</v>
      </c>
      <c r="D57" s="10" t="s">
        <v>227</v>
      </c>
      <c r="E57" s="10" t="s">
        <v>132</v>
      </c>
      <c r="F57" s="11" t="s">
        <v>35</v>
      </c>
      <c r="G57" s="11" t="s">
        <v>228</v>
      </c>
      <c r="H57" s="11">
        <v>3</v>
      </c>
      <c r="I57" s="11" t="s">
        <v>52</v>
      </c>
      <c r="J57" s="11">
        <v>0</v>
      </c>
      <c r="K57" s="11" t="s">
        <v>38</v>
      </c>
      <c r="L57" s="11">
        <v>1</v>
      </c>
      <c r="M57" s="11" t="s">
        <v>229</v>
      </c>
      <c r="N57" s="12">
        <v>1</v>
      </c>
      <c r="O57" s="13">
        <v>0</v>
      </c>
      <c r="P57" s="13">
        <v>0</v>
      </c>
      <c r="Q57" s="13">
        <v>1</v>
      </c>
      <c r="R57" s="13">
        <v>0</v>
      </c>
      <c r="S57" s="13">
        <v>0</v>
      </c>
      <c r="T57" s="13">
        <v>0</v>
      </c>
      <c r="U57" s="13">
        <v>1</v>
      </c>
      <c r="V57" s="13">
        <v>1</v>
      </c>
      <c r="W57" s="13">
        <v>0</v>
      </c>
      <c r="X57" s="13">
        <v>0</v>
      </c>
      <c r="Y57" s="13">
        <v>1</v>
      </c>
      <c r="Z57" s="13">
        <v>0</v>
      </c>
      <c r="AA57" s="13">
        <v>0</v>
      </c>
      <c r="AB57" s="13">
        <v>1</v>
      </c>
      <c r="AC57" s="13">
        <v>0</v>
      </c>
      <c r="AD57" s="13">
        <v>1</v>
      </c>
      <c r="AE57" s="13">
        <v>0</v>
      </c>
      <c r="AF57" s="14" t="s">
        <v>230</v>
      </c>
      <c r="AG57" s="11"/>
    </row>
    <row r="58" spans="1:33" x14ac:dyDescent="0.3">
      <c r="A58" s="4">
        <v>25</v>
      </c>
      <c r="B58" s="8" t="s">
        <v>148</v>
      </c>
      <c r="C58" s="9">
        <v>2021</v>
      </c>
      <c r="D58" s="10" t="s">
        <v>149</v>
      </c>
      <c r="E58" s="10" t="s">
        <v>132</v>
      </c>
      <c r="F58" s="11" t="s">
        <v>35</v>
      </c>
      <c r="G58" s="11" t="s">
        <v>102</v>
      </c>
      <c r="H58" s="11">
        <v>3</v>
      </c>
      <c r="I58" s="11" t="s">
        <v>52</v>
      </c>
      <c r="J58" s="11">
        <v>0</v>
      </c>
      <c r="K58" s="11" t="s">
        <v>38</v>
      </c>
      <c r="L58" s="11">
        <v>1</v>
      </c>
      <c r="M58" s="11" t="s">
        <v>150</v>
      </c>
      <c r="N58" s="12">
        <v>0</v>
      </c>
      <c r="O58" s="13">
        <v>0</v>
      </c>
      <c r="P58" s="13">
        <v>1</v>
      </c>
      <c r="Q58" s="13">
        <v>0</v>
      </c>
      <c r="R58" s="13">
        <v>0</v>
      </c>
      <c r="S58" s="13">
        <v>0</v>
      </c>
      <c r="T58" s="13">
        <v>0</v>
      </c>
      <c r="U58" s="13">
        <v>1</v>
      </c>
      <c r="V58" s="13">
        <v>1</v>
      </c>
      <c r="W58" s="13">
        <v>0</v>
      </c>
      <c r="X58" s="13">
        <v>0</v>
      </c>
      <c r="Y58" s="13">
        <v>1</v>
      </c>
      <c r="Z58" s="13">
        <v>0</v>
      </c>
      <c r="AA58" s="13">
        <v>1</v>
      </c>
      <c r="AB58" s="13">
        <v>0</v>
      </c>
      <c r="AC58" s="13">
        <v>0</v>
      </c>
      <c r="AD58" s="13">
        <v>1</v>
      </c>
      <c r="AE58" s="13">
        <v>0</v>
      </c>
      <c r="AF58" s="14" t="s">
        <v>151</v>
      </c>
      <c r="AG58" s="11"/>
    </row>
    <row r="59" spans="1:33" x14ac:dyDescent="0.3">
      <c r="A59" s="4">
        <v>27</v>
      </c>
      <c r="B59" s="8" t="s">
        <v>156</v>
      </c>
      <c r="C59" s="9">
        <v>2022</v>
      </c>
      <c r="D59" s="10" t="s">
        <v>157</v>
      </c>
      <c r="E59" s="10" t="s">
        <v>43</v>
      </c>
      <c r="F59" s="11" t="s">
        <v>35</v>
      </c>
      <c r="G59" s="11" t="s">
        <v>44</v>
      </c>
      <c r="H59" s="11">
        <v>2</v>
      </c>
      <c r="I59" s="11" t="s">
        <v>45</v>
      </c>
      <c r="J59" s="11">
        <v>1</v>
      </c>
      <c r="K59" s="11" t="s">
        <v>158</v>
      </c>
      <c r="L59" s="11">
        <v>1</v>
      </c>
      <c r="M59" s="11" t="s">
        <v>159</v>
      </c>
      <c r="N59" s="12">
        <v>1</v>
      </c>
      <c r="O59" s="13">
        <v>1</v>
      </c>
      <c r="P59" s="13">
        <v>0</v>
      </c>
      <c r="Q59" s="13">
        <v>0</v>
      </c>
      <c r="R59" s="13">
        <v>0</v>
      </c>
      <c r="S59" s="13">
        <v>1</v>
      </c>
      <c r="T59" s="13">
        <v>0</v>
      </c>
      <c r="U59" s="13">
        <v>0</v>
      </c>
      <c r="V59" s="13">
        <v>1</v>
      </c>
      <c r="W59" s="13">
        <v>0</v>
      </c>
      <c r="X59" s="13">
        <v>0</v>
      </c>
      <c r="Y59" s="13">
        <v>0</v>
      </c>
      <c r="Z59" s="13">
        <v>0</v>
      </c>
      <c r="AA59" s="13">
        <v>1</v>
      </c>
      <c r="AB59" s="13">
        <v>0</v>
      </c>
      <c r="AC59" s="13">
        <v>0</v>
      </c>
      <c r="AD59" s="13">
        <v>1</v>
      </c>
      <c r="AE59" s="13">
        <v>0</v>
      </c>
      <c r="AF59" s="14" t="s">
        <v>160</v>
      </c>
      <c r="AG59" s="11"/>
    </row>
    <row r="60" spans="1:33" x14ac:dyDescent="0.3">
      <c r="A60" s="4">
        <v>43</v>
      </c>
      <c r="B60" s="8" t="s">
        <v>222</v>
      </c>
      <c r="C60" s="9">
        <v>2021</v>
      </c>
      <c r="D60" s="10" t="s">
        <v>223</v>
      </c>
      <c r="E60" s="10" t="s">
        <v>43</v>
      </c>
      <c r="F60" s="11" t="s">
        <v>35</v>
      </c>
      <c r="G60" s="11" t="s">
        <v>44</v>
      </c>
      <c r="H60" s="11">
        <v>3</v>
      </c>
      <c r="I60" s="11" t="s">
        <v>45</v>
      </c>
      <c r="J60" s="11">
        <v>1</v>
      </c>
      <c r="K60" s="11" t="s">
        <v>224</v>
      </c>
      <c r="L60" s="11">
        <v>1</v>
      </c>
      <c r="M60" s="11" t="s">
        <v>177</v>
      </c>
      <c r="N60" s="12">
        <v>0</v>
      </c>
      <c r="O60" s="13">
        <v>0</v>
      </c>
      <c r="P60" s="13">
        <v>0</v>
      </c>
      <c r="Q60" s="13">
        <v>1</v>
      </c>
      <c r="R60" s="13">
        <v>0</v>
      </c>
      <c r="S60" s="13">
        <v>0</v>
      </c>
      <c r="T60" s="13">
        <v>1</v>
      </c>
      <c r="U60" s="13">
        <v>1</v>
      </c>
      <c r="V60" s="13">
        <v>1</v>
      </c>
      <c r="W60" s="13">
        <v>0</v>
      </c>
      <c r="X60" s="13">
        <v>0</v>
      </c>
      <c r="Y60" s="13">
        <v>1</v>
      </c>
      <c r="Z60" s="13">
        <v>0</v>
      </c>
      <c r="AA60" s="13">
        <v>1</v>
      </c>
      <c r="AB60" s="13">
        <v>0</v>
      </c>
      <c r="AC60" s="13">
        <v>0</v>
      </c>
      <c r="AD60" s="13">
        <v>1</v>
      </c>
      <c r="AE60" s="13">
        <v>0</v>
      </c>
      <c r="AF60" s="14" t="s">
        <v>225</v>
      </c>
      <c r="AG60" s="11"/>
    </row>
    <row r="61" spans="1:33" x14ac:dyDescent="0.3">
      <c r="A61" s="4">
        <v>6</v>
      </c>
      <c r="B61" s="8" t="s">
        <v>65</v>
      </c>
      <c r="C61" s="9">
        <v>2021</v>
      </c>
      <c r="D61" s="10" t="s">
        <v>66</v>
      </c>
      <c r="E61" s="10" t="s">
        <v>43</v>
      </c>
      <c r="F61" s="11" t="s">
        <v>35</v>
      </c>
      <c r="G61" s="11" t="s">
        <v>44</v>
      </c>
      <c r="H61" s="11">
        <v>2</v>
      </c>
      <c r="I61" s="11" t="s">
        <v>45</v>
      </c>
      <c r="J61" s="11">
        <v>1</v>
      </c>
      <c r="K61" s="11" t="s">
        <v>67</v>
      </c>
      <c r="L61" s="11">
        <v>1</v>
      </c>
      <c r="M61" s="11" t="s">
        <v>68</v>
      </c>
      <c r="N61" s="12">
        <v>1</v>
      </c>
      <c r="O61" s="13">
        <v>1</v>
      </c>
      <c r="P61" s="13">
        <v>0</v>
      </c>
      <c r="Q61" s="13">
        <v>0</v>
      </c>
      <c r="R61" s="13">
        <v>0</v>
      </c>
      <c r="S61" s="13">
        <v>0</v>
      </c>
      <c r="T61" s="13">
        <v>0</v>
      </c>
      <c r="U61" s="13">
        <v>1</v>
      </c>
      <c r="V61" s="13">
        <v>1</v>
      </c>
      <c r="W61" s="13">
        <v>1</v>
      </c>
      <c r="X61" s="13">
        <v>1</v>
      </c>
      <c r="Y61" s="13">
        <v>0</v>
      </c>
      <c r="Z61" s="13">
        <v>0</v>
      </c>
      <c r="AA61" s="13">
        <v>1</v>
      </c>
      <c r="AB61" s="13">
        <v>0</v>
      </c>
      <c r="AC61" s="13">
        <v>0</v>
      </c>
      <c r="AD61" s="13">
        <v>1</v>
      </c>
      <c r="AE61" s="13">
        <v>0</v>
      </c>
      <c r="AF61" s="14" t="s">
        <v>69</v>
      </c>
      <c r="AG61" s="11"/>
    </row>
    <row r="62" spans="1:33" x14ac:dyDescent="0.3">
      <c r="A62" s="4">
        <v>35</v>
      </c>
      <c r="B62" s="8" t="s">
        <v>191</v>
      </c>
      <c r="C62" s="9">
        <v>2023</v>
      </c>
      <c r="D62" s="10" t="s">
        <v>192</v>
      </c>
      <c r="E62" s="10" t="s">
        <v>43</v>
      </c>
      <c r="F62" s="11" t="s">
        <v>35</v>
      </c>
      <c r="G62" s="11" t="s">
        <v>36</v>
      </c>
      <c r="H62" s="11">
        <v>3</v>
      </c>
      <c r="I62" s="11" t="s">
        <v>37</v>
      </c>
      <c r="J62" s="11">
        <v>0</v>
      </c>
      <c r="K62" s="11" t="s">
        <v>38</v>
      </c>
      <c r="L62" s="11">
        <v>1</v>
      </c>
      <c r="M62" s="11" t="s">
        <v>193</v>
      </c>
      <c r="N62" s="12">
        <v>1</v>
      </c>
      <c r="O62" s="13">
        <v>0</v>
      </c>
      <c r="P62" s="13">
        <v>0</v>
      </c>
      <c r="Q62" s="13">
        <v>1</v>
      </c>
      <c r="R62" s="13">
        <v>0</v>
      </c>
      <c r="S62" s="13">
        <v>0</v>
      </c>
      <c r="T62" s="13">
        <v>0</v>
      </c>
      <c r="U62" s="13">
        <v>0</v>
      </c>
      <c r="V62" s="13">
        <v>1</v>
      </c>
      <c r="W62" s="13">
        <v>0</v>
      </c>
      <c r="X62" s="13">
        <v>0</v>
      </c>
      <c r="Y62" s="13">
        <v>1</v>
      </c>
      <c r="Z62" s="13">
        <v>0</v>
      </c>
      <c r="AA62" s="13">
        <v>0</v>
      </c>
      <c r="AB62" s="13">
        <v>0</v>
      </c>
      <c r="AC62" s="13">
        <v>0</v>
      </c>
      <c r="AD62" s="13">
        <v>0</v>
      </c>
      <c r="AE62" s="13">
        <v>1</v>
      </c>
      <c r="AF62" s="14" t="s">
        <v>194</v>
      </c>
      <c r="AG62" s="11"/>
    </row>
    <row r="63" spans="1:33" x14ac:dyDescent="0.3">
      <c r="A63" s="4">
        <v>39</v>
      </c>
      <c r="B63" s="8" t="s">
        <v>206</v>
      </c>
      <c r="C63" s="9">
        <v>2023</v>
      </c>
      <c r="D63" s="10" t="s">
        <v>207</v>
      </c>
      <c r="E63" s="10" t="s">
        <v>176</v>
      </c>
      <c r="F63" s="11" t="s">
        <v>35</v>
      </c>
      <c r="G63" s="11" t="s">
        <v>44</v>
      </c>
      <c r="H63" s="11">
        <v>4</v>
      </c>
      <c r="I63" s="11" t="s">
        <v>45</v>
      </c>
      <c r="J63" s="11">
        <v>0</v>
      </c>
      <c r="K63" s="11" t="s">
        <v>38</v>
      </c>
      <c r="L63" s="11">
        <v>1</v>
      </c>
      <c r="M63" s="11" t="s">
        <v>208</v>
      </c>
      <c r="N63" s="12">
        <v>1</v>
      </c>
      <c r="O63" s="13">
        <v>1</v>
      </c>
      <c r="P63" s="13">
        <v>1</v>
      </c>
      <c r="Q63" s="13">
        <v>1</v>
      </c>
      <c r="R63" s="13">
        <v>1</v>
      </c>
      <c r="S63" s="13">
        <v>1</v>
      </c>
      <c r="T63" s="13">
        <v>0</v>
      </c>
      <c r="U63" s="13">
        <v>1</v>
      </c>
      <c r="V63" s="13">
        <v>1</v>
      </c>
      <c r="W63" s="13">
        <v>0</v>
      </c>
      <c r="X63" s="13">
        <v>0</v>
      </c>
      <c r="Y63" s="13">
        <v>0</v>
      </c>
      <c r="Z63" s="13">
        <v>0</v>
      </c>
      <c r="AA63" s="13">
        <v>1</v>
      </c>
      <c r="AB63" s="13">
        <v>1</v>
      </c>
      <c r="AC63" s="13">
        <v>0</v>
      </c>
      <c r="AD63" s="13">
        <v>0</v>
      </c>
      <c r="AE63" s="13">
        <v>1</v>
      </c>
      <c r="AF63" s="14" t="s">
        <v>209</v>
      </c>
      <c r="AG63" s="11"/>
    </row>
    <row r="64" spans="1:33" x14ac:dyDescent="0.3">
      <c r="A64" s="4">
        <v>59</v>
      </c>
      <c r="B64" s="11" t="s">
        <v>289</v>
      </c>
      <c r="C64" s="15">
        <v>2024</v>
      </c>
      <c r="D64" s="14" t="s">
        <v>290</v>
      </c>
      <c r="E64" s="14" t="s">
        <v>87</v>
      </c>
      <c r="F64" s="11" t="s">
        <v>73</v>
      </c>
      <c r="G64" s="11" t="s">
        <v>102</v>
      </c>
      <c r="H64" s="11">
        <v>3</v>
      </c>
      <c r="I64" s="11" t="s">
        <v>45</v>
      </c>
      <c r="J64" s="11">
        <v>0</v>
      </c>
      <c r="K64" s="11" t="s">
        <v>38</v>
      </c>
      <c r="L64" s="11">
        <v>1</v>
      </c>
      <c r="M64" s="11" t="s">
        <v>291</v>
      </c>
      <c r="N64" s="13">
        <v>1</v>
      </c>
      <c r="O64" s="13">
        <v>1</v>
      </c>
      <c r="P64" s="13">
        <v>0</v>
      </c>
      <c r="Q64" s="13">
        <v>1</v>
      </c>
      <c r="R64" s="13">
        <v>0</v>
      </c>
      <c r="S64" s="13">
        <v>0</v>
      </c>
      <c r="T64" s="13">
        <v>0</v>
      </c>
      <c r="U64" s="13">
        <v>1</v>
      </c>
      <c r="V64" s="13">
        <v>1</v>
      </c>
      <c r="W64" s="13">
        <v>0</v>
      </c>
      <c r="X64" s="13">
        <v>0</v>
      </c>
      <c r="Y64" s="13">
        <v>1</v>
      </c>
      <c r="Z64" s="13">
        <v>0</v>
      </c>
      <c r="AA64" s="13">
        <v>0</v>
      </c>
      <c r="AB64" s="13">
        <v>1</v>
      </c>
      <c r="AC64" s="13">
        <v>0</v>
      </c>
      <c r="AD64" s="13">
        <v>0</v>
      </c>
      <c r="AE64" s="13">
        <v>1</v>
      </c>
      <c r="AF64" s="14" t="s">
        <v>292</v>
      </c>
      <c r="AG64" s="11"/>
    </row>
    <row r="65" spans="1:33" x14ac:dyDescent="0.3">
      <c r="A65" s="4">
        <v>21</v>
      </c>
      <c r="B65" s="8" t="s">
        <v>137</v>
      </c>
      <c r="C65" s="9">
        <v>2025</v>
      </c>
      <c r="D65" s="10" t="s">
        <v>138</v>
      </c>
      <c r="E65" s="10" t="s">
        <v>34</v>
      </c>
      <c r="F65" s="11" t="s">
        <v>35</v>
      </c>
      <c r="G65" s="11" t="s">
        <v>44</v>
      </c>
      <c r="H65" s="11">
        <v>2</v>
      </c>
      <c r="I65" s="11" t="s">
        <v>37</v>
      </c>
      <c r="J65" s="11">
        <v>0</v>
      </c>
      <c r="K65" s="11" t="s">
        <v>38</v>
      </c>
      <c r="L65" s="11">
        <v>1</v>
      </c>
      <c r="M65" s="11" t="s">
        <v>88</v>
      </c>
      <c r="N65" s="12">
        <v>0</v>
      </c>
      <c r="O65" s="13">
        <v>0</v>
      </c>
      <c r="P65" s="13">
        <v>0</v>
      </c>
      <c r="Q65" s="13">
        <v>1</v>
      </c>
      <c r="R65" s="13">
        <v>0</v>
      </c>
      <c r="S65" s="13">
        <v>0</v>
      </c>
      <c r="T65" s="13">
        <v>0</v>
      </c>
      <c r="U65" s="13">
        <v>1</v>
      </c>
      <c r="V65" s="13">
        <v>1</v>
      </c>
      <c r="W65" s="13">
        <v>0</v>
      </c>
      <c r="X65" s="13">
        <v>0</v>
      </c>
      <c r="Y65" s="13">
        <v>0</v>
      </c>
      <c r="Z65" s="13">
        <v>0</v>
      </c>
      <c r="AA65" s="13">
        <v>0</v>
      </c>
      <c r="AB65" s="13">
        <v>0</v>
      </c>
      <c r="AC65" s="13">
        <v>0</v>
      </c>
      <c r="AD65" s="13">
        <v>0</v>
      </c>
      <c r="AE65" s="13">
        <v>0</v>
      </c>
      <c r="AF65" s="14" t="s">
        <v>139</v>
      </c>
      <c r="AG65" s="11"/>
    </row>
    <row r="66" spans="1:33" x14ac:dyDescent="0.3">
      <c r="A66" s="4">
        <v>14</v>
      </c>
      <c r="B66" s="8" t="s">
        <v>105</v>
      </c>
      <c r="C66" s="9">
        <v>2025</v>
      </c>
      <c r="D66" s="10" t="s">
        <v>106</v>
      </c>
      <c r="E66" s="10" t="s">
        <v>43</v>
      </c>
      <c r="F66" s="11" t="s">
        <v>35</v>
      </c>
      <c r="G66" s="11" t="s">
        <v>44</v>
      </c>
      <c r="H66" s="11">
        <v>2</v>
      </c>
      <c r="I66" s="11" t="s">
        <v>45</v>
      </c>
      <c r="J66" s="11">
        <v>0</v>
      </c>
      <c r="K66" s="11" t="s">
        <v>38</v>
      </c>
      <c r="L66" s="11">
        <v>1</v>
      </c>
      <c r="M66" s="11" t="s">
        <v>107</v>
      </c>
      <c r="N66" s="12">
        <v>1</v>
      </c>
      <c r="O66" s="13">
        <v>1</v>
      </c>
      <c r="P66" s="13">
        <v>0</v>
      </c>
      <c r="Q66" s="13">
        <v>0</v>
      </c>
      <c r="R66" s="13">
        <v>0</v>
      </c>
      <c r="S66" s="13">
        <v>1</v>
      </c>
      <c r="T66" s="13">
        <v>0</v>
      </c>
      <c r="U66" s="13">
        <v>0</v>
      </c>
      <c r="V66" s="13">
        <v>0</v>
      </c>
      <c r="W66" s="13">
        <v>0</v>
      </c>
      <c r="X66" s="13">
        <v>0</v>
      </c>
      <c r="Y66" s="13">
        <v>0</v>
      </c>
      <c r="Z66" s="13">
        <v>0</v>
      </c>
      <c r="AA66" s="13">
        <v>1</v>
      </c>
      <c r="AB66" s="13">
        <v>0</v>
      </c>
      <c r="AC66" s="13">
        <v>0</v>
      </c>
      <c r="AD66" s="13">
        <v>0</v>
      </c>
      <c r="AE66" s="13">
        <v>0</v>
      </c>
      <c r="AF66" s="14" t="s">
        <v>108</v>
      </c>
      <c r="AG66" s="11"/>
    </row>
    <row r="67" spans="1:33" x14ac:dyDescent="0.3">
      <c r="A67" s="4">
        <v>88</v>
      </c>
      <c r="B67" s="8" t="s">
        <v>393</v>
      </c>
      <c r="C67" s="9">
        <v>2024</v>
      </c>
      <c r="D67" s="10" t="s">
        <v>394</v>
      </c>
      <c r="E67" s="10" t="s">
        <v>132</v>
      </c>
      <c r="F67" s="11" t="s">
        <v>35</v>
      </c>
      <c r="G67" s="11" t="s">
        <v>44</v>
      </c>
      <c r="H67" s="11">
        <v>3</v>
      </c>
      <c r="I67" s="11" t="s">
        <v>37</v>
      </c>
      <c r="J67" s="11">
        <v>0</v>
      </c>
      <c r="K67" s="11" t="s">
        <v>38</v>
      </c>
      <c r="L67" s="11">
        <v>1</v>
      </c>
      <c r="M67" s="11" t="s">
        <v>88</v>
      </c>
      <c r="N67" s="12">
        <v>0</v>
      </c>
      <c r="O67" s="13">
        <v>1</v>
      </c>
      <c r="P67" s="13">
        <v>0</v>
      </c>
      <c r="Q67" s="13">
        <v>0</v>
      </c>
      <c r="R67" s="13">
        <v>0</v>
      </c>
      <c r="S67" s="13">
        <v>1</v>
      </c>
      <c r="T67" s="13">
        <v>0</v>
      </c>
      <c r="U67" s="13">
        <v>0</v>
      </c>
      <c r="V67" s="13">
        <v>1</v>
      </c>
      <c r="W67" s="13">
        <v>0</v>
      </c>
      <c r="X67" s="13">
        <v>0</v>
      </c>
      <c r="Y67" s="13">
        <v>1</v>
      </c>
      <c r="Z67" s="13">
        <v>0</v>
      </c>
      <c r="AA67" s="13">
        <v>0</v>
      </c>
      <c r="AB67" s="13">
        <v>0</v>
      </c>
      <c r="AC67" s="13">
        <v>0</v>
      </c>
      <c r="AD67" s="13">
        <v>1</v>
      </c>
      <c r="AE67" s="13">
        <v>0</v>
      </c>
      <c r="AF67" s="14" t="s">
        <v>395</v>
      </c>
      <c r="AG67" s="11"/>
    </row>
    <row r="68" spans="1:33" x14ac:dyDescent="0.3">
      <c r="A68" s="4">
        <v>69</v>
      </c>
      <c r="B68" s="8" t="s">
        <v>328</v>
      </c>
      <c r="C68" s="9">
        <v>2020</v>
      </c>
      <c r="D68" s="10" t="s">
        <v>329</v>
      </c>
      <c r="E68" s="10" t="s">
        <v>43</v>
      </c>
      <c r="F68" s="11" t="s">
        <v>35</v>
      </c>
      <c r="G68" s="11" t="s">
        <v>102</v>
      </c>
      <c r="H68" s="11">
        <v>3</v>
      </c>
      <c r="I68" s="11" t="s">
        <v>45</v>
      </c>
      <c r="J68" s="11">
        <v>1</v>
      </c>
      <c r="K68" s="11" t="s">
        <v>330</v>
      </c>
      <c r="L68" s="11">
        <v>1</v>
      </c>
      <c r="M68" s="11" t="s">
        <v>331</v>
      </c>
      <c r="N68" s="12">
        <v>1</v>
      </c>
      <c r="O68" s="13">
        <v>1</v>
      </c>
      <c r="P68" s="13">
        <v>0</v>
      </c>
      <c r="Q68" s="13">
        <v>1</v>
      </c>
      <c r="R68" s="13">
        <v>0</v>
      </c>
      <c r="S68" s="13">
        <v>1</v>
      </c>
      <c r="T68" s="13">
        <v>0</v>
      </c>
      <c r="U68" s="13">
        <v>0</v>
      </c>
      <c r="V68" s="13">
        <v>1</v>
      </c>
      <c r="W68" s="13">
        <v>0</v>
      </c>
      <c r="X68" s="13">
        <v>1</v>
      </c>
      <c r="Y68" s="13">
        <v>0</v>
      </c>
      <c r="Z68" s="13">
        <v>0</v>
      </c>
      <c r="AA68" s="13">
        <v>1</v>
      </c>
      <c r="AB68" s="13">
        <v>0</v>
      </c>
      <c r="AC68" s="13">
        <v>0</v>
      </c>
      <c r="AD68" s="13">
        <v>0</v>
      </c>
      <c r="AE68" s="13">
        <v>0</v>
      </c>
      <c r="AF68" s="14" t="s">
        <v>332</v>
      </c>
      <c r="AG68" s="11"/>
    </row>
    <row r="69" spans="1:33" x14ac:dyDescent="0.3">
      <c r="A69" s="4">
        <v>53</v>
      </c>
      <c r="B69" s="8" t="s">
        <v>267</v>
      </c>
      <c r="C69" s="9">
        <v>2025</v>
      </c>
      <c r="D69" s="10" t="s">
        <v>268</v>
      </c>
      <c r="E69" s="10" t="s">
        <v>34</v>
      </c>
      <c r="F69" s="11" t="s">
        <v>35</v>
      </c>
      <c r="G69" s="11" t="s">
        <v>44</v>
      </c>
      <c r="H69" s="11">
        <v>2</v>
      </c>
      <c r="I69" s="11" t="s">
        <v>45</v>
      </c>
      <c r="J69" s="11">
        <v>0</v>
      </c>
      <c r="K69" s="11" t="s">
        <v>38</v>
      </c>
      <c r="L69" s="11">
        <v>1</v>
      </c>
      <c r="M69" s="11" t="s">
        <v>269</v>
      </c>
      <c r="N69" s="12">
        <v>1</v>
      </c>
      <c r="O69" s="13">
        <v>1</v>
      </c>
      <c r="P69" s="13">
        <v>0</v>
      </c>
      <c r="Q69" s="12">
        <v>1</v>
      </c>
      <c r="R69" s="13">
        <v>0</v>
      </c>
      <c r="S69" s="13">
        <v>1</v>
      </c>
      <c r="T69" s="13">
        <v>0</v>
      </c>
      <c r="U69" s="13">
        <v>1</v>
      </c>
      <c r="V69" s="13">
        <v>1</v>
      </c>
      <c r="W69" s="13">
        <v>0</v>
      </c>
      <c r="X69" s="13">
        <v>0</v>
      </c>
      <c r="Y69" s="13">
        <v>0</v>
      </c>
      <c r="Z69" s="13">
        <v>0</v>
      </c>
      <c r="AA69" s="13">
        <v>0</v>
      </c>
      <c r="AB69" s="13">
        <v>1</v>
      </c>
      <c r="AC69" s="13">
        <v>0</v>
      </c>
      <c r="AD69" s="13">
        <v>1</v>
      </c>
      <c r="AE69" s="13">
        <v>0</v>
      </c>
      <c r="AF69" s="14" t="s">
        <v>270</v>
      </c>
      <c r="AG69" s="11"/>
    </row>
    <row r="70" spans="1:33" x14ac:dyDescent="0.3">
      <c r="A70" s="4">
        <v>5</v>
      </c>
      <c r="B70" s="8" t="s">
        <v>59</v>
      </c>
      <c r="C70" s="9">
        <v>2020</v>
      </c>
      <c r="D70" s="10" t="s">
        <v>60</v>
      </c>
      <c r="E70" s="10" t="s">
        <v>61</v>
      </c>
      <c r="F70" s="11" t="s">
        <v>35</v>
      </c>
      <c r="G70" s="11" t="s">
        <v>44</v>
      </c>
      <c r="H70" s="11">
        <v>2</v>
      </c>
      <c r="I70" s="11" t="s">
        <v>45</v>
      </c>
      <c r="J70" s="11">
        <v>1</v>
      </c>
      <c r="K70" s="11" t="s">
        <v>62</v>
      </c>
      <c r="L70" s="11">
        <v>1</v>
      </c>
      <c r="M70" s="11" t="s">
        <v>63</v>
      </c>
      <c r="N70" s="13">
        <v>1</v>
      </c>
      <c r="O70" s="13">
        <v>1</v>
      </c>
      <c r="P70" s="13">
        <v>0</v>
      </c>
      <c r="Q70" s="13">
        <v>0</v>
      </c>
      <c r="R70" s="13">
        <v>0</v>
      </c>
      <c r="S70" s="13">
        <v>1</v>
      </c>
      <c r="T70" s="13">
        <v>0</v>
      </c>
      <c r="U70" s="13">
        <v>0</v>
      </c>
      <c r="V70" s="13">
        <v>1</v>
      </c>
      <c r="W70" s="13">
        <v>1</v>
      </c>
      <c r="X70" s="13">
        <v>1</v>
      </c>
      <c r="Y70" s="13">
        <v>0</v>
      </c>
      <c r="Z70" s="13">
        <v>0</v>
      </c>
      <c r="AA70" s="13">
        <v>1</v>
      </c>
      <c r="AB70" s="13">
        <v>0</v>
      </c>
      <c r="AC70" s="13">
        <v>0</v>
      </c>
      <c r="AD70" s="13">
        <v>1</v>
      </c>
      <c r="AE70" s="13">
        <v>0</v>
      </c>
      <c r="AF70" s="14" t="s">
        <v>64</v>
      </c>
      <c r="AG70" s="11"/>
    </row>
    <row r="71" spans="1:33" x14ac:dyDescent="0.3">
      <c r="A71" s="4">
        <v>86</v>
      </c>
      <c r="B71" s="8" t="s">
        <v>386</v>
      </c>
      <c r="C71" s="9">
        <v>2022</v>
      </c>
      <c r="D71" s="10" t="s">
        <v>387</v>
      </c>
      <c r="E71" s="10" t="s">
        <v>34</v>
      </c>
      <c r="F71" s="11" t="s">
        <v>35</v>
      </c>
      <c r="G71" s="11" t="s">
        <v>358</v>
      </c>
      <c r="H71" s="11">
        <v>3</v>
      </c>
      <c r="I71" s="11" t="s">
        <v>45</v>
      </c>
      <c r="J71" s="11">
        <v>0</v>
      </c>
      <c r="K71" s="11" t="s">
        <v>38</v>
      </c>
      <c r="L71" s="11">
        <v>1</v>
      </c>
      <c r="M71" s="11" t="s">
        <v>388</v>
      </c>
      <c r="N71" s="12">
        <v>0</v>
      </c>
      <c r="O71" s="13">
        <v>1</v>
      </c>
      <c r="P71" s="13">
        <v>0</v>
      </c>
      <c r="Q71" s="13">
        <v>1</v>
      </c>
      <c r="R71" s="13">
        <v>0</v>
      </c>
      <c r="S71" s="13">
        <v>1</v>
      </c>
      <c r="T71" s="13">
        <v>0</v>
      </c>
      <c r="U71" s="13">
        <v>0</v>
      </c>
      <c r="V71" s="13">
        <v>1</v>
      </c>
      <c r="W71" s="13">
        <v>0</v>
      </c>
      <c r="X71" s="13">
        <v>0</v>
      </c>
      <c r="Y71" s="13">
        <v>0</v>
      </c>
      <c r="Z71" s="13">
        <v>0</v>
      </c>
      <c r="AA71" s="13">
        <v>1</v>
      </c>
      <c r="AB71" s="13">
        <v>0</v>
      </c>
      <c r="AC71" s="13">
        <v>0</v>
      </c>
      <c r="AD71" s="13">
        <v>1</v>
      </c>
      <c r="AE71" s="13">
        <v>0</v>
      </c>
      <c r="AF71" s="14" t="s">
        <v>389</v>
      </c>
      <c r="AG71" s="11"/>
    </row>
    <row r="72" spans="1:33" x14ac:dyDescent="0.3">
      <c r="A72" s="4">
        <v>1</v>
      </c>
      <c r="B72" s="44" t="s">
        <v>32</v>
      </c>
      <c r="C72" s="9">
        <v>2024</v>
      </c>
      <c r="D72" s="10" t="s">
        <v>33</v>
      </c>
      <c r="E72" s="10" t="s">
        <v>34</v>
      </c>
      <c r="F72" s="11" t="s">
        <v>35</v>
      </c>
      <c r="G72" s="11" t="s">
        <v>36</v>
      </c>
      <c r="H72" s="11">
        <v>3</v>
      </c>
      <c r="I72" s="11" t="s">
        <v>37</v>
      </c>
      <c r="J72" s="11">
        <v>0</v>
      </c>
      <c r="K72" s="11" t="s">
        <v>38</v>
      </c>
      <c r="L72" s="11">
        <v>1</v>
      </c>
      <c r="M72" s="11" t="s">
        <v>39</v>
      </c>
      <c r="N72" s="12">
        <v>1</v>
      </c>
      <c r="O72" s="13">
        <v>1</v>
      </c>
      <c r="P72" s="13">
        <v>0</v>
      </c>
      <c r="Q72" s="12">
        <v>0</v>
      </c>
      <c r="R72" s="13">
        <v>0</v>
      </c>
      <c r="S72" s="13">
        <v>1</v>
      </c>
      <c r="T72" s="13">
        <v>1</v>
      </c>
      <c r="U72" s="13">
        <v>0</v>
      </c>
      <c r="V72" s="13">
        <v>1</v>
      </c>
      <c r="W72" s="13">
        <v>0</v>
      </c>
      <c r="X72" s="13">
        <v>0</v>
      </c>
      <c r="Y72" s="13">
        <v>1</v>
      </c>
      <c r="Z72" s="13">
        <v>0</v>
      </c>
      <c r="AA72" s="13">
        <v>0</v>
      </c>
      <c r="AB72" s="13">
        <v>0</v>
      </c>
      <c r="AC72" s="13">
        <v>0</v>
      </c>
      <c r="AD72" s="13">
        <v>1</v>
      </c>
      <c r="AE72" s="13">
        <v>0</v>
      </c>
      <c r="AF72" s="14" t="s">
        <v>40</v>
      </c>
      <c r="AG72" s="11"/>
    </row>
    <row r="73" spans="1:33" x14ac:dyDescent="0.3">
      <c r="A73" s="4">
        <v>58</v>
      </c>
      <c r="B73" s="8" t="s">
        <v>286</v>
      </c>
      <c r="C73" s="9">
        <v>2024</v>
      </c>
      <c r="D73" s="10" t="s">
        <v>287</v>
      </c>
      <c r="E73" s="10" t="s">
        <v>61</v>
      </c>
      <c r="F73" s="11" t="s">
        <v>35</v>
      </c>
      <c r="G73" s="11" t="s">
        <v>44</v>
      </c>
      <c r="H73" s="11">
        <v>1</v>
      </c>
      <c r="I73" s="11" t="s">
        <v>45</v>
      </c>
      <c r="J73" s="11">
        <v>0</v>
      </c>
      <c r="K73" s="11" t="s">
        <v>38</v>
      </c>
      <c r="L73" s="11">
        <v>1</v>
      </c>
      <c r="M73" s="11" t="s">
        <v>186</v>
      </c>
      <c r="N73" s="12">
        <v>1</v>
      </c>
      <c r="O73" s="13">
        <v>0</v>
      </c>
      <c r="P73" s="13">
        <v>0</v>
      </c>
      <c r="Q73" s="13">
        <v>0</v>
      </c>
      <c r="R73" s="13">
        <v>0</v>
      </c>
      <c r="S73" s="13">
        <v>1</v>
      </c>
      <c r="T73" s="13">
        <v>0</v>
      </c>
      <c r="U73" s="13">
        <v>0</v>
      </c>
      <c r="V73" s="13">
        <v>1</v>
      </c>
      <c r="W73" s="13">
        <v>0</v>
      </c>
      <c r="X73" s="13">
        <v>0</v>
      </c>
      <c r="Y73" s="13">
        <v>0</v>
      </c>
      <c r="Z73" s="13">
        <v>0</v>
      </c>
      <c r="AA73" s="13">
        <v>1</v>
      </c>
      <c r="AB73" s="13">
        <v>0</v>
      </c>
      <c r="AC73" s="13">
        <v>0</v>
      </c>
      <c r="AD73" s="13">
        <v>0</v>
      </c>
      <c r="AE73" s="13">
        <v>0</v>
      </c>
      <c r="AF73" s="14" t="s">
        <v>288</v>
      </c>
      <c r="AG73" s="11"/>
    </row>
    <row r="74" spans="1:33" x14ac:dyDescent="0.3">
      <c r="A74" s="4">
        <v>8</v>
      </c>
      <c r="B74" s="8" t="s">
        <v>76</v>
      </c>
      <c r="C74" s="9">
        <v>2021</v>
      </c>
      <c r="D74" s="10" t="s">
        <v>77</v>
      </c>
      <c r="E74" s="10" t="s">
        <v>34</v>
      </c>
      <c r="F74" s="11" t="s">
        <v>35</v>
      </c>
      <c r="G74" s="11" t="s">
        <v>44</v>
      </c>
      <c r="H74" s="11">
        <v>1</v>
      </c>
      <c r="I74" s="11" t="s">
        <v>45</v>
      </c>
      <c r="J74" s="11">
        <v>0</v>
      </c>
      <c r="K74" s="11" t="s">
        <v>38</v>
      </c>
      <c r="L74" s="11">
        <v>1</v>
      </c>
      <c r="M74" s="11" t="s">
        <v>78</v>
      </c>
      <c r="N74" s="12">
        <v>0</v>
      </c>
      <c r="O74" s="13">
        <v>0</v>
      </c>
      <c r="P74" s="13">
        <v>0</v>
      </c>
      <c r="Q74" s="13">
        <v>0</v>
      </c>
      <c r="R74" s="13">
        <v>0</v>
      </c>
      <c r="S74" s="13">
        <v>0</v>
      </c>
      <c r="T74" s="13">
        <v>0</v>
      </c>
      <c r="U74" s="13">
        <v>0</v>
      </c>
      <c r="V74" s="13">
        <v>0</v>
      </c>
      <c r="W74" s="13">
        <v>0</v>
      </c>
      <c r="X74" s="13">
        <v>0</v>
      </c>
      <c r="Y74" s="13">
        <v>0</v>
      </c>
      <c r="Z74" s="13">
        <v>0</v>
      </c>
      <c r="AA74" s="13">
        <v>0</v>
      </c>
      <c r="AB74" s="13">
        <v>0</v>
      </c>
      <c r="AC74" s="13">
        <v>0</v>
      </c>
      <c r="AD74" s="13">
        <v>0</v>
      </c>
      <c r="AE74" s="13">
        <v>0</v>
      </c>
      <c r="AF74" s="14" t="s">
        <v>79</v>
      </c>
      <c r="AG74" s="11"/>
    </row>
    <row r="75" spans="1:33" x14ac:dyDescent="0.3">
      <c r="A75" s="4">
        <v>37</v>
      </c>
      <c r="B75" s="8" t="s">
        <v>199</v>
      </c>
      <c r="C75" s="9">
        <v>2021</v>
      </c>
      <c r="D75" s="10" t="s">
        <v>200</v>
      </c>
      <c r="E75" s="10" t="s">
        <v>34</v>
      </c>
      <c r="F75" s="11" t="s">
        <v>35</v>
      </c>
      <c r="G75" s="11" t="s">
        <v>44</v>
      </c>
      <c r="H75" s="11">
        <v>2</v>
      </c>
      <c r="I75" s="11" t="s">
        <v>37</v>
      </c>
      <c r="J75" s="11">
        <v>0</v>
      </c>
      <c r="K75" s="11" t="s">
        <v>38</v>
      </c>
      <c r="L75" s="11">
        <v>1</v>
      </c>
      <c r="M75" s="11" t="s">
        <v>88</v>
      </c>
      <c r="N75" s="12">
        <v>0</v>
      </c>
      <c r="O75" s="13">
        <v>0</v>
      </c>
      <c r="P75" s="13">
        <v>0</v>
      </c>
      <c r="Q75" s="13">
        <v>0</v>
      </c>
      <c r="R75" s="13">
        <v>0</v>
      </c>
      <c r="S75" s="13">
        <v>0</v>
      </c>
      <c r="T75" s="13">
        <v>0</v>
      </c>
      <c r="U75" s="13">
        <v>0</v>
      </c>
      <c r="V75" s="13">
        <v>1</v>
      </c>
      <c r="W75" s="13">
        <v>0</v>
      </c>
      <c r="X75" s="13">
        <v>0</v>
      </c>
      <c r="Y75" s="13">
        <v>0</v>
      </c>
      <c r="Z75" s="13">
        <v>0</v>
      </c>
      <c r="AA75" s="13">
        <v>0</v>
      </c>
      <c r="AB75" s="13">
        <v>0</v>
      </c>
      <c r="AC75" s="13">
        <v>0</v>
      </c>
      <c r="AD75" s="13">
        <v>0</v>
      </c>
      <c r="AE75" s="13">
        <v>0</v>
      </c>
      <c r="AF75" s="14" t="s">
        <v>201</v>
      </c>
      <c r="AG75" s="11"/>
    </row>
    <row r="76" spans="1:33" x14ac:dyDescent="0.3">
      <c r="A76" s="4">
        <v>96</v>
      </c>
      <c r="B76" s="8" t="s">
        <v>426</v>
      </c>
      <c r="C76" s="9">
        <v>2020</v>
      </c>
      <c r="D76" s="10" t="s">
        <v>427</v>
      </c>
      <c r="E76" s="10" t="s">
        <v>43</v>
      </c>
      <c r="F76" s="11" t="s">
        <v>35</v>
      </c>
      <c r="G76" s="11" t="s">
        <v>44</v>
      </c>
      <c r="H76" s="11">
        <v>3</v>
      </c>
      <c r="I76" s="11" t="s">
        <v>45</v>
      </c>
      <c r="J76" s="11">
        <v>1</v>
      </c>
      <c r="K76" s="11" t="s">
        <v>67</v>
      </c>
      <c r="L76" s="11">
        <v>1</v>
      </c>
      <c r="M76" s="11" t="s">
        <v>428</v>
      </c>
      <c r="N76" s="12">
        <v>1</v>
      </c>
      <c r="O76" s="13">
        <v>1</v>
      </c>
      <c r="P76" s="13">
        <v>0</v>
      </c>
      <c r="Q76" s="13">
        <v>0</v>
      </c>
      <c r="R76" s="13">
        <v>0</v>
      </c>
      <c r="S76" s="13">
        <v>0</v>
      </c>
      <c r="T76" s="13">
        <v>1</v>
      </c>
      <c r="U76" s="13">
        <v>1</v>
      </c>
      <c r="V76" s="13">
        <v>1</v>
      </c>
      <c r="W76" s="13">
        <v>1</v>
      </c>
      <c r="X76" s="13">
        <v>0</v>
      </c>
      <c r="Y76" s="13">
        <v>1</v>
      </c>
      <c r="Z76" s="13">
        <v>0</v>
      </c>
      <c r="AA76" s="13">
        <v>1</v>
      </c>
      <c r="AB76" s="13">
        <v>0</v>
      </c>
      <c r="AC76" s="13">
        <v>1</v>
      </c>
      <c r="AD76" s="13">
        <v>1</v>
      </c>
      <c r="AE76" s="13">
        <v>0</v>
      </c>
      <c r="AF76" s="14" t="s">
        <v>429</v>
      </c>
      <c r="AG76" s="11"/>
    </row>
    <row r="77" spans="1:33" x14ac:dyDescent="0.3">
      <c r="A77" s="4">
        <v>74</v>
      </c>
      <c r="B77" s="8" t="s">
        <v>347</v>
      </c>
      <c r="C77" s="9">
        <v>2022</v>
      </c>
      <c r="D77" s="10" t="s">
        <v>348</v>
      </c>
      <c r="E77" s="10" t="s">
        <v>132</v>
      </c>
      <c r="F77" s="11" t="s">
        <v>35</v>
      </c>
      <c r="G77" s="11" t="s">
        <v>102</v>
      </c>
      <c r="H77" s="11">
        <v>3</v>
      </c>
      <c r="I77" s="11" t="s">
        <v>52</v>
      </c>
      <c r="J77" s="11">
        <v>0</v>
      </c>
      <c r="K77" s="11" t="s">
        <v>38</v>
      </c>
      <c r="L77" s="11">
        <v>1</v>
      </c>
      <c r="M77" s="11" t="s">
        <v>349</v>
      </c>
      <c r="N77" s="12">
        <v>0</v>
      </c>
      <c r="O77" s="13">
        <v>1</v>
      </c>
      <c r="P77" s="13">
        <v>0</v>
      </c>
      <c r="Q77" s="13">
        <v>1</v>
      </c>
      <c r="R77" s="13">
        <v>1</v>
      </c>
      <c r="S77" s="13">
        <v>1</v>
      </c>
      <c r="T77" s="13">
        <v>0</v>
      </c>
      <c r="U77" s="13">
        <v>1</v>
      </c>
      <c r="V77" s="13">
        <v>1</v>
      </c>
      <c r="W77" s="13">
        <v>1</v>
      </c>
      <c r="X77" s="13">
        <v>1</v>
      </c>
      <c r="Y77" s="13">
        <v>0</v>
      </c>
      <c r="Z77" s="13">
        <v>1</v>
      </c>
      <c r="AA77" s="13">
        <v>1</v>
      </c>
      <c r="AB77" s="13">
        <v>0</v>
      </c>
      <c r="AC77" s="13">
        <v>1</v>
      </c>
      <c r="AD77" s="13">
        <v>0</v>
      </c>
      <c r="AE77" s="13">
        <v>1</v>
      </c>
      <c r="AF77" t="s">
        <v>20581</v>
      </c>
      <c r="AG77" s="11"/>
    </row>
    <row r="78" spans="1:33" x14ac:dyDescent="0.3">
      <c r="A78" s="4">
        <v>61</v>
      </c>
      <c r="B78" s="11" t="s">
        <v>297</v>
      </c>
      <c r="C78" s="15">
        <v>2024</v>
      </c>
      <c r="D78" s="14" t="s">
        <v>298</v>
      </c>
      <c r="E78" s="14" t="s">
        <v>273</v>
      </c>
      <c r="F78" s="11" t="s">
        <v>73</v>
      </c>
      <c r="G78" s="11" t="s">
        <v>102</v>
      </c>
      <c r="H78" s="11">
        <v>2</v>
      </c>
      <c r="I78" s="11" t="s">
        <v>45</v>
      </c>
      <c r="J78" s="11">
        <v>1</v>
      </c>
      <c r="K78" s="11" t="s">
        <v>299</v>
      </c>
      <c r="L78" s="11">
        <v>1</v>
      </c>
      <c r="M78" s="11" t="s">
        <v>300</v>
      </c>
      <c r="N78" s="13">
        <v>1</v>
      </c>
      <c r="O78" s="13">
        <v>0</v>
      </c>
      <c r="P78" s="13">
        <v>0</v>
      </c>
      <c r="Q78" s="13">
        <v>1</v>
      </c>
      <c r="R78" s="13">
        <v>0</v>
      </c>
      <c r="S78" s="13">
        <v>1</v>
      </c>
      <c r="T78" s="13">
        <v>0</v>
      </c>
      <c r="U78" s="13">
        <v>1</v>
      </c>
      <c r="V78" s="13">
        <v>1</v>
      </c>
      <c r="W78" s="13">
        <v>0</v>
      </c>
      <c r="X78" s="13">
        <v>0</v>
      </c>
      <c r="Y78" s="13">
        <v>0</v>
      </c>
      <c r="Z78" s="13">
        <v>0</v>
      </c>
      <c r="AA78" s="13">
        <v>1</v>
      </c>
      <c r="AB78" s="13">
        <v>0</v>
      </c>
      <c r="AC78" s="13">
        <v>1</v>
      </c>
      <c r="AD78" s="13">
        <v>0</v>
      </c>
      <c r="AE78" s="13">
        <v>0</v>
      </c>
      <c r="AF78" t="s">
        <v>20584</v>
      </c>
      <c r="AG78" s="11"/>
    </row>
    <row r="79" spans="1:33" x14ac:dyDescent="0.3">
      <c r="A79" s="4">
        <v>81</v>
      </c>
      <c r="B79" s="8" t="s">
        <v>370</v>
      </c>
      <c r="C79" s="9">
        <v>2021</v>
      </c>
      <c r="D79" s="10" t="s">
        <v>371</v>
      </c>
      <c r="E79" s="10" t="s">
        <v>132</v>
      </c>
      <c r="F79" s="11" t="s">
        <v>35</v>
      </c>
      <c r="G79" s="11" t="s">
        <v>358</v>
      </c>
      <c r="H79" s="11">
        <v>4</v>
      </c>
      <c r="I79" s="11" t="s">
        <v>37</v>
      </c>
      <c r="J79" s="11">
        <v>0</v>
      </c>
      <c r="K79" s="11" t="s">
        <v>38</v>
      </c>
      <c r="L79" s="11">
        <v>1</v>
      </c>
      <c r="M79" s="11" t="s">
        <v>372</v>
      </c>
      <c r="N79" s="12">
        <v>0</v>
      </c>
      <c r="O79" s="13">
        <v>1</v>
      </c>
      <c r="P79" s="13">
        <v>0</v>
      </c>
      <c r="Q79" s="13">
        <v>0</v>
      </c>
      <c r="R79" s="13">
        <v>0</v>
      </c>
      <c r="S79" s="13">
        <v>0</v>
      </c>
      <c r="T79" s="13">
        <v>0</v>
      </c>
      <c r="U79" s="13">
        <v>0</v>
      </c>
      <c r="V79" s="13">
        <v>0</v>
      </c>
      <c r="W79" s="13">
        <v>1</v>
      </c>
      <c r="X79" s="13">
        <v>0</v>
      </c>
      <c r="Y79" s="13">
        <v>1</v>
      </c>
      <c r="Z79" s="13">
        <v>0</v>
      </c>
      <c r="AA79" s="13">
        <v>0</v>
      </c>
      <c r="AB79" s="13">
        <v>0</v>
      </c>
      <c r="AC79" s="13">
        <v>0</v>
      </c>
      <c r="AD79" s="13">
        <v>0</v>
      </c>
      <c r="AE79" s="13">
        <v>0</v>
      </c>
      <c r="AF79" t="s">
        <v>20582</v>
      </c>
      <c r="AG79" s="11"/>
    </row>
    <row r="80" spans="1:33" x14ac:dyDescent="0.3">
      <c r="A80" s="4">
        <v>77</v>
      </c>
      <c r="B80" s="8" t="s">
        <v>356</v>
      </c>
      <c r="C80" s="9">
        <v>2025</v>
      </c>
      <c r="D80" s="10" t="s">
        <v>357</v>
      </c>
      <c r="E80" s="10" t="s">
        <v>34</v>
      </c>
      <c r="F80" s="11" t="s">
        <v>35</v>
      </c>
      <c r="G80" s="11" t="s">
        <v>358</v>
      </c>
      <c r="H80" s="11">
        <v>3</v>
      </c>
      <c r="I80" s="11" t="s">
        <v>52</v>
      </c>
      <c r="J80" s="11">
        <v>0</v>
      </c>
      <c r="K80" s="11" t="s">
        <v>38</v>
      </c>
      <c r="L80" s="11">
        <v>1</v>
      </c>
      <c r="M80" s="11" t="s">
        <v>359</v>
      </c>
      <c r="N80" s="12">
        <v>1</v>
      </c>
      <c r="O80" s="13">
        <v>1</v>
      </c>
      <c r="P80" s="13">
        <v>1</v>
      </c>
      <c r="Q80" s="13">
        <v>0</v>
      </c>
      <c r="R80" s="13">
        <v>0</v>
      </c>
      <c r="S80" s="13">
        <v>1</v>
      </c>
      <c r="T80" s="13">
        <v>0</v>
      </c>
      <c r="U80" s="13">
        <v>1</v>
      </c>
      <c r="V80" s="13">
        <v>1</v>
      </c>
      <c r="W80" s="13">
        <v>0</v>
      </c>
      <c r="X80" s="13">
        <v>1</v>
      </c>
      <c r="Y80" s="13">
        <v>1</v>
      </c>
      <c r="Z80" s="13">
        <v>0</v>
      </c>
      <c r="AA80" s="13">
        <v>0</v>
      </c>
      <c r="AB80" s="13">
        <v>0</v>
      </c>
      <c r="AC80" s="13">
        <v>0</v>
      </c>
      <c r="AD80" s="13">
        <v>1</v>
      </c>
      <c r="AE80" s="13">
        <v>0</v>
      </c>
      <c r="AF80" t="s">
        <v>20585</v>
      </c>
      <c r="AG80" s="11"/>
    </row>
    <row r="81" spans="1:37" x14ac:dyDescent="0.3">
      <c r="A81" s="4">
        <v>47</v>
      </c>
      <c r="B81" s="8" t="s">
        <v>239</v>
      </c>
      <c r="C81" s="15">
        <v>2019</v>
      </c>
      <c r="D81" s="14" t="s">
        <v>240</v>
      </c>
      <c r="E81" s="14" t="s">
        <v>241</v>
      </c>
      <c r="F81" s="11" t="s">
        <v>73</v>
      </c>
      <c r="G81" s="11" t="s">
        <v>242</v>
      </c>
      <c r="H81" s="11">
        <v>3</v>
      </c>
      <c r="I81" s="11" t="s">
        <v>96</v>
      </c>
      <c r="J81" s="11">
        <v>0</v>
      </c>
      <c r="K81" s="11" t="s">
        <v>38</v>
      </c>
      <c r="L81" s="11">
        <v>1</v>
      </c>
      <c r="M81" s="11" t="s">
        <v>243</v>
      </c>
      <c r="N81" s="13">
        <v>0</v>
      </c>
      <c r="O81" s="13">
        <v>0</v>
      </c>
      <c r="P81" s="13">
        <v>0</v>
      </c>
      <c r="Q81" s="13">
        <v>0</v>
      </c>
      <c r="R81" s="13">
        <v>0</v>
      </c>
      <c r="S81" s="13">
        <v>0</v>
      </c>
      <c r="T81" s="13">
        <v>0</v>
      </c>
      <c r="U81" s="13">
        <v>0</v>
      </c>
      <c r="V81" s="13">
        <v>1</v>
      </c>
      <c r="W81" s="13">
        <v>0</v>
      </c>
      <c r="X81" s="13">
        <v>0</v>
      </c>
      <c r="Y81" s="13">
        <v>1</v>
      </c>
      <c r="Z81" s="13">
        <v>0</v>
      </c>
      <c r="AA81" s="13">
        <v>1</v>
      </c>
      <c r="AB81" s="13">
        <v>0</v>
      </c>
      <c r="AC81" s="13">
        <v>0</v>
      </c>
      <c r="AD81" s="13">
        <v>0</v>
      </c>
      <c r="AE81" s="13">
        <v>0</v>
      </c>
      <c r="AF81" t="s">
        <v>20583</v>
      </c>
      <c r="AG81" s="11"/>
    </row>
    <row r="82" spans="1:37" x14ac:dyDescent="0.3">
      <c r="A82" s="4">
        <v>82</v>
      </c>
      <c r="B82" s="8" t="s">
        <v>373</v>
      </c>
      <c r="C82" s="15">
        <v>2018</v>
      </c>
      <c r="D82" s="14" t="s">
        <v>374</v>
      </c>
      <c r="E82" s="14" t="s">
        <v>116</v>
      </c>
      <c r="F82" s="11" t="s">
        <v>73</v>
      </c>
      <c r="G82" s="11" t="s">
        <v>36</v>
      </c>
      <c r="H82" s="11">
        <v>4</v>
      </c>
      <c r="I82" s="11" t="s">
        <v>37</v>
      </c>
      <c r="J82" s="11">
        <v>0</v>
      </c>
      <c r="K82" s="11" t="s">
        <v>38</v>
      </c>
      <c r="L82" s="11">
        <v>1</v>
      </c>
      <c r="M82" s="11" t="s">
        <v>375</v>
      </c>
      <c r="N82" s="13">
        <v>0</v>
      </c>
      <c r="O82" s="13">
        <v>1</v>
      </c>
      <c r="P82" s="13">
        <v>0</v>
      </c>
      <c r="Q82" s="13">
        <v>0</v>
      </c>
      <c r="R82" s="13">
        <v>0</v>
      </c>
      <c r="S82" s="13">
        <v>0</v>
      </c>
      <c r="T82" s="13">
        <v>1</v>
      </c>
      <c r="U82" s="13">
        <v>1</v>
      </c>
      <c r="V82" s="13">
        <v>1</v>
      </c>
      <c r="W82" s="13">
        <v>1</v>
      </c>
      <c r="X82" s="13">
        <v>1</v>
      </c>
      <c r="Y82" s="13">
        <v>1</v>
      </c>
      <c r="Z82" s="13">
        <v>1</v>
      </c>
      <c r="AA82" s="13">
        <v>1</v>
      </c>
      <c r="AB82" s="13">
        <v>0</v>
      </c>
      <c r="AC82" s="13">
        <v>1</v>
      </c>
      <c r="AD82" s="13">
        <v>1</v>
      </c>
      <c r="AE82" s="13">
        <v>0</v>
      </c>
      <c r="AF82" t="s">
        <v>20586</v>
      </c>
      <c r="AG82" s="11"/>
    </row>
    <row r="83" spans="1:37" x14ac:dyDescent="0.3">
      <c r="A83" s="4">
        <v>75</v>
      </c>
      <c r="B83" s="8" t="s">
        <v>350</v>
      </c>
      <c r="C83" s="9">
        <v>2025</v>
      </c>
      <c r="D83" s="10" t="s">
        <v>351</v>
      </c>
      <c r="E83" s="10" t="s">
        <v>34</v>
      </c>
      <c r="F83" s="11" t="s">
        <v>35</v>
      </c>
      <c r="G83" s="11" t="s">
        <v>44</v>
      </c>
      <c r="H83" s="11">
        <v>4</v>
      </c>
      <c r="I83" s="11" t="s">
        <v>45</v>
      </c>
      <c r="J83" s="11">
        <v>1</v>
      </c>
      <c r="K83" s="11" t="s">
        <v>167</v>
      </c>
      <c r="L83" s="11">
        <v>1</v>
      </c>
      <c r="M83" s="11" t="s">
        <v>352</v>
      </c>
      <c r="N83" s="12">
        <v>1</v>
      </c>
      <c r="O83" s="13">
        <v>1</v>
      </c>
      <c r="P83" s="13">
        <v>1</v>
      </c>
      <c r="Q83" s="13">
        <v>1</v>
      </c>
      <c r="R83" s="13">
        <v>0</v>
      </c>
      <c r="S83" s="13">
        <v>1</v>
      </c>
      <c r="T83" s="13">
        <v>0</v>
      </c>
      <c r="U83" s="13">
        <v>0</v>
      </c>
      <c r="V83" s="13">
        <v>1</v>
      </c>
      <c r="W83" s="13">
        <v>0</v>
      </c>
      <c r="X83" s="13">
        <v>1</v>
      </c>
      <c r="Y83" s="13">
        <v>0</v>
      </c>
      <c r="Z83" s="13">
        <v>0</v>
      </c>
      <c r="AA83" s="13">
        <v>1</v>
      </c>
      <c r="AB83" s="13">
        <v>0</v>
      </c>
      <c r="AC83" s="13">
        <v>0</v>
      </c>
      <c r="AD83" s="13">
        <v>1</v>
      </c>
      <c r="AE83" s="13">
        <v>0</v>
      </c>
      <c r="AF83" s="14" t="s">
        <v>20588</v>
      </c>
      <c r="AG83" s="11"/>
    </row>
    <row r="84" spans="1:37" x14ac:dyDescent="0.3">
      <c r="A84" s="4">
        <v>10</v>
      </c>
      <c r="B84" s="8" t="s">
        <v>85</v>
      </c>
      <c r="C84" s="15">
        <v>2018</v>
      </c>
      <c r="D84" s="14" t="s">
        <v>86</v>
      </c>
      <c r="E84" s="14" t="s">
        <v>87</v>
      </c>
      <c r="F84" s="11" t="s">
        <v>73</v>
      </c>
      <c r="G84" s="11" t="s">
        <v>44</v>
      </c>
      <c r="H84" s="11">
        <v>3</v>
      </c>
      <c r="I84" s="11" t="s">
        <v>37</v>
      </c>
      <c r="J84" s="11">
        <v>0</v>
      </c>
      <c r="K84" s="11" t="s">
        <v>38</v>
      </c>
      <c r="L84" s="11">
        <v>1</v>
      </c>
      <c r="M84" s="11" t="s">
        <v>88</v>
      </c>
      <c r="N84" s="13">
        <v>1</v>
      </c>
      <c r="O84" s="13">
        <v>0</v>
      </c>
      <c r="P84" s="13">
        <v>0</v>
      </c>
      <c r="Q84" s="13">
        <v>1</v>
      </c>
      <c r="R84" s="13">
        <v>0</v>
      </c>
      <c r="S84" s="13">
        <v>0</v>
      </c>
      <c r="T84" s="13">
        <v>0</v>
      </c>
      <c r="U84" s="13">
        <v>0</v>
      </c>
      <c r="V84" s="13">
        <v>1</v>
      </c>
      <c r="W84" s="13">
        <v>0</v>
      </c>
      <c r="X84" s="13">
        <v>0</v>
      </c>
      <c r="Y84" s="13">
        <v>0</v>
      </c>
      <c r="Z84" s="13">
        <v>0</v>
      </c>
      <c r="AA84" s="13">
        <v>0</v>
      </c>
      <c r="AB84" s="13">
        <v>0</v>
      </c>
      <c r="AC84" s="13">
        <v>0</v>
      </c>
      <c r="AD84" s="13">
        <v>0</v>
      </c>
      <c r="AE84" s="13">
        <v>0</v>
      </c>
      <c r="AF84" s="14" t="s">
        <v>20587</v>
      </c>
      <c r="AG84" s="11"/>
    </row>
    <row r="85" spans="1:37" x14ac:dyDescent="0.3">
      <c r="A85" s="4">
        <v>73</v>
      </c>
      <c r="B85" s="8" t="s">
        <v>344</v>
      </c>
      <c r="C85" s="15">
        <v>2020</v>
      </c>
      <c r="D85" s="14" t="s">
        <v>345</v>
      </c>
      <c r="E85" s="14" t="s">
        <v>241</v>
      </c>
      <c r="F85" s="11" t="s">
        <v>73</v>
      </c>
      <c r="G85" s="11" t="s">
        <v>44</v>
      </c>
      <c r="H85" s="11">
        <v>3</v>
      </c>
      <c r="I85" s="11" t="s">
        <v>45</v>
      </c>
      <c r="J85" s="11">
        <v>0</v>
      </c>
      <c r="K85" s="11" t="s">
        <v>38</v>
      </c>
      <c r="L85" s="11">
        <v>1</v>
      </c>
      <c r="M85" s="11" t="s">
        <v>346</v>
      </c>
      <c r="N85" s="13">
        <v>1</v>
      </c>
      <c r="O85" s="13">
        <v>0</v>
      </c>
      <c r="P85" s="13">
        <v>0</v>
      </c>
      <c r="Q85" s="13">
        <v>0</v>
      </c>
      <c r="R85" s="13">
        <v>0</v>
      </c>
      <c r="S85" s="13">
        <v>1</v>
      </c>
      <c r="T85" s="13">
        <v>0</v>
      </c>
      <c r="U85" s="13">
        <v>0</v>
      </c>
      <c r="V85" s="13">
        <v>1</v>
      </c>
      <c r="W85" s="13">
        <v>1</v>
      </c>
      <c r="X85" s="13">
        <v>1</v>
      </c>
      <c r="Y85" s="13">
        <v>1</v>
      </c>
      <c r="Z85" s="13">
        <v>0</v>
      </c>
      <c r="AA85" s="13">
        <v>1</v>
      </c>
      <c r="AB85" s="13">
        <v>0</v>
      </c>
      <c r="AC85" s="13">
        <v>1</v>
      </c>
      <c r="AD85" s="13">
        <v>0</v>
      </c>
      <c r="AE85" s="13">
        <v>0</v>
      </c>
      <c r="AF85" s="14" t="s">
        <v>20589</v>
      </c>
      <c r="AG85" s="11"/>
    </row>
    <row r="86" spans="1:37" x14ac:dyDescent="0.3">
      <c r="A86" s="4">
        <v>78</v>
      </c>
      <c r="B86" s="8" t="s">
        <v>360</v>
      </c>
      <c r="C86" s="9">
        <v>2025</v>
      </c>
      <c r="D86" s="10" t="s">
        <v>361</v>
      </c>
      <c r="E86" s="10" t="s">
        <v>34</v>
      </c>
      <c r="F86" s="11" t="s">
        <v>35</v>
      </c>
      <c r="G86" s="11" t="s">
        <v>44</v>
      </c>
      <c r="H86" s="11">
        <v>3</v>
      </c>
      <c r="I86" s="11" t="s">
        <v>45</v>
      </c>
      <c r="J86" s="11">
        <v>0</v>
      </c>
      <c r="K86" s="11" t="s">
        <v>38</v>
      </c>
      <c r="L86" s="11">
        <v>1</v>
      </c>
      <c r="M86" s="11" t="s">
        <v>362</v>
      </c>
      <c r="N86" s="12">
        <v>1</v>
      </c>
      <c r="O86" s="13">
        <v>1</v>
      </c>
      <c r="P86" s="13">
        <v>0</v>
      </c>
      <c r="Q86" s="13">
        <v>1</v>
      </c>
      <c r="R86" s="13">
        <v>0</v>
      </c>
      <c r="S86" s="13">
        <v>0</v>
      </c>
      <c r="T86" s="13">
        <v>0</v>
      </c>
      <c r="U86" s="13">
        <v>1</v>
      </c>
      <c r="V86" s="13">
        <v>1</v>
      </c>
      <c r="W86" s="13">
        <v>1</v>
      </c>
      <c r="X86" s="13">
        <v>1</v>
      </c>
      <c r="Y86" s="13">
        <v>1</v>
      </c>
      <c r="Z86" s="13">
        <v>0</v>
      </c>
      <c r="AA86" s="13">
        <v>1</v>
      </c>
      <c r="AB86" s="13">
        <v>0</v>
      </c>
      <c r="AC86" s="13">
        <v>0</v>
      </c>
      <c r="AD86" s="13">
        <v>1</v>
      </c>
      <c r="AE86" s="13">
        <v>0</v>
      </c>
      <c r="AF86" t="s">
        <v>20590</v>
      </c>
      <c r="AG86" s="11"/>
    </row>
    <row r="87" spans="1:37" x14ac:dyDescent="0.3">
      <c r="A87" s="4">
        <v>83</v>
      </c>
      <c r="B87" s="8" t="s">
        <v>376</v>
      </c>
      <c r="C87" s="9">
        <v>2023</v>
      </c>
      <c r="D87" s="10" t="s">
        <v>377</v>
      </c>
      <c r="E87" s="10" t="s">
        <v>34</v>
      </c>
      <c r="F87" s="11" t="s">
        <v>35</v>
      </c>
      <c r="G87" s="11" t="s">
        <v>44</v>
      </c>
      <c r="H87" s="11">
        <v>3</v>
      </c>
      <c r="I87" s="11" t="s">
        <v>45</v>
      </c>
      <c r="J87" s="11">
        <v>1</v>
      </c>
      <c r="K87" s="11" t="s">
        <v>185</v>
      </c>
      <c r="L87" s="11">
        <v>1</v>
      </c>
      <c r="M87" s="11" t="s">
        <v>378</v>
      </c>
      <c r="N87" s="12">
        <v>1</v>
      </c>
      <c r="O87" s="13">
        <v>1</v>
      </c>
      <c r="P87" s="13">
        <v>0</v>
      </c>
      <c r="Q87" s="13">
        <v>0</v>
      </c>
      <c r="R87" s="13">
        <v>0</v>
      </c>
      <c r="S87" s="13">
        <v>1</v>
      </c>
      <c r="T87" s="13">
        <v>0</v>
      </c>
      <c r="U87" s="13">
        <v>1</v>
      </c>
      <c r="V87" s="13">
        <v>1</v>
      </c>
      <c r="W87" s="13">
        <v>1</v>
      </c>
      <c r="X87" s="13">
        <v>0</v>
      </c>
      <c r="Y87" s="13">
        <v>1</v>
      </c>
      <c r="Z87" s="13">
        <v>0</v>
      </c>
      <c r="AA87" s="13">
        <v>1</v>
      </c>
      <c r="AB87" s="13">
        <v>0</v>
      </c>
      <c r="AC87" s="13">
        <v>0</v>
      </c>
      <c r="AD87" s="13">
        <v>0</v>
      </c>
      <c r="AE87" s="13">
        <v>0</v>
      </c>
      <c r="AF87" t="s">
        <v>20591</v>
      </c>
      <c r="AG87" s="11"/>
    </row>
    <row r="88" spans="1:37" x14ac:dyDescent="0.3">
      <c r="A88" s="4">
        <v>70</v>
      </c>
      <c r="B88" s="8" t="s">
        <v>333</v>
      </c>
      <c r="C88" s="15">
        <v>2024</v>
      </c>
      <c r="D88" s="14" t="s">
        <v>334</v>
      </c>
      <c r="E88" s="14" t="s">
        <v>335</v>
      </c>
      <c r="F88" s="11" t="s">
        <v>73</v>
      </c>
      <c r="G88" s="11" t="s">
        <v>44</v>
      </c>
      <c r="H88" s="11">
        <v>2</v>
      </c>
      <c r="I88" s="11" t="s">
        <v>52</v>
      </c>
      <c r="J88" s="11">
        <v>0</v>
      </c>
      <c r="K88" s="11" t="s">
        <v>38</v>
      </c>
      <c r="L88" s="11">
        <v>0</v>
      </c>
      <c r="M88" s="11" t="s">
        <v>217</v>
      </c>
      <c r="N88" s="13">
        <v>0</v>
      </c>
      <c r="O88" s="13">
        <v>0</v>
      </c>
      <c r="P88" s="13">
        <v>0</v>
      </c>
      <c r="Q88" s="13">
        <v>0</v>
      </c>
      <c r="R88" s="13">
        <v>0</v>
      </c>
      <c r="S88" s="13">
        <v>0</v>
      </c>
      <c r="T88" s="13">
        <v>1</v>
      </c>
      <c r="U88" s="13">
        <v>0</v>
      </c>
      <c r="V88" s="13">
        <v>1</v>
      </c>
      <c r="W88" s="13">
        <v>0</v>
      </c>
      <c r="X88" s="13">
        <v>0</v>
      </c>
      <c r="Y88" s="13">
        <v>0</v>
      </c>
      <c r="Z88" s="13">
        <v>0</v>
      </c>
      <c r="AA88" s="13">
        <v>0</v>
      </c>
      <c r="AB88" s="13">
        <v>0</v>
      </c>
      <c r="AC88" s="13">
        <v>0</v>
      </c>
      <c r="AD88" s="13">
        <v>0</v>
      </c>
      <c r="AE88" s="13">
        <v>0</v>
      </c>
      <c r="AF88" s="14" t="s">
        <v>20593</v>
      </c>
      <c r="AG88" s="11"/>
    </row>
    <row r="89" spans="1:37" x14ac:dyDescent="0.3">
      <c r="A89" s="4">
        <v>76</v>
      </c>
      <c r="B89" s="8" t="s">
        <v>353</v>
      </c>
      <c r="C89" s="9">
        <v>2025</v>
      </c>
      <c r="D89" s="10" t="s">
        <v>354</v>
      </c>
      <c r="E89" s="10" t="s">
        <v>34</v>
      </c>
      <c r="F89" s="11" t="s">
        <v>35</v>
      </c>
      <c r="G89" s="11" t="s">
        <v>44</v>
      </c>
      <c r="H89" s="11">
        <v>2</v>
      </c>
      <c r="I89" s="11" t="s">
        <v>52</v>
      </c>
      <c r="J89" s="11">
        <v>1</v>
      </c>
      <c r="K89" s="11" t="s">
        <v>158</v>
      </c>
      <c r="L89" s="11">
        <v>1</v>
      </c>
      <c r="M89" s="11" t="s">
        <v>355</v>
      </c>
      <c r="N89" s="12">
        <v>1</v>
      </c>
      <c r="O89" s="13">
        <v>1</v>
      </c>
      <c r="P89" s="13">
        <v>0</v>
      </c>
      <c r="Q89" s="13">
        <v>0</v>
      </c>
      <c r="R89" s="13">
        <v>0</v>
      </c>
      <c r="S89" s="13">
        <v>1</v>
      </c>
      <c r="T89" s="13">
        <v>0</v>
      </c>
      <c r="U89" s="13">
        <v>1</v>
      </c>
      <c r="V89" s="13">
        <v>1</v>
      </c>
      <c r="W89" s="13">
        <v>0</v>
      </c>
      <c r="X89" s="13">
        <v>0</v>
      </c>
      <c r="Y89" s="13">
        <v>1</v>
      </c>
      <c r="Z89" s="13">
        <v>0</v>
      </c>
      <c r="AA89" s="13">
        <v>1</v>
      </c>
      <c r="AB89" s="13">
        <v>0</v>
      </c>
      <c r="AC89" s="13">
        <v>0</v>
      </c>
      <c r="AD89" s="13">
        <v>0</v>
      </c>
      <c r="AE89" s="13">
        <v>0</v>
      </c>
      <c r="AF89" t="s">
        <v>20596</v>
      </c>
      <c r="AG89" s="11"/>
    </row>
    <row r="90" spans="1:37" x14ac:dyDescent="0.3">
      <c r="A90" s="4">
        <v>79</v>
      </c>
      <c r="B90" s="8" t="s">
        <v>363</v>
      </c>
      <c r="C90" s="9">
        <v>2024</v>
      </c>
      <c r="D90" s="10" t="s">
        <v>364</v>
      </c>
      <c r="E90" s="10" t="s">
        <v>61</v>
      </c>
      <c r="F90" s="11" t="s">
        <v>35</v>
      </c>
      <c r="G90" s="11" t="s">
        <v>44</v>
      </c>
      <c r="H90" s="11">
        <v>2</v>
      </c>
      <c r="I90" s="11" t="s">
        <v>45</v>
      </c>
      <c r="J90" s="11">
        <v>1</v>
      </c>
      <c r="K90" s="11" t="s">
        <v>365</v>
      </c>
      <c r="L90" s="11">
        <v>1</v>
      </c>
      <c r="M90" s="11" t="s">
        <v>366</v>
      </c>
      <c r="N90" s="12">
        <v>1</v>
      </c>
      <c r="O90" s="13">
        <v>0</v>
      </c>
      <c r="P90" s="13">
        <v>0</v>
      </c>
      <c r="Q90" s="13">
        <v>0</v>
      </c>
      <c r="R90" s="13">
        <v>0</v>
      </c>
      <c r="S90" s="13">
        <v>0</v>
      </c>
      <c r="T90" s="13">
        <v>0</v>
      </c>
      <c r="U90" s="13">
        <v>0</v>
      </c>
      <c r="V90" s="13">
        <v>1</v>
      </c>
      <c r="W90" s="13">
        <v>0</v>
      </c>
      <c r="X90" s="13">
        <v>0</v>
      </c>
      <c r="Y90" s="13">
        <v>0</v>
      </c>
      <c r="Z90" s="13">
        <v>0</v>
      </c>
      <c r="AA90" s="13">
        <v>1</v>
      </c>
      <c r="AB90" s="13">
        <v>0</v>
      </c>
      <c r="AC90" s="13">
        <v>0</v>
      </c>
      <c r="AD90" s="13">
        <v>1</v>
      </c>
      <c r="AE90" s="13">
        <v>0</v>
      </c>
      <c r="AF90" s="14" t="s">
        <v>20595</v>
      </c>
      <c r="AG90" s="11"/>
    </row>
    <row r="91" spans="1:37" x14ac:dyDescent="0.3">
      <c r="A91" s="4">
        <v>80</v>
      </c>
      <c r="B91" s="8" t="s">
        <v>367</v>
      </c>
      <c r="C91" s="9">
        <v>2021</v>
      </c>
      <c r="D91" s="10" t="s">
        <v>368</v>
      </c>
      <c r="E91" s="10" t="s">
        <v>34</v>
      </c>
      <c r="F91" s="11" t="s">
        <v>35</v>
      </c>
      <c r="G91" s="11" t="s">
        <v>44</v>
      </c>
      <c r="H91" s="11">
        <v>2</v>
      </c>
      <c r="I91" s="11" t="s">
        <v>45</v>
      </c>
      <c r="J91" s="11">
        <v>0</v>
      </c>
      <c r="K91" s="11" t="s">
        <v>38</v>
      </c>
      <c r="L91" s="11">
        <v>1</v>
      </c>
      <c r="M91" s="11" t="s">
        <v>369</v>
      </c>
      <c r="N91" s="12">
        <v>1</v>
      </c>
      <c r="O91" s="13">
        <v>0</v>
      </c>
      <c r="P91" s="13">
        <v>0</v>
      </c>
      <c r="Q91" s="13">
        <v>0</v>
      </c>
      <c r="R91" s="13">
        <v>0</v>
      </c>
      <c r="S91" s="13">
        <v>1</v>
      </c>
      <c r="T91" s="13">
        <v>0</v>
      </c>
      <c r="U91" s="13">
        <v>0</v>
      </c>
      <c r="V91" s="13">
        <v>1</v>
      </c>
      <c r="W91" s="13">
        <v>0</v>
      </c>
      <c r="X91" s="13">
        <v>0</v>
      </c>
      <c r="Y91" s="13">
        <v>0</v>
      </c>
      <c r="Z91" s="13">
        <v>0</v>
      </c>
      <c r="AA91" s="13">
        <v>0</v>
      </c>
      <c r="AB91" s="13">
        <v>0</v>
      </c>
      <c r="AC91" s="13">
        <v>0</v>
      </c>
      <c r="AD91" s="13">
        <v>0</v>
      </c>
      <c r="AE91" s="13">
        <v>0</v>
      </c>
      <c r="AF91" t="s">
        <v>20592</v>
      </c>
      <c r="AG91" s="11"/>
    </row>
    <row r="92" spans="1:37" x14ac:dyDescent="0.3">
      <c r="A92" s="4">
        <v>56</v>
      </c>
      <c r="B92" s="8" t="s">
        <v>279</v>
      </c>
      <c r="C92" s="9">
        <v>2024</v>
      </c>
      <c r="D92" s="10" t="s">
        <v>280</v>
      </c>
      <c r="E92" s="10" t="s">
        <v>34</v>
      </c>
      <c r="F92" s="11" t="s">
        <v>35</v>
      </c>
      <c r="G92" s="11" t="s">
        <v>44</v>
      </c>
      <c r="H92" s="11">
        <v>1</v>
      </c>
      <c r="I92" s="11" t="s">
        <v>52</v>
      </c>
      <c r="J92" s="11">
        <v>1</v>
      </c>
      <c r="K92" s="11" t="s">
        <v>281</v>
      </c>
      <c r="L92" s="11">
        <v>0</v>
      </c>
      <c r="M92" s="11" t="s">
        <v>217</v>
      </c>
      <c r="N92" s="12">
        <v>0</v>
      </c>
      <c r="O92" s="13">
        <v>0</v>
      </c>
      <c r="P92" s="13">
        <v>0</v>
      </c>
      <c r="Q92" s="13">
        <v>1</v>
      </c>
      <c r="R92" s="13">
        <v>0</v>
      </c>
      <c r="S92" s="13">
        <v>1</v>
      </c>
      <c r="T92" s="13">
        <v>1</v>
      </c>
      <c r="U92" s="13">
        <v>0</v>
      </c>
      <c r="V92" s="13">
        <v>0</v>
      </c>
      <c r="W92" s="13">
        <v>0</v>
      </c>
      <c r="X92" s="13">
        <v>0</v>
      </c>
      <c r="Y92" s="13">
        <v>0</v>
      </c>
      <c r="Z92" s="13">
        <v>0</v>
      </c>
      <c r="AA92" s="13">
        <v>1</v>
      </c>
      <c r="AB92" s="13">
        <v>0</v>
      </c>
      <c r="AC92" s="13">
        <v>0</v>
      </c>
      <c r="AD92" s="13">
        <v>0</v>
      </c>
      <c r="AE92" s="13">
        <v>0</v>
      </c>
      <c r="AF92" s="17" t="s">
        <v>20594</v>
      </c>
      <c r="AG92" s="11"/>
    </row>
    <row r="93" spans="1:37" x14ac:dyDescent="0.3">
      <c r="A93" s="4">
        <v>94</v>
      </c>
      <c r="B93" s="8" t="s">
        <v>419</v>
      </c>
      <c r="C93" s="9">
        <v>2022</v>
      </c>
      <c r="D93" s="10" t="s">
        <v>420</v>
      </c>
      <c r="E93" s="10" t="s">
        <v>34</v>
      </c>
      <c r="F93" s="11" t="s">
        <v>35</v>
      </c>
      <c r="G93" s="11" t="s">
        <v>242</v>
      </c>
      <c r="H93" s="11">
        <v>4</v>
      </c>
      <c r="I93" s="11" t="s">
        <v>45</v>
      </c>
      <c r="J93" s="11">
        <v>0</v>
      </c>
      <c r="K93" s="11" t="s">
        <v>38</v>
      </c>
      <c r="L93" s="11">
        <v>1</v>
      </c>
      <c r="M93" s="11" t="s">
        <v>122</v>
      </c>
      <c r="N93" s="12">
        <v>1</v>
      </c>
      <c r="O93" s="13">
        <v>1</v>
      </c>
      <c r="P93" s="13">
        <v>0</v>
      </c>
      <c r="Q93" s="13">
        <v>0</v>
      </c>
      <c r="R93" s="13">
        <v>0</v>
      </c>
      <c r="S93" s="13">
        <v>1</v>
      </c>
      <c r="T93" s="13">
        <v>0</v>
      </c>
      <c r="U93" s="13">
        <v>0</v>
      </c>
      <c r="V93" s="13">
        <v>0</v>
      </c>
      <c r="W93" s="13">
        <v>0</v>
      </c>
      <c r="X93" s="13">
        <v>0</v>
      </c>
      <c r="Y93" s="13">
        <v>0</v>
      </c>
      <c r="Z93" s="13">
        <v>0</v>
      </c>
      <c r="AA93" s="13">
        <v>0</v>
      </c>
      <c r="AB93" s="13">
        <v>0</v>
      </c>
      <c r="AC93" s="13">
        <v>0</v>
      </c>
      <c r="AD93" s="13">
        <v>1</v>
      </c>
      <c r="AE93" s="13">
        <v>0</v>
      </c>
      <c r="AF93" s="14" t="s">
        <v>421</v>
      </c>
      <c r="AG93" s="11"/>
      <c r="AI93" s="11" t="s">
        <v>38</v>
      </c>
      <c r="AJ93" s="11" t="s">
        <v>38</v>
      </c>
      <c r="AK93" s="11" t="s">
        <v>418</v>
      </c>
    </row>
    <row r="94" spans="1:37" x14ac:dyDescent="0.3">
      <c r="A94" s="4">
        <v>18</v>
      </c>
      <c r="B94" s="8" t="s">
        <v>124</v>
      </c>
      <c r="C94" s="9">
        <v>2020</v>
      </c>
      <c r="D94" s="10" t="s">
        <v>125</v>
      </c>
      <c r="E94" s="10" t="s">
        <v>126</v>
      </c>
      <c r="F94" s="11" t="s">
        <v>35</v>
      </c>
      <c r="G94" s="11" t="s">
        <v>44</v>
      </c>
      <c r="H94" s="11">
        <v>3</v>
      </c>
      <c r="I94" s="11" t="s">
        <v>52</v>
      </c>
      <c r="J94" s="11">
        <v>1</v>
      </c>
      <c r="K94" s="11" t="s">
        <v>127</v>
      </c>
      <c r="L94" s="11">
        <v>1</v>
      </c>
      <c r="M94" s="11" t="s">
        <v>128</v>
      </c>
      <c r="N94" s="12">
        <v>1</v>
      </c>
      <c r="O94" s="13">
        <v>1</v>
      </c>
      <c r="P94" s="13">
        <v>1</v>
      </c>
      <c r="Q94" s="13">
        <v>1</v>
      </c>
      <c r="R94" s="13">
        <v>0</v>
      </c>
      <c r="S94" s="13">
        <v>1</v>
      </c>
      <c r="T94" s="13">
        <v>0</v>
      </c>
      <c r="U94" s="13">
        <v>1</v>
      </c>
      <c r="V94" s="13">
        <v>1</v>
      </c>
      <c r="W94" s="13">
        <v>1</v>
      </c>
      <c r="X94" s="13">
        <v>0</v>
      </c>
      <c r="Y94" s="13">
        <v>0</v>
      </c>
      <c r="Z94" s="13">
        <v>0</v>
      </c>
      <c r="AA94" s="13">
        <v>0</v>
      </c>
      <c r="AB94" s="13">
        <v>1</v>
      </c>
      <c r="AC94" s="13">
        <v>0</v>
      </c>
      <c r="AD94" s="13">
        <v>1</v>
      </c>
      <c r="AE94" s="13">
        <v>0</v>
      </c>
      <c r="AF94" s="14" t="s">
        <v>129</v>
      </c>
      <c r="AG94" s="11"/>
    </row>
    <row r="95" spans="1:37" x14ac:dyDescent="0.3">
      <c r="A95" s="4">
        <v>66</v>
      </c>
      <c r="B95" s="8" t="s">
        <v>317</v>
      </c>
      <c r="C95" s="15">
        <v>2024</v>
      </c>
      <c r="D95" s="14" t="s">
        <v>318</v>
      </c>
      <c r="E95" s="14" t="s">
        <v>197</v>
      </c>
      <c r="F95" s="11" t="s">
        <v>73</v>
      </c>
      <c r="G95" s="11" t="s">
        <v>36</v>
      </c>
      <c r="H95" s="11">
        <v>4</v>
      </c>
      <c r="I95" s="11" t="s">
        <v>37</v>
      </c>
      <c r="J95" s="11">
        <v>0</v>
      </c>
      <c r="K95" s="11" t="s">
        <v>38</v>
      </c>
      <c r="L95" s="11">
        <v>1</v>
      </c>
      <c r="M95" s="11" t="s">
        <v>319</v>
      </c>
      <c r="N95" s="13">
        <v>1</v>
      </c>
      <c r="O95" s="13">
        <v>0</v>
      </c>
      <c r="P95" s="13">
        <v>1</v>
      </c>
      <c r="Q95" s="13">
        <v>0</v>
      </c>
      <c r="R95" s="13">
        <v>1</v>
      </c>
      <c r="S95" s="13">
        <v>0</v>
      </c>
      <c r="T95" s="13">
        <v>0</v>
      </c>
      <c r="U95" s="13">
        <v>1</v>
      </c>
      <c r="V95" s="13">
        <v>1</v>
      </c>
      <c r="W95" s="13">
        <v>0</v>
      </c>
      <c r="X95" s="13">
        <v>0</v>
      </c>
      <c r="Y95" s="13">
        <v>0</v>
      </c>
      <c r="Z95" s="13">
        <v>0</v>
      </c>
      <c r="AA95" s="13">
        <v>0</v>
      </c>
      <c r="AB95" s="13">
        <v>1</v>
      </c>
      <c r="AC95" s="13">
        <v>0</v>
      </c>
      <c r="AD95" s="13">
        <v>1</v>
      </c>
      <c r="AE95" s="13">
        <v>0</v>
      </c>
      <c r="AF95" s="14" t="s">
        <v>320</v>
      </c>
      <c r="AG95" s="11"/>
    </row>
    <row r="96" spans="1:37" x14ac:dyDescent="0.3">
      <c r="A96" s="4">
        <v>23</v>
      </c>
      <c r="B96" s="8" t="s">
        <v>143</v>
      </c>
      <c r="C96" s="9">
        <v>2019</v>
      </c>
      <c r="D96" s="10" t="s">
        <v>144</v>
      </c>
      <c r="E96" s="10" t="s">
        <v>145</v>
      </c>
      <c r="F96" s="11" t="s">
        <v>35</v>
      </c>
      <c r="G96" s="11" t="s">
        <v>44</v>
      </c>
      <c r="H96" s="11">
        <v>2</v>
      </c>
      <c r="I96" s="11" t="s">
        <v>37</v>
      </c>
      <c r="J96" s="11">
        <v>1</v>
      </c>
      <c r="K96" s="11" t="s">
        <v>146</v>
      </c>
      <c r="L96" s="11">
        <v>1</v>
      </c>
      <c r="M96" s="11" t="s">
        <v>88</v>
      </c>
      <c r="N96" s="12">
        <v>0</v>
      </c>
      <c r="O96" s="13">
        <v>0</v>
      </c>
      <c r="P96" s="13">
        <v>0</v>
      </c>
      <c r="Q96" s="13">
        <v>1</v>
      </c>
      <c r="R96" s="13">
        <v>0</v>
      </c>
      <c r="S96" s="13">
        <v>0</v>
      </c>
      <c r="T96" s="13">
        <v>1</v>
      </c>
      <c r="U96" s="13">
        <v>1</v>
      </c>
      <c r="V96" s="13">
        <v>1</v>
      </c>
      <c r="W96" s="13">
        <v>1</v>
      </c>
      <c r="X96" s="13">
        <v>1</v>
      </c>
      <c r="Y96" s="13">
        <v>1</v>
      </c>
      <c r="Z96" s="13">
        <v>0</v>
      </c>
      <c r="AA96" s="13">
        <v>0</v>
      </c>
      <c r="AB96" s="13">
        <v>1</v>
      </c>
      <c r="AC96" s="13">
        <v>0</v>
      </c>
      <c r="AD96" s="13">
        <v>1</v>
      </c>
      <c r="AE96" s="13">
        <v>1</v>
      </c>
      <c r="AF96" s="14" t="s">
        <v>147</v>
      </c>
      <c r="AG96" s="11"/>
    </row>
    <row r="97" spans="1:33" x14ac:dyDescent="0.3">
      <c r="A97" s="4">
        <v>91</v>
      </c>
      <c r="B97" s="8" t="s">
        <v>404</v>
      </c>
      <c r="C97" s="9">
        <v>2024</v>
      </c>
      <c r="D97" s="10" t="s">
        <v>405</v>
      </c>
      <c r="E97" s="10" t="s">
        <v>34</v>
      </c>
      <c r="F97" s="11" t="s">
        <v>35</v>
      </c>
      <c r="G97" s="11" t="s">
        <v>44</v>
      </c>
      <c r="H97" s="11">
        <v>3</v>
      </c>
      <c r="I97" s="11" t="s">
        <v>45</v>
      </c>
      <c r="J97" s="11">
        <v>1</v>
      </c>
      <c r="K97" s="11" t="s">
        <v>406</v>
      </c>
      <c r="L97" s="11">
        <v>1</v>
      </c>
      <c r="M97" s="11" t="s">
        <v>407</v>
      </c>
      <c r="N97" s="12">
        <v>1</v>
      </c>
      <c r="O97" s="13">
        <v>0</v>
      </c>
      <c r="P97" s="13">
        <v>1</v>
      </c>
      <c r="Q97" s="13">
        <v>0</v>
      </c>
      <c r="R97" s="13">
        <v>0</v>
      </c>
      <c r="S97" s="13">
        <v>0</v>
      </c>
      <c r="T97" s="13">
        <v>1</v>
      </c>
      <c r="U97" s="13">
        <v>0</v>
      </c>
      <c r="V97" s="13">
        <v>0</v>
      </c>
      <c r="W97" s="13">
        <v>0</v>
      </c>
      <c r="X97" s="13">
        <v>0</v>
      </c>
      <c r="Y97" s="13">
        <v>1</v>
      </c>
      <c r="Z97" s="13">
        <v>0</v>
      </c>
      <c r="AA97" s="13">
        <v>1</v>
      </c>
      <c r="AB97" s="13">
        <v>0</v>
      </c>
      <c r="AC97" s="13">
        <v>0</v>
      </c>
      <c r="AD97" s="13">
        <v>0</v>
      </c>
      <c r="AE97" s="13">
        <v>0</v>
      </c>
      <c r="AF97" s="14" t="s">
        <v>408</v>
      </c>
      <c r="AG97" s="11"/>
    </row>
    <row r="98" spans="1:33" x14ac:dyDescent="0.3">
      <c r="C98" s="15"/>
      <c r="D98" s="14"/>
      <c r="E98" s="14"/>
      <c r="N98" s="5"/>
      <c r="O98" s="5"/>
      <c r="P98" s="5"/>
      <c r="Q98" s="5"/>
      <c r="R98" s="5"/>
      <c r="S98" s="5"/>
      <c r="T98" s="5"/>
      <c r="U98" s="5"/>
      <c r="V98" s="5"/>
      <c r="W98" s="5"/>
      <c r="X98" s="5"/>
      <c r="Y98" s="5"/>
      <c r="Z98" s="5"/>
      <c r="AA98" s="5"/>
      <c r="AB98" s="5"/>
      <c r="AC98" s="5"/>
      <c r="AD98" s="5"/>
      <c r="AE98" s="5"/>
      <c r="AF98" s="14"/>
    </row>
    <row r="99" spans="1:33" x14ac:dyDescent="0.3">
      <c r="C99" s="15"/>
      <c r="D99" s="14"/>
      <c r="E99" s="14"/>
      <c r="N99" s="13"/>
      <c r="AF99" s="14"/>
    </row>
    <row r="100" spans="1:33" x14ac:dyDescent="0.3">
      <c r="C100" s="15"/>
      <c r="D100" s="14"/>
      <c r="E100" s="14"/>
      <c r="N100" s="13"/>
      <c r="AF100" s="14"/>
    </row>
    <row r="101" spans="1:33" x14ac:dyDescent="0.3">
      <c r="C101" s="15"/>
      <c r="D101" s="14"/>
      <c r="E101" s="14"/>
      <c r="N101" s="13"/>
      <c r="AF101" s="14"/>
    </row>
    <row r="102" spans="1:33" x14ac:dyDescent="0.3">
      <c r="C102" s="15"/>
      <c r="D102" s="14"/>
      <c r="E102" s="14"/>
      <c r="N102" s="13"/>
      <c r="AF102" s="14"/>
    </row>
    <row r="103" spans="1:33" x14ac:dyDescent="0.3">
      <c r="C103" s="15"/>
      <c r="D103" s="14"/>
      <c r="E103" s="14"/>
      <c r="N103" s="13"/>
      <c r="AF103" s="14"/>
    </row>
    <row r="104" spans="1:33" x14ac:dyDescent="0.3">
      <c r="C104" s="15"/>
      <c r="D104" s="14"/>
      <c r="E104" s="14"/>
      <c r="N104" s="13"/>
      <c r="AF104" s="14"/>
    </row>
    <row r="105" spans="1:33" x14ac:dyDescent="0.3">
      <c r="C105" s="15"/>
      <c r="D105" s="14"/>
      <c r="E105" s="14"/>
      <c r="N105" s="13"/>
      <c r="AF105" s="14"/>
    </row>
    <row r="106" spans="1:33" x14ac:dyDescent="0.3">
      <c r="C106" s="15"/>
      <c r="D106" s="14"/>
      <c r="E106" s="14"/>
      <c r="N106" s="13"/>
      <c r="AB106" s="11"/>
      <c r="AF106" s="14"/>
    </row>
    <row r="107" spans="1:33" x14ac:dyDescent="0.3">
      <c r="C107" s="15"/>
      <c r="D107" s="14"/>
      <c r="E107" s="14"/>
      <c r="N107" s="13"/>
      <c r="AB107" s="11"/>
      <c r="AF107" s="14"/>
    </row>
    <row r="108" spans="1:33" x14ac:dyDescent="0.3">
      <c r="C108" s="15"/>
      <c r="D108" s="14"/>
      <c r="E108" s="14"/>
      <c r="N108" s="13"/>
      <c r="AB108" s="11"/>
      <c r="AF108" s="14"/>
    </row>
    <row r="109" spans="1:33" x14ac:dyDescent="0.3">
      <c r="C109" s="15"/>
      <c r="D109" s="14"/>
      <c r="E109" s="14"/>
      <c r="N109" s="13"/>
      <c r="AB109" s="11"/>
      <c r="AF109" s="14"/>
    </row>
    <row r="110" spans="1:33" x14ac:dyDescent="0.3">
      <c r="C110" s="15"/>
      <c r="D110" s="14"/>
      <c r="E110" s="14"/>
      <c r="N110" s="13"/>
      <c r="AB110" s="11"/>
      <c r="AF110" s="14"/>
    </row>
    <row r="111" spans="1:33" x14ac:dyDescent="0.3">
      <c r="C111" s="15"/>
      <c r="D111" s="14"/>
      <c r="E111" s="14"/>
      <c r="N111" s="13"/>
      <c r="AF111" s="14"/>
    </row>
    <row r="112" spans="1:33" x14ac:dyDescent="0.3">
      <c r="C112" s="15"/>
      <c r="D112" s="14"/>
      <c r="E112" s="14"/>
      <c r="N112" s="13"/>
      <c r="AF112" s="14"/>
    </row>
    <row r="113" spans="3:32" x14ac:dyDescent="0.3">
      <c r="C113" s="15"/>
      <c r="D113" s="14"/>
      <c r="E113" s="14"/>
      <c r="N113" s="13"/>
      <c r="AF113" s="14"/>
    </row>
    <row r="114" spans="3:32" x14ac:dyDescent="0.3">
      <c r="C114" s="15"/>
      <c r="D114" s="14"/>
      <c r="E114" s="14"/>
      <c r="N114" s="13"/>
      <c r="AF114" s="14"/>
    </row>
    <row r="115" spans="3:32" x14ac:dyDescent="0.3">
      <c r="C115" s="15"/>
      <c r="D115" s="14"/>
      <c r="E115" s="14"/>
      <c r="N115" s="13"/>
      <c r="AF115" s="14"/>
    </row>
    <row r="116" spans="3:32" x14ac:dyDescent="0.3">
      <c r="C116" s="15"/>
      <c r="D116" s="14"/>
      <c r="E116" s="14"/>
      <c r="N116" s="13"/>
      <c r="AF116" s="14"/>
    </row>
    <row r="117" spans="3:32" x14ac:dyDescent="0.3">
      <c r="C117" s="15"/>
      <c r="D117" s="14"/>
      <c r="E117" s="14"/>
      <c r="N117" s="13"/>
      <c r="AF117" s="14"/>
    </row>
    <row r="118" spans="3:32" x14ac:dyDescent="0.3">
      <c r="C118" s="15"/>
      <c r="D118" s="14"/>
      <c r="E118" s="14"/>
      <c r="N118" s="13"/>
      <c r="AF118" s="14"/>
    </row>
    <row r="119" spans="3:32" x14ac:dyDescent="0.3">
      <c r="C119" s="15"/>
      <c r="D119" s="14"/>
      <c r="E119" s="14"/>
      <c r="N119" s="13"/>
      <c r="AF119" s="14"/>
    </row>
    <row r="120" spans="3:32" x14ac:dyDescent="0.3">
      <c r="C120" s="15"/>
      <c r="D120" s="14"/>
      <c r="E120" s="14"/>
      <c r="N120" s="13"/>
      <c r="AF120" s="14"/>
    </row>
    <row r="121" spans="3:32" x14ac:dyDescent="0.3">
      <c r="C121" s="15"/>
      <c r="D121" s="14"/>
      <c r="E121" s="14"/>
      <c r="N121" s="13"/>
      <c r="AF121" s="14"/>
    </row>
    <row r="122" spans="3:32" x14ac:dyDescent="0.3">
      <c r="C122" s="15"/>
      <c r="D122" s="14"/>
      <c r="E122" s="14"/>
      <c r="N122" s="13"/>
      <c r="AF122" s="14"/>
    </row>
    <row r="123" spans="3:32" x14ac:dyDescent="0.3">
      <c r="C123" s="15"/>
      <c r="D123" s="14"/>
      <c r="E123" s="14"/>
      <c r="N123" s="13"/>
      <c r="AF123" s="14"/>
    </row>
    <row r="124" spans="3:32" x14ac:dyDescent="0.3">
      <c r="C124" s="15"/>
      <c r="D124" s="14"/>
      <c r="E124" s="14"/>
      <c r="N124" s="13"/>
      <c r="AF124" s="14"/>
    </row>
    <row r="125" spans="3:32" x14ac:dyDescent="0.3">
      <c r="C125" s="15"/>
      <c r="D125" s="14"/>
      <c r="E125" s="14"/>
      <c r="N125" s="13"/>
      <c r="AF125" s="14"/>
    </row>
    <row r="126" spans="3:32" x14ac:dyDescent="0.3">
      <c r="C126" s="15"/>
      <c r="D126" s="14"/>
      <c r="E126" s="14"/>
      <c r="N126" s="13"/>
      <c r="AF126" s="14"/>
    </row>
    <row r="127" spans="3:32" x14ac:dyDescent="0.3">
      <c r="C127" s="15"/>
      <c r="D127" s="14"/>
      <c r="E127" s="14"/>
      <c r="N127" s="13"/>
      <c r="AF127" s="14"/>
    </row>
    <row r="128" spans="3:32" x14ac:dyDescent="0.3">
      <c r="C128" s="15"/>
      <c r="D128" s="14"/>
      <c r="E128" s="14"/>
      <c r="N128" s="13"/>
      <c r="AF128" s="14"/>
    </row>
    <row r="129" spans="3:32" x14ac:dyDescent="0.3">
      <c r="C129" s="15"/>
      <c r="D129" s="14"/>
      <c r="E129" s="14"/>
      <c r="N129" s="13"/>
      <c r="AF129" s="14"/>
    </row>
    <row r="130" spans="3:32" x14ac:dyDescent="0.3">
      <c r="C130" s="15"/>
      <c r="D130" s="14"/>
      <c r="E130" s="14"/>
      <c r="N130" s="13"/>
      <c r="AF130" s="14"/>
    </row>
    <row r="131" spans="3:32" x14ac:dyDescent="0.3">
      <c r="C131" s="15"/>
      <c r="D131" s="14"/>
      <c r="E131" s="14"/>
      <c r="N131" s="13"/>
      <c r="AF131" s="14"/>
    </row>
    <row r="132" spans="3:32" x14ac:dyDescent="0.3">
      <c r="C132" s="15"/>
      <c r="D132" s="14"/>
      <c r="E132" s="14"/>
      <c r="N132" s="13"/>
      <c r="AF132" s="14"/>
    </row>
    <row r="133" spans="3:32" x14ac:dyDescent="0.3">
      <c r="C133" s="15"/>
      <c r="D133" s="14"/>
      <c r="E133" s="14"/>
      <c r="N133" s="13"/>
      <c r="AF133" s="14"/>
    </row>
    <row r="134" spans="3:32" x14ac:dyDescent="0.3">
      <c r="C134" s="15"/>
      <c r="D134" s="14"/>
      <c r="E134" s="14"/>
      <c r="N134" s="13"/>
      <c r="AF134" s="14"/>
    </row>
    <row r="135" spans="3:32" x14ac:dyDescent="0.3">
      <c r="C135" s="15"/>
      <c r="D135" s="14"/>
      <c r="E135" s="14"/>
      <c r="N135" s="13"/>
      <c r="AF135" s="14"/>
    </row>
    <row r="136" spans="3:32" x14ac:dyDescent="0.3">
      <c r="C136" s="15"/>
      <c r="D136" s="14"/>
      <c r="E136" s="14"/>
      <c r="N136" s="13"/>
      <c r="AF136" s="14"/>
    </row>
    <row r="137" spans="3:32" x14ac:dyDescent="0.3">
      <c r="C137" s="15"/>
      <c r="D137" s="14"/>
      <c r="E137" s="14"/>
      <c r="N137" s="13"/>
      <c r="AF137" s="14"/>
    </row>
    <row r="138" spans="3:32" x14ac:dyDescent="0.3">
      <c r="C138" s="15"/>
      <c r="D138" s="14"/>
      <c r="E138" s="14"/>
      <c r="N138" s="13"/>
      <c r="AF138" s="14"/>
    </row>
    <row r="139" spans="3:32" x14ac:dyDescent="0.3">
      <c r="C139" s="15"/>
      <c r="D139" s="14"/>
      <c r="E139" s="14"/>
      <c r="N139" s="13"/>
      <c r="AF139" s="14"/>
    </row>
    <row r="140" spans="3:32" x14ac:dyDescent="0.3">
      <c r="C140" s="15"/>
      <c r="D140" s="14"/>
      <c r="E140" s="14"/>
      <c r="N140" s="13"/>
      <c r="AF140" s="14"/>
    </row>
    <row r="141" spans="3:32" x14ac:dyDescent="0.3">
      <c r="C141" s="15"/>
      <c r="D141" s="14"/>
      <c r="E141" s="14"/>
      <c r="N141" s="13"/>
      <c r="AF141" s="14"/>
    </row>
    <row r="142" spans="3:32" x14ac:dyDescent="0.3">
      <c r="C142" s="15"/>
      <c r="D142" s="14"/>
      <c r="E142" s="14"/>
      <c r="N142" s="13"/>
      <c r="AF142" s="14"/>
    </row>
    <row r="143" spans="3:32" x14ac:dyDescent="0.3">
      <c r="C143" s="15"/>
      <c r="D143" s="14"/>
      <c r="E143" s="14"/>
      <c r="N143" s="13"/>
      <c r="AF143" s="14"/>
    </row>
    <row r="144" spans="3:32" x14ac:dyDescent="0.3">
      <c r="C144" s="15"/>
      <c r="D144" s="14"/>
      <c r="E144" s="14"/>
      <c r="N144" s="13"/>
      <c r="AF144" s="14"/>
    </row>
    <row r="145" spans="3:32" x14ac:dyDescent="0.3">
      <c r="C145" s="15"/>
      <c r="D145" s="14"/>
      <c r="E145" s="14"/>
      <c r="N145" s="13"/>
      <c r="AF145" s="14"/>
    </row>
    <row r="146" spans="3:32" x14ac:dyDescent="0.3">
      <c r="C146" s="15"/>
      <c r="D146" s="14"/>
      <c r="E146" s="14"/>
      <c r="N146" s="13"/>
      <c r="AF146" s="14"/>
    </row>
    <row r="147" spans="3:32" x14ac:dyDescent="0.3">
      <c r="C147" s="15"/>
      <c r="D147" s="14"/>
      <c r="E147" s="14"/>
      <c r="N147" s="13"/>
      <c r="AF147" s="14"/>
    </row>
    <row r="148" spans="3:32" x14ac:dyDescent="0.3">
      <c r="C148" s="15"/>
      <c r="D148" s="14"/>
      <c r="E148" s="14"/>
      <c r="N148" s="13"/>
      <c r="AF148" s="14"/>
    </row>
    <row r="149" spans="3:32" x14ac:dyDescent="0.3">
      <c r="C149" s="15"/>
      <c r="D149" s="14"/>
      <c r="E149" s="14"/>
      <c r="N149" s="13"/>
      <c r="AF149" s="14"/>
    </row>
    <row r="150" spans="3:32" x14ac:dyDescent="0.3">
      <c r="C150" s="15"/>
      <c r="D150" s="14"/>
      <c r="E150" s="14"/>
      <c r="N150" s="13"/>
      <c r="AF150" s="14"/>
    </row>
    <row r="151" spans="3:32" x14ac:dyDescent="0.3">
      <c r="C151" s="15"/>
      <c r="D151" s="14"/>
      <c r="E151" s="14"/>
      <c r="N151" s="13"/>
      <c r="AF151" s="14"/>
    </row>
    <row r="152" spans="3:32" x14ac:dyDescent="0.3">
      <c r="C152" s="15"/>
      <c r="D152" s="14"/>
      <c r="E152" s="14"/>
      <c r="N152" s="13"/>
      <c r="AF152" s="14"/>
    </row>
    <row r="153" spans="3:32" x14ac:dyDescent="0.3">
      <c r="C153" s="15"/>
      <c r="D153" s="14"/>
      <c r="E153" s="14"/>
      <c r="N153" s="13"/>
      <c r="AF153" s="14"/>
    </row>
    <row r="154" spans="3:32" x14ac:dyDescent="0.3">
      <c r="C154" s="15"/>
      <c r="D154" s="14"/>
      <c r="E154" s="14"/>
      <c r="N154" s="13"/>
      <c r="AF154" s="14"/>
    </row>
    <row r="155" spans="3:32" x14ac:dyDescent="0.3">
      <c r="C155" s="15"/>
      <c r="D155" s="14"/>
      <c r="E155" s="14"/>
      <c r="N155" s="13"/>
      <c r="AF155" s="14"/>
    </row>
    <row r="156" spans="3:32" x14ac:dyDescent="0.3">
      <c r="C156" s="15"/>
      <c r="D156" s="14"/>
      <c r="E156" s="14"/>
      <c r="N156" s="13"/>
      <c r="AF156" s="14"/>
    </row>
    <row r="157" spans="3:32" x14ac:dyDescent="0.3">
      <c r="C157" s="15"/>
      <c r="D157" s="14"/>
      <c r="E157" s="14"/>
      <c r="N157" s="13"/>
      <c r="AF157" s="14"/>
    </row>
    <row r="158" spans="3:32" x14ac:dyDescent="0.3">
      <c r="C158" s="15"/>
      <c r="D158" s="14"/>
      <c r="E158" s="14"/>
      <c r="N158" s="13"/>
      <c r="AF158" s="14"/>
    </row>
    <row r="159" spans="3:32" x14ac:dyDescent="0.3">
      <c r="C159" s="15"/>
      <c r="D159" s="14"/>
      <c r="E159" s="14"/>
      <c r="N159" s="13"/>
      <c r="AF159" s="14"/>
    </row>
    <row r="160" spans="3:32" x14ac:dyDescent="0.3">
      <c r="C160" s="15"/>
      <c r="D160" s="14"/>
      <c r="E160" s="14"/>
      <c r="N160" s="13"/>
      <c r="AF160" s="14"/>
    </row>
    <row r="161" spans="3:32" x14ac:dyDescent="0.3">
      <c r="C161" s="15"/>
      <c r="D161" s="14"/>
      <c r="E161" s="14"/>
      <c r="N161" s="13"/>
      <c r="AF161" s="14"/>
    </row>
    <row r="162" spans="3:32" x14ac:dyDescent="0.3">
      <c r="C162" s="15"/>
      <c r="D162" s="14"/>
      <c r="E162" s="14"/>
      <c r="N162" s="13"/>
      <c r="AF162" s="14"/>
    </row>
    <row r="163" spans="3:32" x14ac:dyDescent="0.3">
      <c r="C163" s="15"/>
      <c r="D163" s="14"/>
      <c r="E163" s="14"/>
      <c r="N163" s="13"/>
      <c r="AF163" s="14"/>
    </row>
    <row r="164" spans="3:32" x14ac:dyDescent="0.3">
      <c r="C164" s="15"/>
      <c r="D164" s="14"/>
      <c r="E164" s="14"/>
      <c r="N164" s="13"/>
      <c r="AF164" s="14"/>
    </row>
    <row r="165" spans="3:32" x14ac:dyDescent="0.3">
      <c r="C165" s="15"/>
      <c r="D165" s="14"/>
      <c r="E165" s="14"/>
      <c r="N165" s="13"/>
      <c r="AF165" s="14"/>
    </row>
    <row r="166" spans="3:32" x14ac:dyDescent="0.3">
      <c r="C166" s="15"/>
      <c r="D166" s="14"/>
      <c r="E166" s="14"/>
      <c r="N166" s="13"/>
      <c r="AF166" s="14"/>
    </row>
    <row r="167" spans="3:32" x14ac:dyDescent="0.3">
      <c r="C167" s="15"/>
      <c r="D167" s="14"/>
      <c r="E167" s="14"/>
      <c r="N167" s="13"/>
      <c r="AF167" s="14"/>
    </row>
    <row r="168" spans="3:32" x14ac:dyDescent="0.3">
      <c r="C168" s="15"/>
      <c r="D168" s="14"/>
      <c r="E168" s="14"/>
      <c r="N168" s="13"/>
      <c r="AF168" s="14"/>
    </row>
    <row r="169" spans="3:32" x14ac:dyDescent="0.3">
      <c r="C169" s="15"/>
      <c r="D169" s="14"/>
      <c r="E169" s="14"/>
      <c r="N169" s="13"/>
      <c r="AF169" s="14"/>
    </row>
    <row r="170" spans="3:32" x14ac:dyDescent="0.3">
      <c r="C170" s="15"/>
      <c r="D170" s="14"/>
      <c r="E170" s="14"/>
      <c r="N170" s="13"/>
      <c r="AF170" s="14"/>
    </row>
    <row r="171" spans="3:32" x14ac:dyDescent="0.3">
      <c r="C171" s="15"/>
      <c r="D171" s="14"/>
      <c r="E171" s="14"/>
      <c r="N171" s="13"/>
      <c r="AF171" s="14"/>
    </row>
    <row r="172" spans="3:32" x14ac:dyDescent="0.3">
      <c r="C172" s="15"/>
      <c r="D172" s="14"/>
      <c r="E172" s="14"/>
      <c r="N172" s="13"/>
      <c r="AF172" s="14"/>
    </row>
    <row r="173" spans="3:32" x14ac:dyDescent="0.3">
      <c r="C173" s="15"/>
      <c r="D173" s="14"/>
      <c r="E173" s="14"/>
      <c r="N173" s="13"/>
      <c r="AF173" s="14"/>
    </row>
    <row r="174" spans="3:32" x14ac:dyDescent="0.3">
      <c r="C174" s="15"/>
      <c r="D174" s="14"/>
      <c r="E174" s="14"/>
      <c r="N174" s="13"/>
      <c r="AF174" s="14"/>
    </row>
    <row r="175" spans="3:32" x14ac:dyDescent="0.3">
      <c r="C175" s="15"/>
      <c r="D175" s="14"/>
      <c r="E175" s="14"/>
      <c r="N175" s="13"/>
      <c r="AF175" s="14"/>
    </row>
    <row r="176" spans="3:32" x14ac:dyDescent="0.3">
      <c r="C176" s="15"/>
      <c r="D176" s="14"/>
      <c r="E176" s="14"/>
      <c r="N176" s="13"/>
      <c r="AF176" s="14"/>
    </row>
    <row r="177" spans="3:32" x14ac:dyDescent="0.3">
      <c r="C177" s="15"/>
      <c r="D177" s="14"/>
      <c r="E177" s="14"/>
      <c r="N177" s="13"/>
      <c r="AF177" s="14"/>
    </row>
    <row r="178" spans="3:32" x14ac:dyDescent="0.3">
      <c r="C178" s="15"/>
      <c r="D178" s="14"/>
      <c r="E178" s="14"/>
      <c r="N178" s="13"/>
      <c r="AF178" s="14"/>
    </row>
    <row r="179" spans="3:32" x14ac:dyDescent="0.3">
      <c r="C179" s="15"/>
      <c r="D179" s="14"/>
      <c r="E179" s="14"/>
      <c r="N179" s="13"/>
      <c r="AF179" s="14"/>
    </row>
    <row r="180" spans="3:32" x14ac:dyDescent="0.3">
      <c r="C180" s="15"/>
      <c r="D180" s="14"/>
      <c r="E180" s="14"/>
      <c r="N180" s="13"/>
      <c r="AF180" s="14"/>
    </row>
    <row r="181" spans="3:32" x14ac:dyDescent="0.3">
      <c r="C181" s="15"/>
      <c r="D181" s="14"/>
      <c r="E181" s="14"/>
      <c r="N181" s="13"/>
      <c r="AF181" s="14"/>
    </row>
    <row r="182" spans="3:32" x14ac:dyDescent="0.3">
      <c r="C182" s="15"/>
      <c r="D182" s="14"/>
      <c r="E182" s="14"/>
      <c r="N182" s="13"/>
      <c r="AF182" s="14"/>
    </row>
    <row r="183" spans="3:32" x14ac:dyDescent="0.3">
      <c r="C183" s="15"/>
      <c r="D183" s="14"/>
      <c r="E183" s="14"/>
      <c r="N183" s="13"/>
      <c r="AF183" s="14"/>
    </row>
    <row r="184" spans="3:32" x14ac:dyDescent="0.3">
      <c r="C184" s="15"/>
      <c r="D184" s="14"/>
      <c r="E184" s="14"/>
      <c r="N184" s="13"/>
      <c r="AF184" s="14"/>
    </row>
    <row r="185" spans="3:32" x14ac:dyDescent="0.3">
      <c r="C185" s="15"/>
      <c r="D185" s="14"/>
      <c r="E185" s="14"/>
      <c r="N185" s="13"/>
      <c r="AF185" s="14"/>
    </row>
    <row r="186" spans="3:32" x14ac:dyDescent="0.3">
      <c r="C186" s="15"/>
      <c r="D186" s="14"/>
      <c r="E186" s="14"/>
      <c r="N186" s="13"/>
      <c r="AF186" s="14"/>
    </row>
    <row r="187" spans="3:32" x14ac:dyDescent="0.3">
      <c r="C187" s="15"/>
      <c r="D187" s="14"/>
      <c r="E187" s="14"/>
      <c r="N187" s="13"/>
      <c r="AF187" s="14"/>
    </row>
    <row r="188" spans="3:32" x14ac:dyDescent="0.3">
      <c r="C188" s="15"/>
      <c r="D188" s="14"/>
      <c r="E188" s="14"/>
      <c r="N188" s="13"/>
      <c r="AF188" s="14"/>
    </row>
    <row r="189" spans="3:32" x14ac:dyDescent="0.3">
      <c r="C189" s="15"/>
      <c r="D189" s="14"/>
      <c r="E189" s="14"/>
      <c r="N189" s="13"/>
      <c r="AF189" s="14"/>
    </row>
    <row r="190" spans="3:32" x14ac:dyDescent="0.3">
      <c r="C190" s="15"/>
      <c r="D190" s="14"/>
      <c r="E190" s="14"/>
      <c r="N190" s="13"/>
      <c r="AF190" s="14"/>
    </row>
    <row r="191" spans="3:32" x14ac:dyDescent="0.3">
      <c r="C191" s="15"/>
      <c r="D191" s="14"/>
      <c r="E191" s="14"/>
      <c r="N191" s="13"/>
      <c r="AF191" s="14"/>
    </row>
    <row r="192" spans="3:32" x14ac:dyDescent="0.3">
      <c r="C192" s="15"/>
      <c r="D192" s="14"/>
      <c r="E192" s="14"/>
      <c r="N192" s="13"/>
      <c r="AF192" s="14"/>
    </row>
    <row r="193" spans="3:32" x14ac:dyDescent="0.3">
      <c r="C193" s="15"/>
      <c r="D193" s="14"/>
      <c r="E193" s="14"/>
      <c r="N193" s="13"/>
      <c r="AF193" s="14"/>
    </row>
    <row r="194" spans="3:32" x14ac:dyDescent="0.3">
      <c r="C194" s="15"/>
      <c r="D194" s="14"/>
      <c r="E194" s="14"/>
      <c r="N194" s="13"/>
      <c r="AF194" s="14"/>
    </row>
    <row r="195" spans="3:32" x14ac:dyDescent="0.3">
      <c r="C195" s="15"/>
      <c r="D195" s="14"/>
      <c r="E195" s="14"/>
      <c r="N195" s="13"/>
      <c r="AF195" s="14"/>
    </row>
    <row r="196" spans="3:32" x14ac:dyDescent="0.3">
      <c r="C196" s="15"/>
      <c r="D196" s="14"/>
      <c r="E196" s="14"/>
      <c r="N196" s="13"/>
      <c r="AF196" s="14"/>
    </row>
    <row r="197" spans="3:32" x14ac:dyDescent="0.3">
      <c r="C197" s="15"/>
      <c r="D197" s="14"/>
      <c r="E197" s="14"/>
      <c r="N197" s="13"/>
      <c r="AF197" s="14"/>
    </row>
    <row r="198" spans="3:32" x14ac:dyDescent="0.3">
      <c r="C198" s="15"/>
      <c r="D198" s="14"/>
      <c r="E198" s="14"/>
      <c r="N198" s="13"/>
      <c r="AF198" s="14"/>
    </row>
    <row r="199" spans="3:32" x14ac:dyDescent="0.3">
      <c r="C199" s="15"/>
      <c r="D199" s="14"/>
      <c r="E199" s="14"/>
      <c r="N199" s="13"/>
      <c r="AF199" s="14"/>
    </row>
    <row r="200" spans="3:32" x14ac:dyDescent="0.3">
      <c r="C200" s="15"/>
      <c r="D200" s="14"/>
      <c r="E200" s="14"/>
      <c r="N200" s="13"/>
      <c r="AF200" s="14"/>
    </row>
    <row r="201" spans="3:32" x14ac:dyDescent="0.3">
      <c r="C201" s="15"/>
      <c r="D201" s="14"/>
      <c r="E201" s="14"/>
      <c r="N201" s="13"/>
      <c r="AF201" s="14"/>
    </row>
    <row r="202" spans="3:32" x14ac:dyDescent="0.3">
      <c r="C202" s="15"/>
      <c r="D202" s="14"/>
      <c r="E202" s="14"/>
      <c r="N202" s="13"/>
      <c r="AF202" s="14"/>
    </row>
    <row r="203" spans="3:32" x14ac:dyDescent="0.3">
      <c r="C203" s="15"/>
      <c r="D203" s="14"/>
      <c r="E203" s="14"/>
      <c r="N203" s="13"/>
      <c r="AF203" s="14"/>
    </row>
    <row r="204" spans="3:32" x14ac:dyDescent="0.3">
      <c r="C204" s="15"/>
      <c r="D204" s="14"/>
      <c r="E204" s="14"/>
      <c r="N204" s="13"/>
      <c r="AF204" s="14"/>
    </row>
    <row r="205" spans="3:32" x14ac:dyDescent="0.3">
      <c r="C205" s="15"/>
      <c r="D205" s="14"/>
      <c r="E205" s="14"/>
      <c r="N205" s="13"/>
      <c r="AF205" s="14"/>
    </row>
    <row r="206" spans="3:32" x14ac:dyDescent="0.3">
      <c r="C206" s="15"/>
      <c r="D206" s="14"/>
      <c r="E206" s="14"/>
      <c r="N206" s="13"/>
      <c r="AF206" s="14"/>
    </row>
    <row r="207" spans="3:32" x14ac:dyDescent="0.3">
      <c r="C207" s="15"/>
      <c r="D207" s="14"/>
      <c r="E207" s="14"/>
      <c r="N207" s="13"/>
      <c r="AF207" s="14"/>
    </row>
    <row r="208" spans="3:32" x14ac:dyDescent="0.3">
      <c r="C208" s="15"/>
      <c r="D208" s="14"/>
      <c r="E208" s="14"/>
      <c r="N208" s="13"/>
      <c r="AF208" s="14"/>
    </row>
    <row r="209" spans="3:32" x14ac:dyDescent="0.3">
      <c r="C209" s="15"/>
      <c r="D209" s="14"/>
      <c r="E209" s="14"/>
      <c r="N209" s="13"/>
      <c r="AF209" s="14"/>
    </row>
    <row r="210" spans="3:32" x14ac:dyDescent="0.3">
      <c r="C210" s="15"/>
      <c r="D210" s="14"/>
      <c r="E210" s="14"/>
      <c r="N210" s="13"/>
      <c r="AF210" s="14"/>
    </row>
    <row r="211" spans="3:32" x14ac:dyDescent="0.3">
      <c r="C211" s="15"/>
      <c r="D211" s="14"/>
      <c r="E211" s="14"/>
      <c r="N211" s="13"/>
      <c r="AF211" s="14"/>
    </row>
    <row r="212" spans="3:32" x14ac:dyDescent="0.3">
      <c r="C212" s="15"/>
      <c r="D212" s="14"/>
      <c r="E212" s="14"/>
      <c r="N212" s="13"/>
      <c r="AF212" s="14"/>
    </row>
    <row r="213" spans="3:32" x14ac:dyDescent="0.3">
      <c r="C213" s="15"/>
      <c r="D213" s="14"/>
      <c r="E213" s="14"/>
      <c r="N213" s="13"/>
      <c r="AF213" s="14"/>
    </row>
    <row r="214" spans="3:32" x14ac:dyDescent="0.3">
      <c r="C214" s="15"/>
      <c r="D214" s="14"/>
      <c r="E214" s="14"/>
      <c r="N214" s="13"/>
      <c r="AF214" s="14"/>
    </row>
    <row r="215" spans="3:32" x14ac:dyDescent="0.3">
      <c r="C215" s="15"/>
      <c r="D215" s="14"/>
      <c r="E215" s="14"/>
      <c r="N215" s="13"/>
      <c r="AF215" s="14"/>
    </row>
    <row r="216" spans="3:32" x14ac:dyDescent="0.3">
      <c r="C216" s="15"/>
      <c r="D216" s="14"/>
      <c r="E216" s="14"/>
      <c r="N216" s="13"/>
      <c r="AF216" s="14"/>
    </row>
    <row r="217" spans="3:32" x14ac:dyDescent="0.3">
      <c r="C217" s="15"/>
      <c r="D217" s="14"/>
      <c r="E217" s="14"/>
      <c r="N217" s="13"/>
      <c r="AF217" s="14"/>
    </row>
    <row r="218" spans="3:32" x14ac:dyDescent="0.3">
      <c r="C218" s="15"/>
      <c r="D218" s="14"/>
      <c r="E218" s="14"/>
      <c r="N218" s="13"/>
      <c r="AF218" s="14"/>
    </row>
    <row r="219" spans="3:32" x14ac:dyDescent="0.3">
      <c r="C219" s="15"/>
      <c r="D219" s="14"/>
      <c r="E219" s="14"/>
      <c r="N219" s="13"/>
      <c r="AF219" s="14"/>
    </row>
    <row r="220" spans="3:32" x14ac:dyDescent="0.3">
      <c r="C220" s="15"/>
      <c r="D220" s="14"/>
      <c r="E220" s="14"/>
      <c r="N220" s="13"/>
      <c r="AF220" s="14"/>
    </row>
    <row r="221" spans="3:32" x14ac:dyDescent="0.3">
      <c r="C221" s="15"/>
      <c r="D221" s="14"/>
      <c r="E221" s="14"/>
      <c r="N221" s="13"/>
      <c r="AF221" s="14"/>
    </row>
    <row r="222" spans="3:32" x14ac:dyDescent="0.3">
      <c r="C222" s="15"/>
      <c r="D222" s="14"/>
      <c r="E222" s="14"/>
      <c r="N222" s="13"/>
      <c r="AF222" s="14"/>
    </row>
    <row r="223" spans="3:32" x14ac:dyDescent="0.3">
      <c r="C223" s="15"/>
      <c r="D223" s="14"/>
      <c r="E223" s="14"/>
      <c r="N223" s="13"/>
      <c r="AF223" s="14"/>
    </row>
    <row r="224" spans="3:32" x14ac:dyDescent="0.3">
      <c r="C224" s="15"/>
      <c r="D224" s="14"/>
      <c r="E224" s="14"/>
      <c r="N224" s="13"/>
      <c r="AF224" s="14"/>
    </row>
    <row r="225" spans="3:32" x14ac:dyDescent="0.3">
      <c r="C225" s="15"/>
      <c r="D225" s="14"/>
      <c r="E225" s="14"/>
      <c r="N225" s="13"/>
      <c r="AF225" s="14"/>
    </row>
    <row r="226" spans="3:32" x14ac:dyDescent="0.3">
      <c r="C226" s="15"/>
      <c r="D226" s="14"/>
      <c r="E226" s="14"/>
      <c r="N226" s="13"/>
      <c r="AF226" s="14"/>
    </row>
    <row r="227" spans="3:32" x14ac:dyDescent="0.3">
      <c r="C227" s="15"/>
      <c r="D227" s="14"/>
      <c r="E227" s="14"/>
      <c r="N227" s="13"/>
      <c r="AF227" s="14"/>
    </row>
    <row r="228" spans="3:32" x14ac:dyDescent="0.3">
      <c r="C228" s="15"/>
      <c r="D228" s="14"/>
      <c r="E228" s="14"/>
      <c r="N228" s="13"/>
      <c r="AF228" s="14"/>
    </row>
    <row r="229" spans="3:32" x14ac:dyDescent="0.3">
      <c r="C229" s="15"/>
      <c r="D229" s="14"/>
      <c r="E229" s="14"/>
      <c r="N229" s="13"/>
      <c r="AF229" s="14"/>
    </row>
    <row r="230" spans="3:32" x14ac:dyDescent="0.3">
      <c r="C230" s="15"/>
      <c r="D230" s="14"/>
      <c r="E230" s="14"/>
      <c r="N230" s="13"/>
      <c r="AF230" s="14"/>
    </row>
    <row r="231" spans="3:32" x14ac:dyDescent="0.3">
      <c r="C231" s="15"/>
      <c r="D231" s="14"/>
      <c r="E231" s="14"/>
      <c r="N231" s="13"/>
      <c r="AF231" s="14"/>
    </row>
    <row r="232" spans="3:32" x14ac:dyDescent="0.3">
      <c r="C232" s="15"/>
      <c r="D232" s="14"/>
      <c r="E232" s="14"/>
      <c r="N232" s="13"/>
      <c r="AF232" s="14"/>
    </row>
    <row r="233" spans="3:32" x14ac:dyDescent="0.3">
      <c r="C233" s="15"/>
      <c r="D233" s="14"/>
      <c r="E233" s="14"/>
      <c r="N233" s="13"/>
      <c r="AF233" s="14"/>
    </row>
    <row r="234" spans="3:32" x14ac:dyDescent="0.3">
      <c r="C234" s="15"/>
      <c r="D234" s="14"/>
      <c r="E234" s="14"/>
      <c r="N234" s="13"/>
      <c r="AF234" s="14"/>
    </row>
    <row r="235" spans="3:32" x14ac:dyDescent="0.3">
      <c r="C235" s="15"/>
      <c r="D235" s="14"/>
      <c r="E235" s="14"/>
      <c r="N235" s="13"/>
      <c r="AF235" s="14"/>
    </row>
    <row r="236" spans="3:32" x14ac:dyDescent="0.3">
      <c r="C236" s="15"/>
      <c r="D236" s="14"/>
      <c r="E236" s="14"/>
      <c r="N236" s="13"/>
      <c r="AF236" s="14"/>
    </row>
    <row r="237" spans="3:32" x14ac:dyDescent="0.3">
      <c r="C237" s="15"/>
      <c r="D237" s="14"/>
      <c r="E237" s="14"/>
      <c r="N237" s="13"/>
      <c r="AF237" s="14"/>
    </row>
    <row r="238" spans="3:32" x14ac:dyDescent="0.3">
      <c r="C238" s="15"/>
      <c r="D238" s="14"/>
      <c r="E238" s="14"/>
      <c r="N238" s="13"/>
      <c r="AF238" s="14"/>
    </row>
    <row r="239" spans="3:32" x14ac:dyDescent="0.3">
      <c r="C239" s="15"/>
      <c r="D239" s="14"/>
      <c r="E239" s="14"/>
      <c r="N239" s="13"/>
      <c r="AF239" s="14"/>
    </row>
    <row r="240" spans="3:32" x14ac:dyDescent="0.3">
      <c r="C240" s="15"/>
      <c r="D240" s="14"/>
      <c r="E240" s="14"/>
      <c r="N240" s="13"/>
      <c r="AF240" s="14"/>
    </row>
    <row r="241" spans="3:32" x14ac:dyDescent="0.3">
      <c r="C241" s="15"/>
      <c r="D241" s="14"/>
      <c r="E241" s="14"/>
      <c r="N241" s="13"/>
      <c r="AF241" s="14"/>
    </row>
    <row r="242" spans="3:32" x14ac:dyDescent="0.3">
      <c r="C242" s="15"/>
      <c r="D242" s="14"/>
      <c r="E242" s="14"/>
      <c r="N242" s="13"/>
      <c r="AF242" s="14"/>
    </row>
    <row r="243" spans="3:32" x14ac:dyDescent="0.3">
      <c r="C243" s="15"/>
      <c r="D243" s="14"/>
      <c r="E243" s="14"/>
      <c r="N243" s="13"/>
      <c r="AF243" s="14"/>
    </row>
    <row r="244" spans="3:32" x14ac:dyDescent="0.3">
      <c r="C244" s="15"/>
      <c r="D244" s="14"/>
      <c r="E244" s="14"/>
      <c r="N244" s="13"/>
      <c r="AF244" s="14"/>
    </row>
    <row r="245" spans="3:32" x14ac:dyDescent="0.3">
      <c r="C245" s="15"/>
      <c r="D245" s="14"/>
      <c r="E245" s="14"/>
      <c r="N245" s="13"/>
      <c r="AF245" s="14"/>
    </row>
    <row r="246" spans="3:32" x14ac:dyDescent="0.3">
      <c r="C246" s="15"/>
      <c r="D246" s="14"/>
      <c r="E246" s="14"/>
      <c r="N246" s="13"/>
      <c r="AF246" s="14"/>
    </row>
    <row r="247" spans="3:32" x14ac:dyDescent="0.3">
      <c r="C247" s="15"/>
      <c r="D247" s="14"/>
      <c r="E247" s="14"/>
      <c r="N247" s="13"/>
      <c r="AF247" s="14"/>
    </row>
    <row r="248" spans="3:32" x14ac:dyDescent="0.3">
      <c r="C248" s="15"/>
      <c r="D248" s="14"/>
      <c r="E248" s="14"/>
      <c r="N248" s="13"/>
      <c r="AF248" s="14"/>
    </row>
    <row r="249" spans="3:32" x14ac:dyDescent="0.3">
      <c r="C249" s="15"/>
      <c r="D249" s="14"/>
      <c r="E249" s="14"/>
      <c r="N249" s="13"/>
      <c r="AF249" s="14"/>
    </row>
    <row r="250" spans="3:32" x14ac:dyDescent="0.3">
      <c r="C250" s="15"/>
      <c r="D250" s="14"/>
      <c r="E250" s="14"/>
      <c r="N250" s="13"/>
      <c r="AF250" s="14"/>
    </row>
    <row r="251" spans="3:32" x14ac:dyDescent="0.3">
      <c r="C251" s="15"/>
      <c r="D251" s="14"/>
      <c r="E251" s="14"/>
      <c r="N251" s="13"/>
      <c r="AF251" s="14"/>
    </row>
    <row r="252" spans="3:32" x14ac:dyDescent="0.3">
      <c r="C252" s="15"/>
      <c r="D252" s="14"/>
      <c r="E252" s="14"/>
      <c r="N252" s="13"/>
      <c r="AF252" s="14"/>
    </row>
    <row r="253" spans="3:32" x14ac:dyDescent="0.3">
      <c r="C253" s="15"/>
      <c r="D253" s="14"/>
      <c r="E253" s="14"/>
      <c r="N253" s="13"/>
      <c r="AF253" s="14"/>
    </row>
    <row r="254" spans="3:32" x14ac:dyDescent="0.3">
      <c r="C254" s="15"/>
      <c r="D254" s="14"/>
      <c r="E254" s="14"/>
      <c r="N254" s="13"/>
      <c r="AF254" s="14"/>
    </row>
    <row r="255" spans="3:32" x14ac:dyDescent="0.3">
      <c r="C255" s="15"/>
      <c r="D255" s="14"/>
      <c r="E255" s="14"/>
      <c r="N255" s="13"/>
      <c r="AF255" s="14"/>
    </row>
    <row r="256" spans="3:32" x14ac:dyDescent="0.3">
      <c r="C256" s="15"/>
      <c r="D256" s="14"/>
      <c r="E256" s="14"/>
      <c r="N256" s="13"/>
      <c r="AF256" s="14"/>
    </row>
    <row r="257" spans="3:32" x14ac:dyDescent="0.3">
      <c r="C257" s="15"/>
      <c r="D257" s="14"/>
      <c r="E257" s="14"/>
      <c r="N257" s="13"/>
      <c r="AF257" s="14"/>
    </row>
    <row r="258" spans="3:32" x14ac:dyDescent="0.3">
      <c r="C258" s="15"/>
      <c r="D258" s="14"/>
      <c r="E258" s="14"/>
      <c r="N258" s="13"/>
      <c r="AF258" s="14"/>
    </row>
    <row r="259" spans="3:32" x14ac:dyDescent="0.3">
      <c r="C259" s="15"/>
      <c r="D259" s="14"/>
      <c r="E259" s="14"/>
      <c r="N259" s="13"/>
      <c r="AF259" s="14"/>
    </row>
    <row r="260" spans="3:32" x14ac:dyDescent="0.3">
      <c r="C260" s="15"/>
      <c r="D260" s="14"/>
      <c r="E260" s="14"/>
      <c r="N260" s="13"/>
      <c r="AF260" s="14"/>
    </row>
    <row r="261" spans="3:32" x14ac:dyDescent="0.3">
      <c r="C261" s="15"/>
      <c r="D261" s="14"/>
      <c r="E261" s="14"/>
      <c r="N261" s="13"/>
      <c r="AF261" s="14"/>
    </row>
    <row r="262" spans="3:32" x14ac:dyDescent="0.3">
      <c r="C262" s="15"/>
      <c r="D262" s="14"/>
      <c r="E262" s="14"/>
      <c r="N262" s="13"/>
      <c r="AF262" s="14"/>
    </row>
    <row r="263" spans="3:32" x14ac:dyDescent="0.3">
      <c r="C263" s="15"/>
      <c r="D263" s="14"/>
      <c r="E263" s="14"/>
      <c r="N263" s="13"/>
      <c r="AF263" s="14"/>
    </row>
    <row r="264" spans="3:32" x14ac:dyDescent="0.3">
      <c r="C264" s="15"/>
      <c r="D264" s="14"/>
      <c r="E264" s="14"/>
      <c r="N264" s="13"/>
      <c r="AF264" s="14"/>
    </row>
    <row r="265" spans="3:32" x14ac:dyDescent="0.3">
      <c r="C265" s="15"/>
      <c r="D265" s="14"/>
      <c r="E265" s="14"/>
      <c r="N265" s="13"/>
      <c r="AF265" s="14"/>
    </row>
    <row r="266" spans="3:32" x14ac:dyDescent="0.3">
      <c r="C266" s="15"/>
      <c r="D266" s="14"/>
      <c r="E266" s="14"/>
      <c r="N266" s="13"/>
      <c r="AF266" s="14"/>
    </row>
    <row r="267" spans="3:32" x14ac:dyDescent="0.3">
      <c r="C267" s="15"/>
      <c r="D267" s="14"/>
      <c r="E267" s="14"/>
      <c r="N267" s="13"/>
      <c r="AF267" s="14"/>
    </row>
    <row r="268" spans="3:32" x14ac:dyDescent="0.3">
      <c r="C268" s="15"/>
      <c r="D268" s="14"/>
      <c r="E268" s="14"/>
      <c r="N268" s="13"/>
      <c r="AF268" s="14"/>
    </row>
    <row r="269" spans="3:32" x14ac:dyDescent="0.3">
      <c r="C269" s="15"/>
      <c r="D269" s="14"/>
      <c r="E269" s="14"/>
      <c r="N269" s="13"/>
      <c r="AF269" s="14"/>
    </row>
    <row r="270" spans="3:32" x14ac:dyDescent="0.3">
      <c r="C270" s="15"/>
      <c r="D270" s="14"/>
      <c r="E270" s="14"/>
      <c r="N270" s="13"/>
      <c r="AF270" s="14"/>
    </row>
    <row r="271" spans="3:32" x14ac:dyDescent="0.3">
      <c r="C271" s="15"/>
      <c r="D271" s="14"/>
      <c r="E271" s="14"/>
      <c r="N271" s="13"/>
      <c r="AF271" s="14"/>
    </row>
    <row r="272" spans="3:32" x14ac:dyDescent="0.3">
      <c r="C272" s="15"/>
      <c r="D272" s="14"/>
      <c r="E272" s="14"/>
      <c r="N272" s="13"/>
      <c r="AF272" s="14"/>
    </row>
    <row r="273" spans="3:32" x14ac:dyDescent="0.3">
      <c r="C273" s="15"/>
      <c r="D273" s="14"/>
      <c r="E273" s="14"/>
      <c r="N273" s="13"/>
      <c r="AF273" s="14"/>
    </row>
    <row r="274" spans="3:32" x14ac:dyDescent="0.3">
      <c r="C274" s="15"/>
      <c r="D274" s="14"/>
      <c r="E274" s="14"/>
      <c r="N274" s="13"/>
      <c r="AF274" s="14"/>
    </row>
    <row r="275" spans="3:32" x14ac:dyDescent="0.3">
      <c r="C275" s="15"/>
      <c r="D275" s="14"/>
      <c r="E275" s="14"/>
      <c r="N275" s="13"/>
      <c r="AF275" s="14"/>
    </row>
    <row r="276" spans="3:32" x14ac:dyDescent="0.3">
      <c r="C276" s="15"/>
      <c r="D276" s="14"/>
      <c r="E276" s="14"/>
      <c r="N276" s="13"/>
      <c r="AF276" s="14"/>
    </row>
    <row r="277" spans="3:32" x14ac:dyDescent="0.3">
      <c r="C277" s="15"/>
      <c r="D277" s="14"/>
      <c r="E277" s="14"/>
      <c r="N277" s="13"/>
      <c r="AF277" s="14"/>
    </row>
    <row r="278" spans="3:32" x14ac:dyDescent="0.3">
      <c r="C278" s="15"/>
      <c r="D278" s="14"/>
      <c r="E278" s="14"/>
      <c r="N278" s="13"/>
      <c r="AF278" s="14"/>
    </row>
    <row r="279" spans="3:32" x14ac:dyDescent="0.3">
      <c r="C279" s="15"/>
      <c r="D279" s="14"/>
      <c r="E279" s="14"/>
      <c r="N279" s="13"/>
      <c r="AF279" s="14"/>
    </row>
    <row r="280" spans="3:32" x14ac:dyDescent="0.3">
      <c r="C280" s="15"/>
      <c r="D280" s="14"/>
      <c r="E280" s="14"/>
      <c r="N280" s="13"/>
      <c r="AF280" s="14"/>
    </row>
    <row r="281" spans="3:32" x14ac:dyDescent="0.3">
      <c r="C281" s="15"/>
      <c r="D281" s="14"/>
      <c r="E281" s="14"/>
      <c r="N281" s="13"/>
      <c r="AF281" s="14"/>
    </row>
    <row r="282" spans="3:32" x14ac:dyDescent="0.3">
      <c r="C282" s="15"/>
      <c r="D282" s="14"/>
      <c r="E282" s="14"/>
      <c r="N282" s="13"/>
      <c r="AF282" s="14"/>
    </row>
    <row r="283" spans="3:32" x14ac:dyDescent="0.3">
      <c r="C283" s="15"/>
      <c r="D283" s="14"/>
      <c r="E283" s="14"/>
      <c r="N283" s="13"/>
      <c r="AF283" s="14"/>
    </row>
    <row r="284" spans="3:32" x14ac:dyDescent="0.3">
      <c r="C284" s="15"/>
      <c r="D284" s="14"/>
      <c r="E284" s="14"/>
      <c r="N284" s="13"/>
      <c r="AF284" s="14"/>
    </row>
    <row r="285" spans="3:32" x14ac:dyDescent="0.3">
      <c r="C285" s="15"/>
      <c r="D285" s="14"/>
      <c r="E285" s="14"/>
      <c r="N285" s="13"/>
      <c r="AF285" s="14"/>
    </row>
    <row r="286" spans="3:32" x14ac:dyDescent="0.3">
      <c r="C286" s="15"/>
      <c r="D286" s="14"/>
      <c r="E286" s="14"/>
      <c r="N286" s="13"/>
      <c r="AF286" s="14"/>
    </row>
    <row r="287" spans="3:32" x14ac:dyDescent="0.3">
      <c r="C287" s="15"/>
      <c r="D287" s="14"/>
      <c r="E287" s="14"/>
      <c r="N287" s="13"/>
      <c r="AF287" s="14"/>
    </row>
    <row r="288" spans="3:32" x14ac:dyDescent="0.3">
      <c r="C288" s="15"/>
      <c r="D288" s="14"/>
      <c r="E288" s="14"/>
      <c r="N288" s="13"/>
      <c r="AF288" s="14"/>
    </row>
    <row r="289" spans="3:32" x14ac:dyDescent="0.3">
      <c r="C289" s="15"/>
      <c r="D289" s="14"/>
      <c r="E289" s="14"/>
      <c r="N289" s="13"/>
      <c r="AF289" s="14"/>
    </row>
    <row r="290" spans="3:32" x14ac:dyDescent="0.3">
      <c r="C290" s="15"/>
      <c r="D290" s="14"/>
      <c r="E290" s="14"/>
      <c r="N290" s="13"/>
      <c r="AF290" s="14"/>
    </row>
    <row r="291" spans="3:32" x14ac:dyDescent="0.3">
      <c r="C291" s="15"/>
      <c r="D291" s="14"/>
      <c r="E291" s="14"/>
      <c r="N291" s="13"/>
      <c r="AF291" s="14"/>
    </row>
    <row r="292" spans="3:32" x14ac:dyDescent="0.3">
      <c r="C292" s="15"/>
      <c r="D292" s="14"/>
      <c r="E292" s="14"/>
      <c r="N292" s="13"/>
      <c r="AF292" s="14"/>
    </row>
    <row r="293" spans="3:32" x14ac:dyDescent="0.3">
      <c r="C293" s="15"/>
      <c r="D293" s="14"/>
      <c r="E293" s="14"/>
      <c r="N293" s="13"/>
      <c r="AF293" s="14"/>
    </row>
    <row r="294" spans="3:32" x14ac:dyDescent="0.3">
      <c r="C294" s="15"/>
      <c r="D294" s="14"/>
      <c r="E294" s="14"/>
      <c r="N294" s="13"/>
      <c r="AF294" s="14"/>
    </row>
    <row r="295" spans="3:32" x14ac:dyDescent="0.3">
      <c r="C295" s="15"/>
      <c r="D295" s="14"/>
      <c r="E295" s="14"/>
      <c r="N295" s="13"/>
      <c r="AF295" s="14"/>
    </row>
    <row r="296" spans="3:32" x14ac:dyDescent="0.3">
      <c r="C296" s="15"/>
      <c r="D296" s="14"/>
      <c r="E296" s="14"/>
      <c r="N296" s="13"/>
      <c r="AF296" s="14"/>
    </row>
    <row r="297" spans="3:32" x14ac:dyDescent="0.3">
      <c r="C297" s="15"/>
      <c r="D297" s="14"/>
      <c r="E297" s="14"/>
      <c r="N297" s="13"/>
      <c r="AF297" s="14"/>
    </row>
    <row r="298" spans="3:32" x14ac:dyDescent="0.3">
      <c r="C298" s="15"/>
      <c r="D298" s="14"/>
      <c r="E298" s="14"/>
      <c r="N298" s="13"/>
      <c r="AF298" s="14"/>
    </row>
    <row r="299" spans="3:32" x14ac:dyDescent="0.3">
      <c r="C299" s="15"/>
      <c r="D299" s="14"/>
      <c r="E299" s="14"/>
      <c r="N299" s="13"/>
      <c r="AF299" s="14"/>
    </row>
    <row r="300" spans="3:32" x14ac:dyDescent="0.3">
      <c r="C300" s="15"/>
      <c r="D300" s="14"/>
      <c r="E300" s="14"/>
      <c r="N300" s="13"/>
      <c r="AF300" s="14"/>
    </row>
    <row r="301" spans="3:32" x14ac:dyDescent="0.3">
      <c r="C301" s="15"/>
      <c r="D301" s="14"/>
      <c r="E301" s="14"/>
      <c r="N301" s="13"/>
      <c r="AF301" s="14"/>
    </row>
    <row r="302" spans="3:32" x14ac:dyDescent="0.3">
      <c r="C302" s="15"/>
      <c r="D302" s="14"/>
      <c r="E302" s="14"/>
      <c r="N302" s="13"/>
      <c r="AF302" s="14"/>
    </row>
    <row r="303" spans="3:32" x14ac:dyDescent="0.3">
      <c r="C303" s="15"/>
      <c r="D303" s="14"/>
      <c r="E303" s="14"/>
      <c r="N303" s="13"/>
      <c r="AF303" s="14"/>
    </row>
    <row r="304" spans="3:32" x14ac:dyDescent="0.3">
      <c r="C304" s="15"/>
      <c r="D304" s="14"/>
      <c r="E304" s="14"/>
      <c r="N304" s="13"/>
      <c r="AF304" s="14"/>
    </row>
    <row r="305" spans="3:32" x14ac:dyDescent="0.3">
      <c r="C305" s="15"/>
      <c r="D305" s="14"/>
      <c r="E305" s="14"/>
      <c r="N305" s="13"/>
      <c r="AF305" s="14"/>
    </row>
    <row r="306" spans="3:32" x14ac:dyDescent="0.3">
      <c r="C306" s="15"/>
      <c r="D306" s="14"/>
      <c r="E306" s="14"/>
      <c r="N306" s="13"/>
      <c r="AF306" s="14"/>
    </row>
    <row r="307" spans="3:32" x14ac:dyDescent="0.3">
      <c r="C307" s="15"/>
      <c r="D307" s="14"/>
      <c r="E307" s="14"/>
      <c r="N307" s="13"/>
      <c r="AF307" s="14"/>
    </row>
    <row r="308" spans="3:32" x14ac:dyDescent="0.3">
      <c r="C308" s="15"/>
      <c r="D308" s="14"/>
      <c r="E308" s="14"/>
      <c r="N308" s="13"/>
      <c r="AF308" s="14"/>
    </row>
    <row r="309" spans="3:32" x14ac:dyDescent="0.3">
      <c r="C309" s="15"/>
      <c r="D309" s="14"/>
      <c r="E309" s="14"/>
      <c r="N309" s="13"/>
      <c r="AF309" s="14"/>
    </row>
    <row r="310" spans="3:32" x14ac:dyDescent="0.3">
      <c r="C310" s="15"/>
      <c r="D310" s="14"/>
      <c r="E310" s="14"/>
      <c r="N310" s="13"/>
      <c r="AF310" s="14"/>
    </row>
    <row r="311" spans="3:32" x14ac:dyDescent="0.3">
      <c r="C311" s="15"/>
      <c r="D311" s="14"/>
      <c r="E311" s="14"/>
      <c r="N311" s="13"/>
      <c r="AF311" s="14"/>
    </row>
    <row r="312" spans="3:32" x14ac:dyDescent="0.3">
      <c r="C312" s="15"/>
      <c r="D312" s="14"/>
      <c r="E312" s="14"/>
      <c r="N312" s="13"/>
      <c r="AF312" s="14"/>
    </row>
    <row r="313" spans="3:32" x14ac:dyDescent="0.3">
      <c r="C313" s="15"/>
      <c r="D313" s="14"/>
      <c r="E313" s="14"/>
      <c r="N313" s="13"/>
      <c r="AF313" s="14"/>
    </row>
    <row r="314" spans="3:32" x14ac:dyDescent="0.3">
      <c r="C314" s="15"/>
      <c r="D314" s="14"/>
      <c r="E314" s="14"/>
      <c r="N314" s="13"/>
      <c r="AF314" s="14"/>
    </row>
    <row r="315" spans="3:32" x14ac:dyDescent="0.3">
      <c r="C315" s="15"/>
      <c r="D315" s="14"/>
      <c r="E315" s="14"/>
      <c r="N315" s="13"/>
      <c r="AF315" s="14"/>
    </row>
    <row r="316" spans="3:32" x14ac:dyDescent="0.3">
      <c r="C316" s="15"/>
      <c r="D316" s="14"/>
      <c r="E316" s="14"/>
      <c r="N316" s="13"/>
      <c r="AF316" s="14"/>
    </row>
    <row r="317" spans="3:32" x14ac:dyDescent="0.3">
      <c r="C317" s="15"/>
      <c r="D317" s="14"/>
      <c r="E317" s="14"/>
      <c r="N317" s="13"/>
      <c r="AF317" s="14"/>
    </row>
    <row r="318" spans="3:32" x14ac:dyDescent="0.3">
      <c r="C318" s="15"/>
      <c r="D318" s="14"/>
      <c r="E318" s="14"/>
      <c r="N318" s="13"/>
      <c r="AF318" s="14"/>
    </row>
    <row r="319" spans="3:32" x14ac:dyDescent="0.3">
      <c r="C319" s="15"/>
      <c r="D319" s="14"/>
      <c r="E319" s="14"/>
      <c r="N319" s="13"/>
      <c r="AF319" s="14"/>
    </row>
    <row r="320" spans="3:32" x14ac:dyDescent="0.3">
      <c r="C320" s="15"/>
      <c r="D320" s="14"/>
      <c r="E320" s="14"/>
      <c r="N320" s="13"/>
      <c r="AF320" s="14"/>
    </row>
    <row r="321" spans="3:32" x14ac:dyDescent="0.3">
      <c r="C321" s="15"/>
      <c r="D321" s="14"/>
      <c r="E321" s="14"/>
      <c r="N321" s="13"/>
      <c r="AF321" s="14"/>
    </row>
    <row r="322" spans="3:32" x14ac:dyDescent="0.3">
      <c r="C322" s="15"/>
      <c r="D322" s="14"/>
      <c r="E322" s="14"/>
      <c r="N322" s="13"/>
      <c r="AF322" s="14"/>
    </row>
    <row r="323" spans="3:32" x14ac:dyDescent="0.3">
      <c r="C323" s="15"/>
      <c r="D323" s="14"/>
      <c r="E323" s="14"/>
      <c r="N323" s="13"/>
      <c r="AF323" s="14"/>
    </row>
    <row r="324" spans="3:32" x14ac:dyDescent="0.3">
      <c r="C324" s="15"/>
      <c r="D324" s="14"/>
      <c r="E324" s="14"/>
      <c r="N324" s="13"/>
      <c r="AF324" s="14"/>
    </row>
    <row r="325" spans="3:32" x14ac:dyDescent="0.3">
      <c r="C325" s="15"/>
      <c r="D325" s="14"/>
      <c r="E325" s="14"/>
      <c r="N325" s="13"/>
      <c r="AF325" s="14"/>
    </row>
    <row r="326" spans="3:32" x14ac:dyDescent="0.3">
      <c r="C326" s="15"/>
      <c r="D326" s="14"/>
      <c r="E326" s="14"/>
      <c r="N326" s="13"/>
      <c r="AF326" s="14"/>
    </row>
    <row r="327" spans="3:32" x14ac:dyDescent="0.3">
      <c r="C327" s="15"/>
      <c r="D327" s="14"/>
      <c r="E327" s="14"/>
      <c r="N327" s="13"/>
      <c r="AF327" s="14"/>
    </row>
    <row r="328" spans="3:32" x14ac:dyDescent="0.3">
      <c r="C328" s="15"/>
      <c r="D328" s="14"/>
      <c r="E328" s="14"/>
      <c r="N328" s="13"/>
      <c r="AF328" s="14"/>
    </row>
    <row r="329" spans="3:32" x14ac:dyDescent="0.3">
      <c r="C329" s="15"/>
      <c r="D329" s="14"/>
      <c r="E329" s="14"/>
      <c r="N329" s="13"/>
      <c r="AF329" s="14"/>
    </row>
    <row r="330" spans="3:32" x14ac:dyDescent="0.3">
      <c r="C330" s="15"/>
      <c r="D330" s="14"/>
      <c r="E330" s="14"/>
      <c r="N330" s="13"/>
      <c r="AF330" s="14"/>
    </row>
    <row r="331" spans="3:32" x14ac:dyDescent="0.3">
      <c r="C331" s="15"/>
      <c r="D331" s="14"/>
      <c r="E331" s="14"/>
      <c r="N331" s="13"/>
      <c r="AF331" s="14"/>
    </row>
    <row r="332" spans="3:32" x14ac:dyDescent="0.3">
      <c r="C332" s="15"/>
      <c r="D332" s="14"/>
      <c r="E332" s="14"/>
      <c r="N332" s="13"/>
      <c r="AF332" s="14"/>
    </row>
    <row r="333" spans="3:32" x14ac:dyDescent="0.3">
      <c r="C333" s="15"/>
      <c r="D333" s="14"/>
      <c r="E333" s="14"/>
      <c r="N333" s="13"/>
      <c r="AF333" s="14"/>
    </row>
    <row r="334" spans="3:32" x14ac:dyDescent="0.3">
      <c r="C334" s="15"/>
      <c r="D334" s="14"/>
      <c r="E334" s="14"/>
      <c r="N334" s="13"/>
      <c r="AF334" s="14"/>
    </row>
    <row r="335" spans="3:32" x14ac:dyDescent="0.3">
      <c r="C335" s="15"/>
      <c r="D335" s="14"/>
      <c r="E335" s="14"/>
      <c r="N335" s="13"/>
      <c r="AF335" s="14"/>
    </row>
    <row r="336" spans="3:32" x14ac:dyDescent="0.3">
      <c r="C336" s="15"/>
      <c r="D336" s="14"/>
      <c r="E336" s="14"/>
      <c r="N336" s="13"/>
      <c r="AF336" s="14"/>
    </row>
    <row r="337" spans="3:32" x14ac:dyDescent="0.3">
      <c r="C337" s="15"/>
      <c r="D337" s="14"/>
      <c r="E337" s="14"/>
      <c r="N337" s="13"/>
      <c r="AF337" s="14"/>
    </row>
    <row r="338" spans="3:32" x14ac:dyDescent="0.3">
      <c r="C338" s="15"/>
      <c r="D338" s="14"/>
      <c r="E338" s="14"/>
      <c r="N338" s="13"/>
      <c r="AF338" s="14"/>
    </row>
    <row r="339" spans="3:32" x14ac:dyDescent="0.3">
      <c r="C339" s="15"/>
      <c r="D339" s="14"/>
      <c r="E339" s="14"/>
      <c r="N339" s="13"/>
      <c r="AF339" s="14"/>
    </row>
    <row r="340" spans="3:32" x14ac:dyDescent="0.3">
      <c r="C340" s="15"/>
      <c r="D340" s="14"/>
      <c r="E340" s="14"/>
      <c r="N340" s="13"/>
      <c r="AF340" s="14"/>
    </row>
    <row r="341" spans="3:32" x14ac:dyDescent="0.3">
      <c r="C341" s="15"/>
      <c r="D341" s="14"/>
      <c r="E341" s="14"/>
      <c r="N341" s="13"/>
      <c r="AF341" s="14"/>
    </row>
    <row r="342" spans="3:32" x14ac:dyDescent="0.3">
      <c r="C342" s="15"/>
      <c r="D342" s="14"/>
      <c r="E342" s="14"/>
      <c r="N342" s="13"/>
      <c r="AF342" s="14"/>
    </row>
    <row r="343" spans="3:32" x14ac:dyDescent="0.3">
      <c r="C343" s="15"/>
      <c r="D343" s="14"/>
      <c r="E343" s="14"/>
      <c r="N343" s="13"/>
      <c r="AF343" s="14"/>
    </row>
    <row r="344" spans="3:32" x14ac:dyDescent="0.3">
      <c r="C344" s="15"/>
      <c r="D344" s="14"/>
      <c r="E344" s="14"/>
      <c r="N344" s="13"/>
      <c r="AF344" s="14"/>
    </row>
    <row r="345" spans="3:32" x14ac:dyDescent="0.3">
      <c r="C345" s="15"/>
      <c r="D345" s="14"/>
      <c r="E345" s="14"/>
      <c r="N345" s="13"/>
      <c r="AF345" s="14"/>
    </row>
    <row r="346" spans="3:32" x14ac:dyDescent="0.3">
      <c r="C346" s="15"/>
      <c r="D346" s="14"/>
      <c r="E346" s="14"/>
      <c r="N346" s="13"/>
      <c r="AF346" s="14"/>
    </row>
    <row r="347" spans="3:32" x14ac:dyDescent="0.3">
      <c r="C347" s="15"/>
      <c r="D347" s="14"/>
      <c r="E347" s="14"/>
      <c r="N347" s="13"/>
      <c r="AF347" s="14"/>
    </row>
    <row r="348" spans="3:32" x14ac:dyDescent="0.3">
      <c r="C348" s="15"/>
      <c r="D348" s="14"/>
      <c r="E348" s="14"/>
      <c r="N348" s="13"/>
      <c r="AF348" s="14"/>
    </row>
    <row r="349" spans="3:32" x14ac:dyDescent="0.3">
      <c r="C349" s="15"/>
      <c r="D349" s="14"/>
      <c r="E349" s="14"/>
      <c r="N349" s="13"/>
      <c r="AF349" s="14"/>
    </row>
    <row r="350" spans="3:32" x14ac:dyDescent="0.3">
      <c r="C350" s="15"/>
      <c r="D350" s="14"/>
      <c r="E350" s="14"/>
      <c r="N350" s="13"/>
      <c r="AF350" s="14"/>
    </row>
    <row r="351" spans="3:32" x14ac:dyDescent="0.3">
      <c r="C351" s="15"/>
      <c r="D351" s="14"/>
      <c r="E351" s="14"/>
      <c r="N351" s="13"/>
      <c r="AF351" s="14"/>
    </row>
    <row r="352" spans="3:32" x14ac:dyDescent="0.3">
      <c r="C352" s="15"/>
      <c r="D352" s="14"/>
      <c r="E352" s="14"/>
      <c r="N352" s="13"/>
      <c r="AF352" s="14"/>
    </row>
    <row r="353" spans="3:32" x14ac:dyDescent="0.3">
      <c r="C353" s="15"/>
      <c r="D353" s="14"/>
      <c r="E353" s="14"/>
      <c r="N353" s="13"/>
      <c r="AF353" s="14"/>
    </row>
    <row r="354" spans="3:32" x14ac:dyDescent="0.3">
      <c r="C354" s="15"/>
      <c r="D354" s="14"/>
      <c r="E354" s="14"/>
      <c r="N354" s="13"/>
      <c r="AF354" s="14"/>
    </row>
    <row r="355" spans="3:32" x14ac:dyDescent="0.3">
      <c r="C355" s="15"/>
      <c r="D355" s="14"/>
      <c r="E355" s="14"/>
      <c r="N355" s="13"/>
      <c r="AF355" s="14"/>
    </row>
    <row r="356" spans="3:32" x14ac:dyDescent="0.3">
      <c r="C356" s="15"/>
      <c r="D356" s="14"/>
      <c r="E356" s="14"/>
      <c r="N356" s="13"/>
      <c r="AF356" s="14"/>
    </row>
    <row r="357" spans="3:32" x14ac:dyDescent="0.3">
      <c r="C357" s="15"/>
      <c r="D357" s="14"/>
      <c r="E357" s="14"/>
      <c r="N357" s="13"/>
      <c r="AF357" s="14"/>
    </row>
    <row r="358" spans="3:32" x14ac:dyDescent="0.3">
      <c r="C358" s="15"/>
      <c r="D358" s="14"/>
      <c r="E358" s="14"/>
      <c r="N358" s="13"/>
      <c r="AF358" s="14"/>
    </row>
    <row r="359" spans="3:32" x14ac:dyDescent="0.3">
      <c r="C359" s="15"/>
      <c r="D359" s="14"/>
      <c r="E359" s="14"/>
      <c r="N359" s="13"/>
      <c r="AF359" s="14"/>
    </row>
    <row r="360" spans="3:32" x14ac:dyDescent="0.3">
      <c r="C360" s="15"/>
      <c r="D360" s="14"/>
      <c r="E360" s="14"/>
      <c r="N360" s="13"/>
      <c r="AF360" s="14"/>
    </row>
    <row r="361" spans="3:32" x14ac:dyDescent="0.3">
      <c r="C361" s="15"/>
      <c r="D361" s="14"/>
      <c r="E361" s="14"/>
      <c r="N361" s="13"/>
      <c r="AF361" s="14"/>
    </row>
    <row r="362" spans="3:32" x14ac:dyDescent="0.3">
      <c r="C362" s="15"/>
      <c r="D362" s="14"/>
      <c r="E362" s="14"/>
      <c r="N362" s="13"/>
      <c r="AF362" s="14"/>
    </row>
    <row r="363" spans="3:32" x14ac:dyDescent="0.3">
      <c r="C363" s="15"/>
      <c r="D363" s="14"/>
      <c r="E363" s="14"/>
      <c r="N363" s="13"/>
      <c r="AF363" s="14"/>
    </row>
    <row r="364" spans="3:32" x14ac:dyDescent="0.3">
      <c r="C364" s="15"/>
      <c r="D364" s="14"/>
      <c r="E364" s="14"/>
      <c r="N364" s="13"/>
      <c r="AF364" s="14"/>
    </row>
    <row r="365" spans="3:32" x14ac:dyDescent="0.3">
      <c r="C365" s="15"/>
      <c r="D365" s="14"/>
      <c r="E365" s="14"/>
      <c r="N365" s="13"/>
      <c r="AF365" s="14"/>
    </row>
    <row r="366" spans="3:32" x14ac:dyDescent="0.3">
      <c r="C366" s="15"/>
      <c r="D366" s="14"/>
      <c r="E366" s="14"/>
      <c r="N366" s="13"/>
      <c r="AF366" s="14"/>
    </row>
    <row r="367" spans="3:32" x14ac:dyDescent="0.3">
      <c r="C367" s="15"/>
      <c r="D367" s="14"/>
      <c r="E367" s="14"/>
      <c r="N367" s="13"/>
      <c r="AF367" s="14"/>
    </row>
    <row r="368" spans="3:32" x14ac:dyDescent="0.3">
      <c r="C368" s="15"/>
      <c r="D368" s="14"/>
      <c r="E368" s="14"/>
      <c r="N368" s="13"/>
      <c r="AF368" s="14"/>
    </row>
    <row r="369" spans="3:32" x14ac:dyDescent="0.3">
      <c r="C369" s="15"/>
      <c r="D369" s="14"/>
      <c r="E369" s="14"/>
      <c r="N369" s="13"/>
      <c r="AF369" s="14"/>
    </row>
    <row r="370" spans="3:32" x14ac:dyDescent="0.3">
      <c r="C370" s="15"/>
      <c r="D370" s="14"/>
      <c r="E370" s="14"/>
      <c r="N370" s="13"/>
      <c r="AF370" s="14"/>
    </row>
    <row r="371" spans="3:32" x14ac:dyDescent="0.3">
      <c r="C371" s="15"/>
      <c r="D371" s="14"/>
      <c r="E371" s="14"/>
      <c r="N371" s="13"/>
      <c r="AF371" s="14"/>
    </row>
    <row r="372" spans="3:32" x14ac:dyDescent="0.3">
      <c r="C372" s="15"/>
      <c r="D372" s="14"/>
      <c r="E372" s="14"/>
      <c r="N372" s="13"/>
      <c r="AF372" s="14"/>
    </row>
    <row r="373" spans="3:32" x14ac:dyDescent="0.3">
      <c r="C373" s="15"/>
      <c r="D373" s="14"/>
      <c r="E373" s="14"/>
      <c r="N373" s="13"/>
      <c r="AF373" s="14"/>
    </row>
    <row r="374" spans="3:32" x14ac:dyDescent="0.3">
      <c r="C374" s="15"/>
      <c r="D374" s="14"/>
      <c r="E374" s="14"/>
      <c r="N374" s="13"/>
      <c r="AF374" s="14"/>
    </row>
    <row r="375" spans="3:32" x14ac:dyDescent="0.3">
      <c r="C375" s="15"/>
      <c r="D375" s="14"/>
      <c r="E375" s="14"/>
      <c r="N375" s="13"/>
      <c r="AF375" s="14"/>
    </row>
    <row r="376" spans="3:32" x14ac:dyDescent="0.3">
      <c r="C376" s="15"/>
      <c r="D376" s="14"/>
      <c r="E376" s="14"/>
      <c r="N376" s="13"/>
      <c r="AF376" s="14"/>
    </row>
    <row r="377" spans="3:32" x14ac:dyDescent="0.3">
      <c r="C377" s="15"/>
      <c r="D377" s="14"/>
      <c r="E377" s="14"/>
      <c r="N377" s="13"/>
      <c r="AF377" s="14"/>
    </row>
    <row r="378" spans="3:32" x14ac:dyDescent="0.3">
      <c r="C378" s="15"/>
      <c r="D378" s="14"/>
      <c r="E378" s="14"/>
      <c r="N378" s="13"/>
      <c r="AF378" s="14"/>
    </row>
    <row r="379" spans="3:32" x14ac:dyDescent="0.3">
      <c r="C379" s="15"/>
      <c r="D379" s="14"/>
      <c r="E379" s="14"/>
      <c r="N379" s="13"/>
      <c r="AF379" s="14"/>
    </row>
    <row r="380" spans="3:32" x14ac:dyDescent="0.3">
      <c r="C380" s="15"/>
      <c r="D380" s="14"/>
      <c r="E380" s="14"/>
      <c r="N380" s="13"/>
      <c r="AF380" s="14"/>
    </row>
    <row r="381" spans="3:32" x14ac:dyDescent="0.3">
      <c r="C381" s="15"/>
      <c r="D381" s="14"/>
      <c r="E381" s="14"/>
      <c r="N381" s="13"/>
      <c r="AF381" s="14"/>
    </row>
    <row r="382" spans="3:32" x14ac:dyDescent="0.3">
      <c r="C382" s="15"/>
      <c r="D382" s="14"/>
      <c r="E382" s="14"/>
      <c r="N382" s="13"/>
      <c r="AF382" s="14"/>
    </row>
    <row r="383" spans="3:32" x14ac:dyDescent="0.3">
      <c r="C383" s="15"/>
      <c r="D383" s="14"/>
      <c r="E383" s="14"/>
      <c r="N383" s="13"/>
      <c r="AF383" s="14"/>
    </row>
    <row r="384" spans="3:32" x14ac:dyDescent="0.3">
      <c r="C384" s="15"/>
      <c r="D384" s="14"/>
      <c r="E384" s="14"/>
      <c r="N384" s="13"/>
      <c r="AF384" s="14"/>
    </row>
    <row r="385" spans="3:32" x14ac:dyDescent="0.3">
      <c r="C385" s="15"/>
      <c r="D385" s="14"/>
      <c r="E385" s="14"/>
      <c r="N385" s="13"/>
      <c r="AF385" s="14"/>
    </row>
    <row r="386" spans="3:32" x14ac:dyDescent="0.3">
      <c r="C386" s="15"/>
      <c r="D386" s="14"/>
      <c r="E386" s="14"/>
      <c r="N386" s="13"/>
      <c r="AF386" s="14"/>
    </row>
    <row r="387" spans="3:32" x14ac:dyDescent="0.3">
      <c r="C387" s="15"/>
      <c r="D387" s="14"/>
      <c r="E387" s="14"/>
      <c r="N387" s="13"/>
      <c r="AF387" s="14"/>
    </row>
    <row r="388" spans="3:32" x14ac:dyDescent="0.3">
      <c r="C388" s="15"/>
      <c r="D388" s="14"/>
      <c r="E388" s="14"/>
      <c r="N388" s="13"/>
      <c r="AF388" s="14"/>
    </row>
    <row r="389" spans="3:32" x14ac:dyDescent="0.3">
      <c r="C389" s="15"/>
      <c r="D389" s="14"/>
      <c r="E389" s="14"/>
      <c r="N389" s="13"/>
      <c r="AF389" s="14"/>
    </row>
    <row r="390" spans="3:32" x14ac:dyDescent="0.3">
      <c r="C390" s="15"/>
      <c r="D390" s="14"/>
      <c r="E390" s="14"/>
      <c r="N390" s="13"/>
      <c r="AF390" s="14"/>
    </row>
    <row r="391" spans="3:32" x14ac:dyDescent="0.3">
      <c r="C391" s="15"/>
      <c r="D391" s="14"/>
      <c r="E391" s="14"/>
      <c r="N391" s="13"/>
      <c r="AF391" s="14"/>
    </row>
    <row r="392" spans="3:32" x14ac:dyDescent="0.3">
      <c r="C392" s="15"/>
      <c r="D392" s="14"/>
      <c r="E392" s="14"/>
      <c r="N392" s="13"/>
      <c r="AF392" s="14"/>
    </row>
    <row r="393" spans="3:32" x14ac:dyDescent="0.3">
      <c r="C393" s="15"/>
      <c r="D393" s="14"/>
      <c r="E393" s="14"/>
      <c r="N393" s="13"/>
      <c r="AF393" s="14"/>
    </row>
    <row r="394" spans="3:32" x14ac:dyDescent="0.3">
      <c r="C394" s="15"/>
      <c r="D394" s="14"/>
      <c r="E394" s="14"/>
      <c r="N394" s="13"/>
      <c r="AF394" s="14"/>
    </row>
    <row r="395" spans="3:32" x14ac:dyDescent="0.3">
      <c r="C395" s="15"/>
      <c r="D395" s="14"/>
      <c r="E395" s="14"/>
      <c r="N395" s="13"/>
      <c r="AF395" s="14"/>
    </row>
    <row r="396" spans="3:32" x14ac:dyDescent="0.3">
      <c r="C396" s="15"/>
      <c r="D396" s="14"/>
      <c r="E396" s="14"/>
      <c r="N396" s="13"/>
      <c r="AF396" s="14"/>
    </row>
    <row r="397" spans="3:32" x14ac:dyDescent="0.3">
      <c r="C397" s="15"/>
      <c r="D397" s="14"/>
      <c r="E397" s="14"/>
      <c r="N397" s="13"/>
      <c r="AF397" s="14"/>
    </row>
    <row r="398" spans="3:32" x14ac:dyDescent="0.3">
      <c r="C398" s="15"/>
      <c r="D398" s="14"/>
      <c r="E398" s="14"/>
      <c r="N398" s="13"/>
      <c r="AF398" s="14"/>
    </row>
    <row r="399" spans="3:32" x14ac:dyDescent="0.3">
      <c r="C399" s="15"/>
      <c r="D399" s="14"/>
      <c r="E399" s="14"/>
      <c r="N399" s="13"/>
      <c r="AF399" s="14"/>
    </row>
    <row r="400" spans="3:32" x14ac:dyDescent="0.3">
      <c r="C400" s="15"/>
      <c r="D400" s="14"/>
      <c r="E400" s="14"/>
      <c r="N400" s="13"/>
      <c r="AF400" s="14"/>
    </row>
    <row r="401" spans="3:32" x14ac:dyDescent="0.3">
      <c r="C401" s="15"/>
      <c r="D401" s="14"/>
      <c r="E401" s="14"/>
      <c r="N401" s="13"/>
      <c r="AF401" s="14"/>
    </row>
    <row r="402" spans="3:32" x14ac:dyDescent="0.3">
      <c r="C402" s="15"/>
      <c r="D402" s="14"/>
      <c r="E402" s="14"/>
      <c r="N402" s="13"/>
      <c r="AF402" s="14"/>
    </row>
    <row r="403" spans="3:32" x14ac:dyDescent="0.3">
      <c r="C403" s="15"/>
      <c r="D403" s="14"/>
      <c r="E403" s="14"/>
      <c r="N403" s="13"/>
      <c r="AF403" s="14"/>
    </row>
    <row r="404" spans="3:32" x14ac:dyDescent="0.3">
      <c r="C404" s="15"/>
      <c r="D404" s="14"/>
      <c r="E404" s="14"/>
      <c r="N404" s="13"/>
      <c r="AF404" s="14"/>
    </row>
    <row r="405" spans="3:32" x14ac:dyDescent="0.3">
      <c r="C405" s="15"/>
      <c r="D405" s="14"/>
      <c r="E405" s="14"/>
      <c r="N405" s="13"/>
      <c r="AF405" s="14"/>
    </row>
    <row r="406" spans="3:32" x14ac:dyDescent="0.3">
      <c r="C406" s="15"/>
      <c r="D406" s="14"/>
      <c r="E406" s="14"/>
      <c r="N406" s="13"/>
      <c r="AF406" s="14"/>
    </row>
    <row r="407" spans="3:32" x14ac:dyDescent="0.3">
      <c r="C407" s="15"/>
      <c r="D407" s="14"/>
      <c r="E407" s="14"/>
      <c r="N407" s="13"/>
      <c r="AF407" s="14"/>
    </row>
    <row r="408" spans="3:32" x14ac:dyDescent="0.3">
      <c r="C408" s="15"/>
      <c r="D408" s="14"/>
      <c r="E408" s="14"/>
      <c r="N408" s="13"/>
      <c r="AF408" s="14"/>
    </row>
    <row r="409" spans="3:32" x14ac:dyDescent="0.3">
      <c r="C409" s="15"/>
      <c r="D409" s="14"/>
      <c r="E409" s="14"/>
      <c r="N409" s="13"/>
      <c r="AF409" s="14"/>
    </row>
    <row r="410" spans="3:32" x14ac:dyDescent="0.3">
      <c r="C410" s="15"/>
      <c r="D410" s="14"/>
      <c r="E410" s="14"/>
      <c r="N410" s="13"/>
      <c r="AF410" s="14"/>
    </row>
    <row r="411" spans="3:32" x14ac:dyDescent="0.3">
      <c r="C411" s="15"/>
      <c r="D411" s="14"/>
      <c r="E411" s="14"/>
      <c r="N411" s="13"/>
      <c r="AF411" s="14"/>
    </row>
    <row r="412" spans="3:32" x14ac:dyDescent="0.3">
      <c r="C412" s="15"/>
      <c r="D412" s="14"/>
      <c r="E412" s="14"/>
      <c r="N412" s="13"/>
      <c r="AF412" s="14"/>
    </row>
    <row r="413" spans="3:32" x14ac:dyDescent="0.3">
      <c r="C413" s="15"/>
      <c r="D413" s="14"/>
      <c r="E413" s="14"/>
      <c r="N413" s="13"/>
      <c r="AF413" s="14"/>
    </row>
    <row r="414" spans="3:32" x14ac:dyDescent="0.3">
      <c r="C414" s="15"/>
      <c r="D414" s="14"/>
      <c r="E414" s="14"/>
      <c r="N414" s="13"/>
      <c r="AF414" s="14"/>
    </row>
    <row r="415" spans="3:32" x14ac:dyDescent="0.3">
      <c r="C415" s="15"/>
      <c r="D415" s="14"/>
      <c r="E415" s="14"/>
      <c r="N415" s="13"/>
      <c r="AF415" s="14"/>
    </row>
    <row r="416" spans="3:32" x14ac:dyDescent="0.3">
      <c r="C416" s="15"/>
      <c r="D416" s="14"/>
      <c r="E416" s="14"/>
      <c r="N416" s="13"/>
      <c r="AF416" s="14"/>
    </row>
    <row r="417" spans="3:32" x14ac:dyDescent="0.3">
      <c r="C417" s="15"/>
      <c r="D417" s="14"/>
      <c r="E417" s="14"/>
      <c r="N417" s="13"/>
      <c r="AF417" s="14"/>
    </row>
    <row r="418" spans="3:32" x14ac:dyDescent="0.3">
      <c r="C418" s="15"/>
      <c r="D418" s="14"/>
      <c r="E418" s="14"/>
      <c r="N418" s="13"/>
      <c r="AF418" s="14"/>
    </row>
    <row r="419" spans="3:32" x14ac:dyDescent="0.3">
      <c r="C419" s="15"/>
      <c r="D419" s="14"/>
      <c r="E419" s="14"/>
      <c r="N419" s="13"/>
      <c r="AF419" s="14"/>
    </row>
    <row r="420" spans="3:32" x14ac:dyDescent="0.3">
      <c r="C420" s="15"/>
      <c r="D420" s="14"/>
      <c r="E420" s="14"/>
      <c r="N420" s="13"/>
      <c r="AF420" s="14"/>
    </row>
    <row r="421" spans="3:32" x14ac:dyDescent="0.3">
      <c r="C421" s="15"/>
      <c r="D421" s="14"/>
      <c r="E421" s="14"/>
      <c r="N421" s="13"/>
      <c r="AF421" s="14"/>
    </row>
    <row r="422" spans="3:32" x14ac:dyDescent="0.3">
      <c r="C422" s="15"/>
      <c r="D422" s="14"/>
      <c r="E422" s="14"/>
      <c r="N422" s="13"/>
      <c r="AF422" s="14"/>
    </row>
    <row r="423" spans="3:32" x14ac:dyDescent="0.3">
      <c r="C423" s="15"/>
      <c r="D423" s="14"/>
      <c r="E423" s="14"/>
      <c r="N423" s="13"/>
      <c r="AF423" s="14"/>
    </row>
    <row r="424" spans="3:32" x14ac:dyDescent="0.3">
      <c r="C424" s="15"/>
      <c r="D424" s="14"/>
      <c r="E424" s="14"/>
      <c r="N424" s="13"/>
      <c r="AF424" s="14"/>
    </row>
    <row r="425" spans="3:32" x14ac:dyDescent="0.3">
      <c r="C425" s="15"/>
      <c r="D425" s="14"/>
      <c r="E425" s="14"/>
      <c r="N425" s="13"/>
      <c r="AF425" s="14"/>
    </row>
    <row r="426" spans="3:32" x14ac:dyDescent="0.3">
      <c r="C426" s="15"/>
      <c r="D426" s="14"/>
      <c r="E426" s="14"/>
      <c r="N426" s="13"/>
      <c r="AF426" s="14"/>
    </row>
    <row r="427" spans="3:32" x14ac:dyDescent="0.3">
      <c r="C427" s="15"/>
      <c r="D427" s="14"/>
      <c r="E427" s="14"/>
      <c r="N427" s="13"/>
      <c r="AF427" s="14"/>
    </row>
    <row r="428" spans="3:32" x14ac:dyDescent="0.3">
      <c r="C428" s="15"/>
      <c r="D428" s="14"/>
      <c r="E428" s="14"/>
      <c r="N428" s="13"/>
      <c r="AF428" s="14"/>
    </row>
    <row r="429" spans="3:32" x14ac:dyDescent="0.3">
      <c r="C429" s="15"/>
      <c r="D429" s="14"/>
      <c r="E429" s="14"/>
      <c r="N429" s="13"/>
      <c r="AF429" s="14"/>
    </row>
    <row r="430" spans="3:32" x14ac:dyDescent="0.3">
      <c r="C430" s="15"/>
      <c r="D430" s="14"/>
      <c r="E430" s="14"/>
      <c r="N430" s="13"/>
      <c r="AF430" s="14"/>
    </row>
    <row r="431" spans="3:32" x14ac:dyDescent="0.3">
      <c r="C431" s="15"/>
      <c r="D431" s="14"/>
      <c r="E431" s="14"/>
      <c r="N431" s="13"/>
      <c r="AF431" s="14"/>
    </row>
    <row r="432" spans="3:32" x14ac:dyDescent="0.3">
      <c r="C432" s="15"/>
      <c r="D432" s="14"/>
      <c r="E432" s="14"/>
      <c r="N432" s="13"/>
      <c r="AF432" s="14"/>
    </row>
    <row r="433" spans="3:32" x14ac:dyDescent="0.3">
      <c r="C433" s="15"/>
      <c r="D433" s="14"/>
      <c r="E433" s="14"/>
      <c r="N433" s="13"/>
      <c r="AF433" s="14"/>
    </row>
    <row r="434" spans="3:32" x14ac:dyDescent="0.3">
      <c r="C434" s="15"/>
      <c r="D434" s="14"/>
      <c r="E434" s="14"/>
      <c r="N434" s="13"/>
      <c r="AF434" s="14"/>
    </row>
    <row r="435" spans="3:32" x14ac:dyDescent="0.3">
      <c r="C435" s="15"/>
      <c r="D435" s="14"/>
      <c r="E435" s="14"/>
      <c r="N435" s="13"/>
      <c r="AF435" s="14"/>
    </row>
    <row r="436" spans="3:32" x14ac:dyDescent="0.3">
      <c r="C436" s="15"/>
      <c r="D436" s="14"/>
      <c r="E436" s="14"/>
      <c r="N436" s="13"/>
      <c r="AF436" s="14"/>
    </row>
    <row r="437" spans="3:32" x14ac:dyDescent="0.3">
      <c r="C437" s="15"/>
      <c r="D437" s="14"/>
      <c r="E437" s="14"/>
      <c r="N437" s="13"/>
      <c r="AF437" s="14"/>
    </row>
    <row r="438" spans="3:32" x14ac:dyDescent="0.3">
      <c r="C438" s="15"/>
      <c r="D438" s="14"/>
      <c r="E438" s="14"/>
      <c r="N438" s="13"/>
      <c r="AF438" s="14"/>
    </row>
    <row r="439" spans="3:32" x14ac:dyDescent="0.3">
      <c r="C439" s="15"/>
      <c r="D439" s="14"/>
      <c r="E439" s="14"/>
      <c r="N439" s="13"/>
      <c r="AF439" s="14"/>
    </row>
    <row r="440" spans="3:32" x14ac:dyDescent="0.3">
      <c r="C440" s="15"/>
      <c r="D440" s="14"/>
      <c r="E440" s="14"/>
      <c r="N440" s="13"/>
      <c r="AF440" s="14"/>
    </row>
    <row r="441" spans="3:32" x14ac:dyDescent="0.3">
      <c r="C441" s="15"/>
      <c r="D441" s="14"/>
      <c r="E441" s="14"/>
      <c r="N441" s="13"/>
      <c r="AF441" s="14"/>
    </row>
    <row r="442" spans="3:32" x14ac:dyDescent="0.3">
      <c r="C442" s="15"/>
      <c r="D442" s="14"/>
      <c r="E442" s="14"/>
      <c r="N442" s="13"/>
      <c r="AF442" s="14"/>
    </row>
    <row r="443" spans="3:32" x14ac:dyDescent="0.3">
      <c r="C443" s="15"/>
      <c r="D443" s="14"/>
      <c r="E443" s="14"/>
      <c r="N443" s="13"/>
      <c r="AF443" s="14"/>
    </row>
    <row r="444" spans="3:32" x14ac:dyDescent="0.3">
      <c r="C444" s="15"/>
      <c r="D444" s="14"/>
      <c r="E444" s="14"/>
      <c r="N444" s="13"/>
      <c r="AF444" s="14"/>
    </row>
    <row r="445" spans="3:32" x14ac:dyDescent="0.3">
      <c r="C445" s="15"/>
      <c r="D445" s="14"/>
      <c r="E445" s="14"/>
      <c r="N445" s="13"/>
      <c r="AF445" s="14"/>
    </row>
    <row r="446" spans="3:32" x14ac:dyDescent="0.3">
      <c r="C446" s="15"/>
      <c r="D446" s="14"/>
      <c r="E446" s="14"/>
      <c r="N446" s="13"/>
      <c r="AF446" s="14"/>
    </row>
    <row r="447" spans="3:32" x14ac:dyDescent="0.3">
      <c r="C447" s="15"/>
      <c r="D447" s="14"/>
      <c r="E447" s="14"/>
      <c r="N447" s="13"/>
      <c r="AF447" s="14"/>
    </row>
    <row r="448" spans="3:32" x14ac:dyDescent="0.3">
      <c r="C448" s="15"/>
      <c r="D448" s="14"/>
      <c r="E448" s="14"/>
      <c r="N448" s="13"/>
      <c r="AF448" s="14"/>
    </row>
    <row r="449" spans="3:32" x14ac:dyDescent="0.3">
      <c r="C449" s="15"/>
      <c r="D449" s="14"/>
      <c r="E449" s="14"/>
      <c r="N449" s="13"/>
      <c r="AF449" s="14"/>
    </row>
    <row r="450" spans="3:32" x14ac:dyDescent="0.3">
      <c r="C450" s="15"/>
      <c r="D450" s="14"/>
      <c r="E450" s="14"/>
      <c r="N450" s="13"/>
      <c r="AF450" s="14"/>
    </row>
    <row r="451" spans="3:32" x14ac:dyDescent="0.3">
      <c r="C451" s="15"/>
      <c r="D451" s="14"/>
      <c r="E451" s="14"/>
      <c r="N451" s="13"/>
      <c r="AF451" s="14"/>
    </row>
    <row r="452" spans="3:32" x14ac:dyDescent="0.3">
      <c r="C452" s="15"/>
      <c r="D452" s="14"/>
      <c r="E452" s="14"/>
      <c r="N452" s="13"/>
      <c r="AF452" s="14"/>
    </row>
    <row r="453" spans="3:32" x14ac:dyDescent="0.3">
      <c r="C453" s="15"/>
      <c r="D453" s="14"/>
      <c r="E453" s="14"/>
      <c r="N453" s="13"/>
      <c r="AF453" s="14"/>
    </row>
    <row r="454" spans="3:32" x14ac:dyDescent="0.3">
      <c r="C454" s="15"/>
      <c r="D454" s="14"/>
      <c r="E454" s="14"/>
      <c r="N454" s="13"/>
      <c r="AF454" s="14"/>
    </row>
    <row r="455" spans="3:32" x14ac:dyDescent="0.3">
      <c r="C455" s="15"/>
      <c r="D455" s="14"/>
      <c r="E455" s="14"/>
      <c r="N455" s="13"/>
      <c r="AF455" s="14"/>
    </row>
    <row r="456" spans="3:32" x14ac:dyDescent="0.3">
      <c r="C456" s="15"/>
      <c r="D456" s="14"/>
      <c r="E456" s="14"/>
      <c r="N456" s="13"/>
      <c r="AF456" s="14"/>
    </row>
    <row r="457" spans="3:32" x14ac:dyDescent="0.3">
      <c r="C457" s="15"/>
      <c r="D457" s="14"/>
      <c r="E457" s="14"/>
      <c r="N457" s="13"/>
      <c r="AF457" s="14"/>
    </row>
    <row r="458" spans="3:32" x14ac:dyDescent="0.3">
      <c r="C458" s="15"/>
      <c r="D458" s="14"/>
      <c r="E458" s="14"/>
      <c r="N458" s="13"/>
      <c r="AF458" s="14"/>
    </row>
    <row r="459" spans="3:32" x14ac:dyDescent="0.3">
      <c r="C459" s="15"/>
      <c r="D459" s="14"/>
      <c r="E459" s="14"/>
      <c r="N459" s="13"/>
      <c r="AF459" s="14"/>
    </row>
    <row r="460" spans="3:32" x14ac:dyDescent="0.3">
      <c r="C460" s="15"/>
      <c r="D460" s="14"/>
      <c r="E460" s="14"/>
      <c r="N460" s="13"/>
      <c r="AF460" s="14"/>
    </row>
    <row r="461" spans="3:32" x14ac:dyDescent="0.3">
      <c r="C461" s="15"/>
      <c r="D461" s="14"/>
      <c r="E461" s="14"/>
      <c r="N461" s="13"/>
      <c r="AF461" s="14"/>
    </row>
    <row r="462" spans="3:32" x14ac:dyDescent="0.3">
      <c r="C462" s="15"/>
      <c r="D462" s="14"/>
      <c r="E462" s="14"/>
      <c r="N462" s="13"/>
      <c r="AF462" s="14"/>
    </row>
    <row r="463" spans="3:32" x14ac:dyDescent="0.3">
      <c r="C463" s="15"/>
      <c r="D463" s="14"/>
      <c r="E463" s="14"/>
      <c r="N463" s="13"/>
      <c r="AF463" s="14"/>
    </row>
    <row r="464" spans="3:32" x14ac:dyDescent="0.3">
      <c r="C464" s="15"/>
      <c r="D464" s="14"/>
      <c r="E464" s="14"/>
      <c r="N464" s="13"/>
      <c r="AF464" s="14"/>
    </row>
    <row r="465" spans="3:32" x14ac:dyDescent="0.3">
      <c r="C465" s="15"/>
      <c r="D465" s="14"/>
      <c r="E465" s="14"/>
      <c r="N465" s="13"/>
      <c r="AF465" s="14"/>
    </row>
    <row r="466" spans="3:32" x14ac:dyDescent="0.3">
      <c r="C466" s="15"/>
      <c r="D466" s="14"/>
      <c r="E466" s="14"/>
      <c r="N466" s="13"/>
      <c r="AF466" s="14"/>
    </row>
    <row r="467" spans="3:32" x14ac:dyDescent="0.3">
      <c r="C467" s="15"/>
      <c r="D467" s="14"/>
      <c r="E467" s="14"/>
      <c r="N467" s="13"/>
      <c r="AF467" s="14"/>
    </row>
    <row r="468" spans="3:32" x14ac:dyDescent="0.3">
      <c r="C468" s="15"/>
      <c r="D468" s="14"/>
      <c r="E468" s="14"/>
      <c r="N468" s="13"/>
      <c r="AF468" s="14"/>
    </row>
    <row r="469" spans="3:32" x14ac:dyDescent="0.3">
      <c r="C469" s="15"/>
      <c r="D469" s="14"/>
      <c r="E469" s="14"/>
      <c r="N469" s="13"/>
      <c r="AF469" s="14"/>
    </row>
    <row r="470" spans="3:32" x14ac:dyDescent="0.3">
      <c r="C470" s="15"/>
      <c r="D470" s="14"/>
      <c r="E470" s="14"/>
      <c r="N470" s="13"/>
      <c r="AF470" s="14"/>
    </row>
    <row r="471" spans="3:32" x14ac:dyDescent="0.3">
      <c r="C471" s="15"/>
      <c r="D471" s="14"/>
      <c r="E471" s="14"/>
      <c r="N471" s="13"/>
      <c r="AF471" s="14"/>
    </row>
    <row r="472" spans="3:32" x14ac:dyDescent="0.3">
      <c r="C472" s="15"/>
      <c r="D472" s="14"/>
      <c r="E472" s="14"/>
      <c r="N472" s="13"/>
      <c r="AF472" s="14"/>
    </row>
    <row r="473" spans="3:32" x14ac:dyDescent="0.3">
      <c r="C473" s="15"/>
      <c r="D473" s="14"/>
      <c r="E473" s="14"/>
      <c r="N473" s="13"/>
      <c r="AF473" s="14"/>
    </row>
    <row r="474" spans="3:32" x14ac:dyDescent="0.3">
      <c r="C474" s="15"/>
      <c r="D474" s="14"/>
      <c r="E474" s="14"/>
      <c r="N474" s="13"/>
      <c r="AF474" s="14"/>
    </row>
    <row r="475" spans="3:32" x14ac:dyDescent="0.3">
      <c r="C475" s="15"/>
      <c r="D475" s="14"/>
      <c r="E475" s="14"/>
      <c r="N475" s="13"/>
      <c r="AF475" s="14"/>
    </row>
    <row r="476" spans="3:32" x14ac:dyDescent="0.3">
      <c r="C476" s="15"/>
      <c r="D476" s="14"/>
      <c r="E476" s="14"/>
      <c r="N476" s="13"/>
      <c r="AF476" s="14"/>
    </row>
    <row r="477" spans="3:32" x14ac:dyDescent="0.3">
      <c r="C477" s="15"/>
      <c r="D477" s="14"/>
      <c r="E477" s="14"/>
      <c r="N477" s="13"/>
      <c r="AF477" s="14"/>
    </row>
    <row r="478" spans="3:32" x14ac:dyDescent="0.3">
      <c r="C478" s="15"/>
      <c r="D478" s="14"/>
      <c r="E478" s="14"/>
      <c r="N478" s="13"/>
      <c r="AF478" s="14"/>
    </row>
    <row r="479" spans="3:32" x14ac:dyDescent="0.3">
      <c r="C479" s="15"/>
      <c r="D479" s="14"/>
      <c r="E479" s="14"/>
      <c r="N479" s="13"/>
      <c r="AF479" s="14"/>
    </row>
    <row r="480" spans="3:32" x14ac:dyDescent="0.3">
      <c r="C480" s="15"/>
      <c r="D480" s="14"/>
      <c r="E480" s="14"/>
      <c r="N480" s="13"/>
      <c r="AF480" s="14"/>
    </row>
    <row r="481" spans="3:32" x14ac:dyDescent="0.3">
      <c r="C481" s="15"/>
      <c r="D481" s="14"/>
      <c r="E481" s="14"/>
      <c r="N481" s="13"/>
      <c r="AF481" s="14"/>
    </row>
    <row r="482" spans="3:32" x14ac:dyDescent="0.3">
      <c r="C482" s="15"/>
      <c r="D482" s="14"/>
      <c r="E482" s="14"/>
      <c r="N482" s="13"/>
      <c r="AF482" s="14"/>
    </row>
    <row r="483" spans="3:32" x14ac:dyDescent="0.3">
      <c r="C483" s="15"/>
      <c r="D483" s="14"/>
      <c r="E483" s="14"/>
      <c r="N483" s="13"/>
      <c r="AF483" s="14"/>
    </row>
    <row r="484" spans="3:32" x14ac:dyDescent="0.3">
      <c r="C484" s="15"/>
      <c r="D484" s="14"/>
      <c r="E484" s="14"/>
      <c r="N484" s="13"/>
      <c r="AF484" s="14"/>
    </row>
    <row r="485" spans="3:32" x14ac:dyDescent="0.3">
      <c r="C485" s="15"/>
      <c r="D485" s="14"/>
      <c r="E485" s="14"/>
      <c r="N485" s="13"/>
      <c r="AF485" s="14"/>
    </row>
    <row r="486" spans="3:32" x14ac:dyDescent="0.3">
      <c r="C486" s="15"/>
      <c r="D486" s="14"/>
      <c r="E486" s="14"/>
      <c r="N486" s="13"/>
      <c r="AF486" s="14"/>
    </row>
    <row r="487" spans="3:32" x14ac:dyDescent="0.3">
      <c r="C487" s="15"/>
      <c r="D487" s="14"/>
      <c r="E487" s="14"/>
      <c r="N487" s="13"/>
      <c r="AF487" s="14"/>
    </row>
    <row r="488" spans="3:32" x14ac:dyDescent="0.3">
      <c r="C488" s="15"/>
      <c r="D488" s="14"/>
      <c r="E488" s="14"/>
      <c r="N488" s="13"/>
      <c r="AF488" s="14"/>
    </row>
    <row r="489" spans="3:32" x14ac:dyDescent="0.3">
      <c r="C489" s="15"/>
      <c r="D489" s="14"/>
      <c r="E489" s="14"/>
      <c r="N489" s="13"/>
      <c r="AF489" s="14"/>
    </row>
    <row r="490" spans="3:32" x14ac:dyDescent="0.3">
      <c r="C490" s="15"/>
      <c r="D490" s="14"/>
      <c r="E490" s="14"/>
      <c r="N490" s="13"/>
      <c r="AF490" s="14"/>
    </row>
    <row r="491" spans="3:32" x14ac:dyDescent="0.3">
      <c r="C491" s="15"/>
      <c r="D491" s="14"/>
      <c r="E491" s="14"/>
      <c r="N491" s="13"/>
      <c r="AF491" s="14"/>
    </row>
    <row r="492" spans="3:32" x14ac:dyDescent="0.3">
      <c r="C492" s="15"/>
      <c r="D492" s="14"/>
      <c r="E492" s="14"/>
      <c r="N492" s="13"/>
      <c r="AF492" s="14"/>
    </row>
    <row r="493" spans="3:32" x14ac:dyDescent="0.3">
      <c r="C493" s="15"/>
      <c r="D493" s="14"/>
      <c r="E493" s="14"/>
      <c r="N493" s="13"/>
      <c r="AF493" s="14"/>
    </row>
    <row r="494" spans="3:32" x14ac:dyDescent="0.3">
      <c r="C494" s="15"/>
      <c r="D494" s="14"/>
      <c r="E494" s="14"/>
      <c r="N494" s="13"/>
      <c r="AF494" s="14"/>
    </row>
    <row r="495" spans="3:32" x14ac:dyDescent="0.3">
      <c r="C495" s="15"/>
      <c r="D495" s="14"/>
      <c r="E495" s="14"/>
      <c r="N495" s="13"/>
      <c r="AF495" s="14"/>
    </row>
    <row r="496" spans="3:32" x14ac:dyDescent="0.3">
      <c r="C496" s="15"/>
      <c r="D496" s="14"/>
      <c r="E496" s="14"/>
      <c r="N496" s="13"/>
      <c r="AF496" s="14"/>
    </row>
    <row r="497" spans="3:32" x14ac:dyDescent="0.3">
      <c r="C497" s="15"/>
      <c r="D497" s="14"/>
      <c r="E497" s="14"/>
      <c r="N497" s="13"/>
      <c r="AF497" s="14"/>
    </row>
    <row r="498" spans="3:32" x14ac:dyDescent="0.3">
      <c r="C498" s="15"/>
      <c r="D498" s="14"/>
      <c r="E498" s="14"/>
      <c r="N498" s="13"/>
      <c r="AF498" s="14"/>
    </row>
    <row r="499" spans="3:32" x14ac:dyDescent="0.3">
      <c r="C499" s="15"/>
      <c r="D499" s="14"/>
      <c r="E499" s="14"/>
      <c r="N499" s="13"/>
      <c r="AF499" s="14"/>
    </row>
    <row r="500" spans="3:32" x14ac:dyDescent="0.3">
      <c r="C500" s="15"/>
      <c r="D500" s="14"/>
      <c r="E500" s="14"/>
      <c r="N500" s="13"/>
      <c r="AF500" s="14"/>
    </row>
    <row r="501" spans="3:32" x14ac:dyDescent="0.3">
      <c r="C501" s="15"/>
      <c r="D501" s="14"/>
      <c r="E501" s="14"/>
      <c r="N501" s="13"/>
      <c r="AF501" s="14"/>
    </row>
    <row r="502" spans="3:32" x14ac:dyDescent="0.3">
      <c r="C502" s="15"/>
      <c r="D502" s="14"/>
      <c r="E502" s="14"/>
      <c r="N502" s="13"/>
      <c r="AF502" s="14"/>
    </row>
    <row r="503" spans="3:32" x14ac:dyDescent="0.3">
      <c r="C503" s="15"/>
      <c r="D503" s="14"/>
      <c r="E503" s="14"/>
      <c r="N503" s="13"/>
      <c r="AF503" s="14"/>
    </row>
    <row r="504" spans="3:32" x14ac:dyDescent="0.3">
      <c r="C504" s="15"/>
      <c r="D504" s="14"/>
      <c r="E504" s="14"/>
      <c r="N504" s="13"/>
      <c r="AF504" s="14"/>
    </row>
    <row r="505" spans="3:32" x14ac:dyDescent="0.3">
      <c r="C505" s="15"/>
      <c r="D505" s="14"/>
      <c r="E505" s="14"/>
      <c r="N505" s="13"/>
      <c r="AF505" s="14"/>
    </row>
    <row r="506" spans="3:32" x14ac:dyDescent="0.3">
      <c r="C506" s="15"/>
      <c r="D506" s="14"/>
      <c r="E506" s="14"/>
      <c r="N506" s="13"/>
      <c r="AF506" s="14"/>
    </row>
    <row r="507" spans="3:32" x14ac:dyDescent="0.3">
      <c r="C507" s="15"/>
      <c r="D507" s="14"/>
      <c r="E507" s="14"/>
      <c r="N507" s="13"/>
      <c r="AF507" s="14"/>
    </row>
    <row r="508" spans="3:32" x14ac:dyDescent="0.3">
      <c r="C508" s="15"/>
      <c r="D508" s="14"/>
      <c r="E508" s="14"/>
      <c r="N508" s="13"/>
      <c r="AF508" s="14"/>
    </row>
    <row r="509" spans="3:32" x14ac:dyDescent="0.3">
      <c r="C509" s="15"/>
      <c r="D509" s="14"/>
      <c r="E509" s="14"/>
      <c r="N509" s="13"/>
      <c r="AF509" s="14"/>
    </row>
    <row r="510" spans="3:32" x14ac:dyDescent="0.3">
      <c r="C510" s="15"/>
      <c r="D510" s="14"/>
      <c r="E510" s="14"/>
      <c r="N510" s="13"/>
      <c r="AF510" s="14"/>
    </row>
    <row r="511" spans="3:32" x14ac:dyDescent="0.3">
      <c r="C511" s="15"/>
      <c r="D511" s="14"/>
      <c r="E511" s="14"/>
      <c r="N511" s="13"/>
      <c r="AF511" s="14"/>
    </row>
    <row r="512" spans="3:32" x14ac:dyDescent="0.3">
      <c r="C512" s="15"/>
      <c r="D512" s="14"/>
      <c r="E512" s="14"/>
      <c r="N512" s="13"/>
      <c r="AF512" s="14"/>
    </row>
    <row r="513" spans="3:32" x14ac:dyDescent="0.3">
      <c r="C513" s="15"/>
      <c r="D513" s="14"/>
      <c r="E513" s="14"/>
      <c r="N513" s="13"/>
      <c r="AF513" s="14"/>
    </row>
    <row r="514" spans="3:32" x14ac:dyDescent="0.3">
      <c r="C514" s="15"/>
      <c r="D514" s="14"/>
      <c r="E514" s="14"/>
      <c r="N514" s="13"/>
      <c r="AF514" s="14"/>
    </row>
    <row r="515" spans="3:32" x14ac:dyDescent="0.3">
      <c r="C515" s="15"/>
      <c r="D515" s="14"/>
      <c r="E515" s="14"/>
      <c r="N515" s="13"/>
      <c r="AF515" s="14"/>
    </row>
    <row r="516" spans="3:32" x14ac:dyDescent="0.3">
      <c r="C516" s="15"/>
      <c r="D516" s="14"/>
      <c r="E516" s="14"/>
      <c r="N516" s="13"/>
      <c r="AF516" s="14"/>
    </row>
    <row r="517" spans="3:32" x14ac:dyDescent="0.3">
      <c r="C517" s="15"/>
      <c r="D517" s="14"/>
      <c r="E517" s="14"/>
      <c r="N517" s="13"/>
      <c r="AF517" s="14"/>
    </row>
    <row r="518" spans="3:32" x14ac:dyDescent="0.3">
      <c r="C518" s="15"/>
      <c r="D518" s="14"/>
      <c r="E518" s="14"/>
      <c r="N518" s="13"/>
      <c r="AF518" s="14"/>
    </row>
    <row r="519" spans="3:32" x14ac:dyDescent="0.3">
      <c r="C519" s="15"/>
      <c r="D519" s="14"/>
      <c r="E519" s="14"/>
      <c r="N519" s="13"/>
      <c r="AF519" s="14"/>
    </row>
    <row r="520" spans="3:32" x14ac:dyDescent="0.3">
      <c r="C520" s="15"/>
      <c r="D520" s="14"/>
      <c r="E520" s="14"/>
      <c r="N520" s="13"/>
      <c r="AF520" s="14"/>
    </row>
    <row r="521" spans="3:32" x14ac:dyDescent="0.3">
      <c r="C521" s="15"/>
      <c r="D521" s="14"/>
      <c r="E521" s="14"/>
      <c r="N521" s="13"/>
      <c r="AF521" s="14"/>
    </row>
    <row r="522" spans="3:32" x14ac:dyDescent="0.3">
      <c r="C522" s="15"/>
      <c r="D522" s="14"/>
      <c r="E522" s="14"/>
      <c r="N522" s="13"/>
      <c r="AF522" s="14"/>
    </row>
    <row r="523" spans="3:32" x14ac:dyDescent="0.3">
      <c r="C523" s="15"/>
      <c r="D523" s="14"/>
      <c r="E523" s="14"/>
      <c r="N523" s="13"/>
      <c r="AF523" s="14"/>
    </row>
    <row r="524" spans="3:32" x14ac:dyDescent="0.3">
      <c r="C524" s="15"/>
      <c r="D524" s="14"/>
      <c r="E524" s="14"/>
      <c r="N524" s="13"/>
      <c r="AF524" s="14"/>
    </row>
    <row r="525" spans="3:32" x14ac:dyDescent="0.3">
      <c r="C525" s="15"/>
      <c r="D525" s="14"/>
      <c r="E525" s="14"/>
      <c r="N525" s="13"/>
      <c r="AF525" s="14"/>
    </row>
    <row r="526" spans="3:32" x14ac:dyDescent="0.3">
      <c r="C526" s="15"/>
      <c r="D526" s="14"/>
      <c r="E526" s="14"/>
      <c r="N526" s="13"/>
      <c r="AF526" s="14"/>
    </row>
    <row r="527" spans="3:32" x14ac:dyDescent="0.3">
      <c r="C527" s="15"/>
      <c r="D527" s="14"/>
      <c r="E527" s="14"/>
      <c r="N527" s="13"/>
      <c r="AF527" s="14"/>
    </row>
    <row r="528" spans="3:32" x14ac:dyDescent="0.3">
      <c r="C528" s="15"/>
      <c r="D528" s="14"/>
      <c r="E528" s="14"/>
      <c r="N528" s="13"/>
      <c r="AF528" s="14"/>
    </row>
    <row r="529" spans="3:32" x14ac:dyDescent="0.3">
      <c r="C529" s="15"/>
      <c r="D529" s="14"/>
      <c r="E529" s="14"/>
      <c r="N529" s="13"/>
      <c r="AF529" s="14"/>
    </row>
    <row r="530" spans="3:32" x14ac:dyDescent="0.3">
      <c r="C530" s="15"/>
      <c r="D530" s="14"/>
      <c r="E530" s="14"/>
      <c r="N530" s="13"/>
      <c r="AF530" s="14"/>
    </row>
    <row r="531" spans="3:32" x14ac:dyDescent="0.3">
      <c r="C531" s="15"/>
      <c r="D531" s="14"/>
      <c r="E531" s="14"/>
      <c r="N531" s="13"/>
      <c r="AF531" s="14"/>
    </row>
    <row r="532" spans="3:32" x14ac:dyDescent="0.3">
      <c r="C532" s="15"/>
      <c r="D532" s="14"/>
      <c r="E532" s="14"/>
      <c r="N532" s="13"/>
      <c r="AF532" s="14"/>
    </row>
    <row r="533" spans="3:32" x14ac:dyDescent="0.3">
      <c r="C533" s="15"/>
      <c r="D533" s="14"/>
      <c r="E533" s="14"/>
      <c r="N533" s="13"/>
      <c r="AF533" s="14"/>
    </row>
    <row r="534" spans="3:32" x14ac:dyDescent="0.3">
      <c r="C534" s="15"/>
      <c r="D534" s="14"/>
      <c r="E534" s="14"/>
      <c r="N534" s="13"/>
      <c r="AF534" s="14"/>
    </row>
    <row r="535" spans="3:32" x14ac:dyDescent="0.3">
      <c r="C535" s="15"/>
      <c r="D535" s="14"/>
      <c r="E535" s="14"/>
      <c r="N535" s="13"/>
      <c r="AF535" s="14"/>
    </row>
    <row r="536" spans="3:32" x14ac:dyDescent="0.3">
      <c r="C536" s="15"/>
      <c r="D536" s="14"/>
      <c r="E536" s="14"/>
      <c r="N536" s="13"/>
      <c r="AF536" s="14"/>
    </row>
    <row r="537" spans="3:32" x14ac:dyDescent="0.3">
      <c r="C537" s="15"/>
      <c r="D537" s="14"/>
      <c r="E537" s="14"/>
      <c r="N537" s="13"/>
      <c r="AF537" s="14"/>
    </row>
    <row r="538" spans="3:32" x14ac:dyDescent="0.3">
      <c r="C538" s="15"/>
      <c r="D538" s="14"/>
      <c r="E538" s="14"/>
      <c r="N538" s="13"/>
      <c r="AF538" s="14"/>
    </row>
    <row r="539" spans="3:32" x14ac:dyDescent="0.3">
      <c r="C539" s="15"/>
      <c r="D539" s="14"/>
      <c r="E539" s="14"/>
      <c r="N539" s="13"/>
      <c r="AF539" s="14"/>
    </row>
    <row r="540" spans="3:32" x14ac:dyDescent="0.3">
      <c r="C540" s="15"/>
      <c r="D540" s="14"/>
      <c r="E540" s="14"/>
      <c r="N540" s="13"/>
      <c r="AF540" s="14"/>
    </row>
    <row r="541" spans="3:32" x14ac:dyDescent="0.3">
      <c r="C541" s="15"/>
      <c r="D541" s="14"/>
      <c r="E541" s="14"/>
      <c r="N541" s="13"/>
      <c r="AF541" s="14"/>
    </row>
    <row r="542" spans="3:32" x14ac:dyDescent="0.3">
      <c r="C542" s="15"/>
      <c r="D542" s="14"/>
      <c r="E542" s="14"/>
      <c r="N542" s="13"/>
      <c r="AF542" s="14"/>
    </row>
    <row r="543" spans="3:32" x14ac:dyDescent="0.3">
      <c r="C543" s="15"/>
      <c r="D543" s="14"/>
      <c r="E543" s="14"/>
      <c r="N543" s="13"/>
      <c r="AF543" s="14"/>
    </row>
    <row r="544" spans="3:32" x14ac:dyDescent="0.3">
      <c r="C544" s="15"/>
      <c r="D544" s="14"/>
      <c r="E544" s="14"/>
      <c r="N544" s="13"/>
      <c r="AF544" s="14"/>
    </row>
    <row r="545" spans="3:32" x14ac:dyDescent="0.3">
      <c r="C545" s="15"/>
      <c r="D545" s="14"/>
      <c r="E545" s="14"/>
      <c r="N545" s="13"/>
      <c r="AF545" s="14"/>
    </row>
    <row r="546" spans="3:32" x14ac:dyDescent="0.3">
      <c r="C546" s="15"/>
      <c r="D546" s="14"/>
      <c r="E546" s="14"/>
      <c r="N546" s="13"/>
      <c r="AF546" s="14"/>
    </row>
    <row r="547" spans="3:32" x14ac:dyDescent="0.3">
      <c r="C547" s="15"/>
      <c r="D547" s="14"/>
      <c r="E547" s="14"/>
      <c r="N547" s="13"/>
      <c r="AF547" s="14"/>
    </row>
    <row r="548" spans="3:32" x14ac:dyDescent="0.3">
      <c r="C548" s="15"/>
      <c r="D548" s="14"/>
      <c r="E548" s="14"/>
      <c r="N548" s="13"/>
      <c r="AF548" s="14"/>
    </row>
    <row r="549" spans="3:32" x14ac:dyDescent="0.3">
      <c r="C549" s="15"/>
      <c r="D549" s="14"/>
      <c r="E549" s="14"/>
      <c r="N549" s="13"/>
      <c r="AF549" s="14"/>
    </row>
    <row r="550" spans="3:32" x14ac:dyDescent="0.3">
      <c r="C550" s="15"/>
      <c r="D550" s="14"/>
      <c r="E550" s="14"/>
      <c r="N550" s="13"/>
      <c r="AF550" s="14"/>
    </row>
    <row r="551" spans="3:32" x14ac:dyDescent="0.3">
      <c r="C551" s="15"/>
      <c r="D551" s="14"/>
      <c r="E551" s="14"/>
      <c r="N551" s="13"/>
      <c r="AF551" s="14"/>
    </row>
    <row r="552" spans="3:32" x14ac:dyDescent="0.3">
      <c r="C552" s="15"/>
      <c r="D552" s="14"/>
      <c r="E552" s="14"/>
      <c r="N552" s="13"/>
      <c r="AF552" s="14"/>
    </row>
    <row r="553" spans="3:32" x14ac:dyDescent="0.3">
      <c r="C553" s="15"/>
      <c r="D553" s="14"/>
      <c r="E553" s="14"/>
      <c r="N553" s="13"/>
      <c r="AF553" s="14"/>
    </row>
    <row r="554" spans="3:32" x14ac:dyDescent="0.3">
      <c r="C554" s="15"/>
      <c r="D554" s="14"/>
      <c r="E554" s="14"/>
      <c r="N554" s="13"/>
      <c r="AF554" s="14"/>
    </row>
    <row r="555" spans="3:32" x14ac:dyDescent="0.3">
      <c r="C555" s="15"/>
      <c r="D555" s="14"/>
      <c r="E555" s="14"/>
      <c r="N555" s="13"/>
      <c r="AF555" s="14"/>
    </row>
    <row r="556" spans="3:32" x14ac:dyDescent="0.3">
      <c r="C556" s="15"/>
      <c r="D556" s="14"/>
      <c r="E556" s="14"/>
      <c r="N556" s="13"/>
      <c r="AF556" s="14"/>
    </row>
    <row r="557" spans="3:32" x14ac:dyDescent="0.3">
      <c r="C557" s="15"/>
      <c r="D557" s="14"/>
      <c r="E557" s="14"/>
      <c r="N557" s="13"/>
      <c r="AF557" s="14"/>
    </row>
    <row r="558" spans="3:32" x14ac:dyDescent="0.3">
      <c r="C558" s="15"/>
      <c r="D558" s="14"/>
      <c r="E558" s="14"/>
      <c r="N558" s="13"/>
      <c r="AF558" s="14"/>
    </row>
    <row r="559" spans="3:32" x14ac:dyDescent="0.3">
      <c r="C559" s="15"/>
      <c r="D559" s="14"/>
      <c r="E559" s="14"/>
      <c r="N559" s="13"/>
      <c r="AF559" s="14"/>
    </row>
    <row r="560" spans="3:32" x14ac:dyDescent="0.3">
      <c r="C560" s="15"/>
      <c r="D560" s="14"/>
      <c r="E560" s="14"/>
      <c r="N560" s="13"/>
      <c r="AF560" s="14"/>
    </row>
    <row r="561" spans="3:32" x14ac:dyDescent="0.3">
      <c r="C561" s="15"/>
      <c r="D561" s="14"/>
      <c r="E561" s="14"/>
      <c r="N561" s="13"/>
      <c r="AF561" s="14"/>
    </row>
    <row r="562" spans="3:32" x14ac:dyDescent="0.3">
      <c r="C562" s="15"/>
      <c r="D562" s="14"/>
      <c r="E562" s="14"/>
      <c r="N562" s="13"/>
      <c r="AF562" s="14"/>
    </row>
    <row r="563" spans="3:32" x14ac:dyDescent="0.3">
      <c r="C563" s="15"/>
      <c r="D563" s="14"/>
      <c r="E563" s="14"/>
      <c r="N563" s="13"/>
      <c r="AF563" s="14"/>
    </row>
    <row r="564" spans="3:32" x14ac:dyDescent="0.3">
      <c r="C564" s="15"/>
      <c r="D564" s="14"/>
      <c r="E564" s="14"/>
      <c r="N564" s="13"/>
      <c r="AF564" s="14"/>
    </row>
    <row r="565" spans="3:32" x14ac:dyDescent="0.3">
      <c r="C565" s="15"/>
      <c r="D565" s="14"/>
      <c r="E565" s="14"/>
      <c r="N565" s="13"/>
      <c r="AF565" s="14"/>
    </row>
    <row r="566" spans="3:32" x14ac:dyDescent="0.3">
      <c r="C566" s="15"/>
      <c r="D566" s="14"/>
      <c r="E566" s="14"/>
      <c r="N566" s="13"/>
      <c r="AF566" s="14"/>
    </row>
    <row r="567" spans="3:32" x14ac:dyDescent="0.3">
      <c r="C567" s="15"/>
      <c r="D567" s="14"/>
      <c r="E567" s="14"/>
      <c r="N567" s="13"/>
      <c r="AF567" s="14"/>
    </row>
    <row r="568" spans="3:32" x14ac:dyDescent="0.3">
      <c r="C568" s="15"/>
      <c r="D568" s="14"/>
      <c r="E568" s="14"/>
      <c r="N568" s="13"/>
      <c r="AF568" s="14"/>
    </row>
    <row r="569" spans="3:32" x14ac:dyDescent="0.3">
      <c r="C569" s="15"/>
      <c r="D569" s="14"/>
      <c r="E569" s="14"/>
      <c r="N569" s="13"/>
      <c r="AF569" s="14"/>
    </row>
    <row r="570" spans="3:32" x14ac:dyDescent="0.3">
      <c r="C570" s="15"/>
      <c r="D570" s="14"/>
      <c r="E570" s="14"/>
      <c r="N570" s="13"/>
      <c r="AF570" s="14"/>
    </row>
    <row r="571" spans="3:32" x14ac:dyDescent="0.3">
      <c r="C571" s="15"/>
      <c r="D571" s="14"/>
      <c r="E571" s="14"/>
      <c r="N571" s="13"/>
      <c r="AF571" s="14"/>
    </row>
    <row r="572" spans="3:32" x14ac:dyDescent="0.3">
      <c r="C572" s="15"/>
      <c r="D572" s="14"/>
      <c r="E572" s="14"/>
      <c r="N572" s="13"/>
      <c r="AF572" s="14"/>
    </row>
    <row r="573" spans="3:32" x14ac:dyDescent="0.3">
      <c r="C573" s="15"/>
      <c r="D573" s="14"/>
      <c r="E573" s="14"/>
      <c r="N573" s="13"/>
      <c r="AF573" s="14"/>
    </row>
    <row r="574" spans="3:32" x14ac:dyDescent="0.3">
      <c r="C574" s="15"/>
      <c r="D574" s="14"/>
      <c r="E574" s="14"/>
      <c r="N574" s="13"/>
      <c r="AF574" s="14"/>
    </row>
    <row r="575" spans="3:32" x14ac:dyDescent="0.3">
      <c r="C575" s="15"/>
      <c r="D575" s="14"/>
      <c r="E575" s="14"/>
      <c r="N575" s="13"/>
      <c r="AF575" s="14"/>
    </row>
    <row r="576" spans="3:32" x14ac:dyDescent="0.3">
      <c r="C576" s="15"/>
      <c r="D576" s="14"/>
      <c r="E576" s="14"/>
      <c r="N576" s="13"/>
      <c r="AF576" s="14"/>
    </row>
    <row r="577" spans="3:32" x14ac:dyDescent="0.3">
      <c r="C577" s="15"/>
      <c r="D577" s="14"/>
      <c r="E577" s="14"/>
      <c r="N577" s="13"/>
      <c r="AF577" s="14"/>
    </row>
    <row r="578" spans="3:32" x14ac:dyDescent="0.3">
      <c r="C578" s="15"/>
      <c r="D578" s="14"/>
      <c r="E578" s="14"/>
      <c r="N578" s="13"/>
      <c r="AF578" s="14"/>
    </row>
    <row r="579" spans="3:32" x14ac:dyDescent="0.3">
      <c r="C579" s="15"/>
      <c r="D579" s="14"/>
      <c r="E579" s="14"/>
      <c r="N579" s="13"/>
      <c r="AF579" s="14"/>
    </row>
    <row r="580" spans="3:32" x14ac:dyDescent="0.3">
      <c r="C580" s="15"/>
      <c r="D580" s="14"/>
      <c r="E580" s="14"/>
      <c r="N580" s="13"/>
      <c r="AF580" s="14"/>
    </row>
    <row r="581" spans="3:32" x14ac:dyDescent="0.3">
      <c r="C581" s="15"/>
      <c r="D581" s="14"/>
      <c r="E581" s="14"/>
      <c r="N581" s="13"/>
      <c r="AF581" s="14"/>
    </row>
    <row r="582" spans="3:32" x14ac:dyDescent="0.3">
      <c r="C582" s="15"/>
      <c r="D582" s="14"/>
      <c r="E582" s="14"/>
      <c r="N582" s="13"/>
      <c r="AF582" s="14"/>
    </row>
    <row r="583" spans="3:32" x14ac:dyDescent="0.3">
      <c r="C583" s="15"/>
      <c r="D583" s="14"/>
      <c r="E583" s="14"/>
      <c r="N583" s="13"/>
      <c r="AF583" s="14"/>
    </row>
    <row r="584" spans="3:32" x14ac:dyDescent="0.3">
      <c r="C584" s="15"/>
      <c r="D584" s="14"/>
      <c r="E584" s="14"/>
      <c r="N584" s="13"/>
      <c r="AF584" s="14"/>
    </row>
    <row r="585" spans="3:32" x14ac:dyDescent="0.3">
      <c r="C585" s="15"/>
      <c r="D585" s="14"/>
      <c r="E585" s="14"/>
      <c r="N585" s="13"/>
      <c r="AF585" s="14"/>
    </row>
    <row r="586" spans="3:32" x14ac:dyDescent="0.3">
      <c r="C586" s="15"/>
      <c r="D586" s="14"/>
      <c r="E586" s="14"/>
      <c r="N586" s="13"/>
      <c r="AF586" s="14"/>
    </row>
    <row r="587" spans="3:32" x14ac:dyDescent="0.3">
      <c r="C587" s="15"/>
      <c r="D587" s="14"/>
      <c r="E587" s="14"/>
      <c r="N587" s="13"/>
      <c r="AF587" s="14"/>
    </row>
    <row r="588" spans="3:32" x14ac:dyDescent="0.3">
      <c r="C588" s="15"/>
      <c r="D588" s="14"/>
      <c r="E588" s="14"/>
      <c r="N588" s="13"/>
      <c r="AF588" s="14"/>
    </row>
    <row r="589" spans="3:32" x14ac:dyDescent="0.3">
      <c r="C589" s="15"/>
      <c r="D589" s="14"/>
      <c r="E589" s="14"/>
      <c r="N589" s="13"/>
      <c r="AF589" s="14"/>
    </row>
    <row r="590" spans="3:32" x14ac:dyDescent="0.3">
      <c r="C590" s="15"/>
      <c r="D590" s="14"/>
      <c r="E590" s="14"/>
      <c r="N590" s="13"/>
      <c r="AF590" s="14"/>
    </row>
    <row r="591" spans="3:32" x14ac:dyDescent="0.3">
      <c r="C591" s="15"/>
      <c r="D591" s="14"/>
      <c r="E591" s="14"/>
      <c r="N591" s="13"/>
      <c r="AF591" s="14"/>
    </row>
    <row r="592" spans="3:32" x14ac:dyDescent="0.3">
      <c r="C592" s="15"/>
      <c r="D592" s="14"/>
      <c r="E592" s="14"/>
      <c r="N592" s="13"/>
      <c r="AF592" s="14"/>
    </row>
    <row r="593" spans="3:32" x14ac:dyDescent="0.3">
      <c r="C593" s="15"/>
      <c r="D593" s="14"/>
      <c r="E593" s="14"/>
      <c r="N593" s="13"/>
      <c r="AF593" s="14"/>
    </row>
    <row r="594" spans="3:32" x14ac:dyDescent="0.3">
      <c r="C594" s="15"/>
      <c r="D594" s="14"/>
      <c r="E594" s="14"/>
      <c r="N594" s="13"/>
      <c r="AF594" s="14"/>
    </row>
    <row r="595" spans="3:32" x14ac:dyDescent="0.3">
      <c r="C595" s="15"/>
      <c r="D595" s="14"/>
      <c r="E595" s="14"/>
      <c r="N595" s="13"/>
      <c r="AF595" s="14"/>
    </row>
    <row r="596" spans="3:32" x14ac:dyDescent="0.3">
      <c r="C596" s="15"/>
      <c r="D596" s="14"/>
      <c r="E596" s="14"/>
      <c r="N596" s="13"/>
      <c r="AF596" s="14"/>
    </row>
    <row r="597" spans="3:32" x14ac:dyDescent="0.3">
      <c r="C597" s="15"/>
      <c r="D597" s="14"/>
      <c r="E597" s="14"/>
      <c r="N597" s="13"/>
      <c r="AF597" s="14"/>
    </row>
    <row r="598" spans="3:32" x14ac:dyDescent="0.3">
      <c r="C598" s="15"/>
      <c r="D598" s="14"/>
      <c r="E598" s="14"/>
      <c r="N598" s="13"/>
      <c r="AF598" s="14"/>
    </row>
    <row r="599" spans="3:32" x14ac:dyDescent="0.3">
      <c r="C599" s="15"/>
      <c r="D599" s="14"/>
      <c r="E599" s="14"/>
      <c r="N599" s="13"/>
      <c r="AF599" s="14"/>
    </row>
    <row r="600" spans="3:32" x14ac:dyDescent="0.3">
      <c r="C600" s="15"/>
      <c r="D600" s="14"/>
      <c r="E600" s="14"/>
      <c r="N600" s="13"/>
      <c r="AF600" s="14"/>
    </row>
    <row r="601" spans="3:32" x14ac:dyDescent="0.3">
      <c r="C601" s="15"/>
      <c r="D601" s="14"/>
      <c r="E601" s="14"/>
      <c r="N601" s="13"/>
      <c r="AF601" s="14"/>
    </row>
    <row r="602" spans="3:32" x14ac:dyDescent="0.3">
      <c r="C602" s="15"/>
      <c r="D602" s="14"/>
      <c r="E602" s="14"/>
      <c r="N602" s="13"/>
      <c r="AF602" s="14"/>
    </row>
    <row r="603" spans="3:32" x14ac:dyDescent="0.3">
      <c r="C603" s="15"/>
      <c r="D603" s="14"/>
      <c r="E603" s="14"/>
      <c r="N603" s="13"/>
      <c r="AF603" s="14"/>
    </row>
    <row r="604" spans="3:32" x14ac:dyDescent="0.3">
      <c r="C604" s="15"/>
      <c r="D604" s="14"/>
      <c r="E604" s="14"/>
      <c r="N604" s="13"/>
      <c r="AF604" s="14"/>
    </row>
    <row r="605" spans="3:32" x14ac:dyDescent="0.3">
      <c r="C605" s="15"/>
      <c r="D605" s="14"/>
      <c r="E605" s="14"/>
      <c r="N605" s="13"/>
      <c r="AF605" s="14"/>
    </row>
    <row r="606" spans="3:32" x14ac:dyDescent="0.3">
      <c r="C606" s="15"/>
      <c r="D606" s="14"/>
      <c r="E606" s="14"/>
      <c r="N606" s="13"/>
      <c r="AF606" s="14"/>
    </row>
    <row r="607" spans="3:32" x14ac:dyDescent="0.3">
      <c r="C607" s="15"/>
      <c r="D607" s="14"/>
      <c r="E607" s="14"/>
      <c r="N607" s="13"/>
      <c r="AF607" s="14"/>
    </row>
    <row r="608" spans="3:32" x14ac:dyDescent="0.3">
      <c r="C608" s="15"/>
      <c r="D608" s="14"/>
      <c r="E608" s="14"/>
      <c r="N608" s="13"/>
      <c r="AF608" s="14"/>
    </row>
    <row r="609" spans="3:32" x14ac:dyDescent="0.3">
      <c r="C609" s="15"/>
      <c r="D609" s="14"/>
      <c r="E609" s="14"/>
      <c r="N609" s="13"/>
      <c r="AF609" s="14"/>
    </row>
    <row r="610" spans="3:32" x14ac:dyDescent="0.3">
      <c r="C610" s="15"/>
      <c r="D610" s="14"/>
      <c r="E610" s="14"/>
      <c r="N610" s="13"/>
      <c r="AF610" s="14"/>
    </row>
    <row r="611" spans="3:32" x14ac:dyDescent="0.3">
      <c r="C611" s="15"/>
      <c r="D611" s="14"/>
      <c r="E611" s="14"/>
      <c r="N611" s="13"/>
      <c r="AF611" s="14"/>
    </row>
    <row r="612" spans="3:32" x14ac:dyDescent="0.3">
      <c r="C612" s="15"/>
      <c r="D612" s="14"/>
      <c r="E612" s="14"/>
      <c r="N612" s="13"/>
      <c r="AF612" s="14"/>
    </row>
    <row r="613" spans="3:32" x14ac:dyDescent="0.3">
      <c r="C613" s="15"/>
      <c r="D613" s="14"/>
      <c r="E613" s="14"/>
      <c r="N613" s="13"/>
      <c r="AF613" s="14"/>
    </row>
    <row r="614" spans="3:32" x14ac:dyDescent="0.3">
      <c r="C614" s="15"/>
      <c r="D614" s="14"/>
      <c r="E614" s="14"/>
      <c r="N614" s="13"/>
      <c r="AF614" s="14"/>
    </row>
    <row r="615" spans="3:32" x14ac:dyDescent="0.3">
      <c r="C615" s="15"/>
      <c r="D615" s="14"/>
      <c r="E615" s="14"/>
      <c r="N615" s="13"/>
      <c r="AF615" s="14"/>
    </row>
    <row r="616" spans="3:32" x14ac:dyDescent="0.3">
      <c r="C616" s="15"/>
      <c r="D616" s="14"/>
      <c r="E616" s="14"/>
      <c r="N616" s="13"/>
      <c r="AF616" s="14"/>
    </row>
    <row r="617" spans="3:32" x14ac:dyDescent="0.3">
      <c r="C617" s="15"/>
      <c r="D617" s="14"/>
      <c r="E617" s="14"/>
      <c r="N617" s="13"/>
      <c r="AF617" s="14"/>
    </row>
    <row r="618" spans="3:32" x14ac:dyDescent="0.3">
      <c r="C618" s="15"/>
      <c r="D618" s="14"/>
      <c r="E618" s="14"/>
      <c r="N618" s="13"/>
      <c r="AF618" s="14"/>
    </row>
    <row r="619" spans="3:32" x14ac:dyDescent="0.3">
      <c r="C619" s="15"/>
      <c r="D619" s="14"/>
      <c r="E619" s="14"/>
      <c r="N619" s="13"/>
      <c r="AF619" s="14"/>
    </row>
    <row r="620" spans="3:32" x14ac:dyDescent="0.3">
      <c r="C620" s="15"/>
      <c r="D620" s="14"/>
      <c r="E620" s="14"/>
      <c r="N620" s="13"/>
      <c r="AF620" s="14"/>
    </row>
    <row r="621" spans="3:32" x14ac:dyDescent="0.3">
      <c r="C621" s="15"/>
      <c r="D621" s="14"/>
      <c r="E621" s="14"/>
      <c r="N621" s="13"/>
      <c r="AF621" s="14"/>
    </row>
    <row r="622" spans="3:32" x14ac:dyDescent="0.3">
      <c r="C622" s="15"/>
      <c r="D622" s="14"/>
      <c r="E622" s="14"/>
      <c r="N622" s="13"/>
      <c r="AF622" s="14"/>
    </row>
    <row r="623" spans="3:32" x14ac:dyDescent="0.3">
      <c r="C623" s="15"/>
      <c r="D623" s="14"/>
      <c r="E623" s="14"/>
      <c r="N623" s="13"/>
      <c r="AF623" s="14"/>
    </row>
    <row r="624" spans="3:32" x14ac:dyDescent="0.3">
      <c r="C624" s="15"/>
      <c r="D624" s="14"/>
      <c r="E624" s="14"/>
      <c r="N624" s="13"/>
      <c r="AF624" s="14"/>
    </row>
    <row r="625" spans="3:32" x14ac:dyDescent="0.3">
      <c r="C625" s="15"/>
      <c r="D625" s="14"/>
      <c r="E625" s="14"/>
      <c r="N625" s="13"/>
      <c r="AF625" s="14"/>
    </row>
    <row r="626" spans="3:32" x14ac:dyDescent="0.3">
      <c r="C626" s="15"/>
      <c r="D626" s="14"/>
      <c r="E626" s="14"/>
      <c r="N626" s="13"/>
      <c r="AF626" s="14"/>
    </row>
    <row r="627" spans="3:32" x14ac:dyDescent="0.3">
      <c r="C627" s="15"/>
      <c r="D627" s="14"/>
      <c r="E627" s="14"/>
      <c r="N627" s="13"/>
      <c r="AF627" s="14"/>
    </row>
    <row r="628" spans="3:32" x14ac:dyDescent="0.3">
      <c r="C628" s="15"/>
      <c r="D628" s="14"/>
      <c r="E628" s="14"/>
      <c r="N628" s="13"/>
      <c r="AF628" s="14"/>
    </row>
    <row r="629" spans="3:32" x14ac:dyDescent="0.3">
      <c r="C629" s="15"/>
      <c r="D629" s="14"/>
      <c r="E629" s="14"/>
      <c r="N629" s="13"/>
      <c r="AF629" s="14"/>
    </row>
    <row r="630" spans="3:32" x14ac:dyDescent="0.3">
      <c r="C630" s="15"/>
      <c r="D630" s="14"/>
      <c r="E630" s="14"/>
      <c r="N630" s="13"/>
      <c r="AF630" s="14"/>
    </row>
    <row r="631" spans="3:32" x14ac:dyDescent="0.3">
      <c r="C631" s="15"/>
      <c r="D631" s="14"/>
      <c r="E631" s="14"/>
      <c r="N631" s="13"/>
      <c r="AF631" s="14"/>
    </row>
    <row r="632" spans="3:32" x14ac:dyDescent="0.3">
      <c r="C632" s="15"/>
      <c r="D632" s="14"/>
      <c r="E632" s="14"/>
      <c r="N632" s="13"/>
      <c r="AF632" s="14"/>
    </row>
    <row r="633" spans="3:32" x14ac:dyDescent="0.3">
      <c r="C633" s="15"/>
      <c r="D633" s="14"/>
      <c r="E633" s="14"/>
      <c r="N633" s="13"/>
      <c r="AF633" s="14"/>
    </row>
    <row r="634" spans="3:32" x14ac:dyDescent="0.3">
      <c r="C634" s="15"/>
      <c r="D634" s="14"/>
      <c r="E634" s="14"/>
      <c r="N634" s="13"/>
      <c r="AF634" s="14"/>
    </row>
    <row r="635" spans="3:32" x14ac:dyDescent="0.3">
      <c r="C635" s="15"/>
      <c r="D635" s="14"/>
      <c r="E635" s="14"/>
      <c r="N635" s="13"/>
      <c r="AF635" s="14"/>
    </row>
    <row r="636" spans="3:32" x14ac:dyDescent="0.3">
      <c r="C636" s="15"/>
      <c r="D636" s="14"/>
      <c r="E636" s="14"/>
      <c r="N636" s="13"/>
      <c r="AF636" s="14"/>
    </row>
    <row r="637" spans="3:32" x14ac:dyDescent="0.3">
      <c r="C637" s="15"/>
      <c r="D637" s="14"/>
      <c r="E637" s="14"/>
      <c r="N637" s="13"/>
      <c r="AF637" s="14"/>
    </row>
    <row r="638" spans="3:32" x14ac:dyDescent="0.3">
      <c r="C638" s="15"/>
      <c r="D638" s="14"/>
      <c r="E638" s="14"/>
      <c r="N638" s="13"/>
      <c r="AF638" s="14"/>
    </row>
    <row r="639" spans="3:32" x14ac:dyDescent="0.3">
      <c r="C639" s="15"/>
      <c r="D639" s="14"/>
      <c r="E639" s="14"/>
      <c r="N639" s="13"/>
      <c r="AF639" s="14"/>
    </row>
    <row r="640" spans="3:32" x14ac:dyDescent="0.3">
      <c r="C640" s="15"/>
      <c r="D640" s="14"/>
      <c r="E640" s="14"/>
      <c r="N640" s="13"/>
      <c r="AF640" s="14"/>
    </row>
    <row r="641" spans="3:32" x14ac:dyDescent="0.3">
      <c r="C641" s="15"/>
      <c r="D641" s="14"/>
      <c r="E641" s="14"/>
      <c r="N641" s="13"/>
      <c r="AF641" s="14"/>
    </row>
    <row r="642" spans="3:32" x14ac:dyDescent="0.3">
      <c r="C642" s="15"/>
      <c r="D642" s="14"/>
      <c r="E642" s="14"/>
      <c r="N642" s="13"/>
      <c r="AF642" s="14"/>
    </row>
    <row r="643" spans="3:32" x14ac:dyDescent="0.3">
      <c r="C643" s="15"/>
      <c r="D643" s="14"/>
      <c r="E643" s="14"/>
      <c r="N643" s="13"/>
      <c r="AF643" s="14"/>
    </row>
    <row r="644" spans="3:32" x14ac:dyDescent="0.3">
      <c r="C644" s="15"/>
      <c r="D644" s="14"/>
      <c r="E644" s="14"/>
      <c r="N644" s="13"/>
      <c r="AF644" s="14"/>
    </row>
    <row r="645" spans="3:32" x14ac:dyDescent="0.3">
      <c r="C645" s="15"/>
      <c r="D645" s="14"/>
      <c r="E645" s="14"/>
      <c r="N645" s="13"/>
      <c r="AF645" s="14"/>
    </row>
    <row r="646" spans="3:32" x14ac:dyDescent="0.3">
      <c r="C646" s="15"/>
      <c r="D646" s="14"/>
      <c r="E646" s="14"/>
      <c r="N646" s="13"/>
      <c r="AF646" s="14"/>
    </row>
    <row r="647" spans="3:32" x14ac:dyDescent="0.3">
      <c r="C647" s="15"/>
      <c r="D647" s="14"/>
      <c r="E647" s="14"/>
      <c r="N647" s="13"/>
      <c r="AF647" s="14"/>
    </row>
    <row r="648" spans="3:32" x14ac:dyDescent="0.3">
      <c r="C648" s="15"/>
      <c r="D648" s="14"/>
      <c r="E648" s="14"/>
      <c r="N648" s="13"/>
      <c r="AF648" s="14"/>
    </row>
    <row r="649" spans="3:32" x14ac:dyDescent="0.3">
      <c r="C649" s="15"/>
      <c r="D649" s="14"/>
      <c r="E649" s="14"/>
      <c r="N649" s="13"/>
      <c r="AF649" s="14"/>
    </row>
    <row r="650" spans="3:32" x14ac:dyDescent="0.3">
      <c r="C650" s="15"/>
      <c r="D650" s="14"/>
      <c r="E650" s="14"/>
      <c r="N650" s="13"/>
      <c r="AF650" s="14"/>
    </row>
    <row r="651" spans="3:32" x14ac:dyDescent="0.3">
      <c r="C651" s="15"/>
      <c r="D651" s="14"/>
      <c r="E651" s="14"/>
      <c r="N651" s="13"/>
      <c r="AF651" s="14"/>
    </row>
    <row r="652" spans="3:32" x14ac:dyDescent="0.3">
      <c r="C652" s="15"/>
      <c r="D652" s="14"/>
      <c r="E652" s="14"/>
      <c r="N652" s="13"/>
      <c r="AF652" s="14"/>
    </row>
    <row r="653" spans="3:32" x14ac:dyDescent="0.3">
      <c r="C653" s="15"/>
      <c r="D653" s="14"/>
      <c r="E653" s="14"/>
      <c r="N653" s="13"/>
      <c r="AF653" s="14"/>
    </row>
    <row r="654" spans="3:32" x14ac:dyDescent="0.3">
      <c r="C654" s="15"/>
      <c r="D654" s="14"/>
      <c r="E654" s="14"/>
      <c r="N654" s="13"/>
      <c r="AF654" s="14"/>
    </row>
    <row r="655" spans="3:32" x14ac:dyDescent="0.3">
      <c r="C655" s="15"/>
      <c r="D655" s="14"/>
      <c r="E655" s="14"/>
      <c r="N655" s="13"/>
      <c r="AF655" s="14"/>
    </row>
    <row r="656" spans="3:32" x14ac:dyDescent="0.3">
      <c r="C656" s="15"/>
      <c r="D656" s="14"/>
      <c r="E656" s="14"/>
      <c r="N656" s="13"/>
      <c r="AF656" s="14"/>
    </row>
    <row r="657" spans="3:32" x14ac:dyDescent="0.3">
      <c r="C657" s="15"/>
      <c r="D657" s="14"/>
      <c r="E657" s="14"/>
      <c r="N657" s="13"/>
      <c r="AF657" s="14"/>
    </row>
    <row r="658" spans="3:32" x14ac:dyDescent="0.3">
      <c r="C658" s="15"/>
      <c r="D658" s="14"/>
      <c r="E658" s="14"/>
      <c r="N658" s="13"/>
      <c r="AF658" s="14"/>
    </row>
    <row r="659" spans="3:32" x14ac:dyDescent="0.3">
      <c r="C659" s="15"/>
      <c r="D659" s="14"/>
      <c r="E659" s="14"/>
      <c r="N659" s="13"/>
      <c r="AF659" s="14"/>
    </row>
    <row r="660" spans="3:32" x14ac:dyDescent="0.3">
      <c r="C660" s="15"/>
      <c r="D660" s="14"/>
      <c r="E660" s="14"/>
      <c r="N660" s="13"/>
      <c r="AF660" s="14"/>
    </row>
    <row r="661" spans="3:32" x14ac:dyDescent="0.3">
      <c r="C661" s="15"/>
      <c r="D661" s="14"/>
      <c r="E661" s="14"/>
      <c r="N661" s="13"/>
      <c r="AF661" s="14"/>
    </row>
    <row r="662" spans="3:32" x14ac:dyDescent="0.3">
      <c r="C662" s="15"/>
      <c r="D662" s="14"/>
      <c r="E662" s="14"/>
      <c r="N662" s="13"/>
      <c r="AF662" s="14"/>
    </row>
    <row r="663" spans="3:32" x14ac:dyDescent="0.3">
      <c r="C663" s="15"/>
      <c r="D663" s="14"/>
      <c r="E663" s="14"/>
      <c r="N663" s="13"/>
      <c r="AF663" s="14"/>
    </row>
    <row r="664" spans="3:32" x14ac:dyDescent="0.3">
      <c r="C664" s="15"/>
      <c r="D664" s="14"/>
      <c r="E664" s="14"/>
      <c r="N664" s="13"/>
      <c r="AF664" s="14"/>
    </row>
    <row r="665" spans="3:32" x14ac:dyDescent="0.3">
      <c r="C665" s="15"/>
      <c r="D665" s="14"/>
      <c r="E665" s="14"/>
      <c r="N665" s="13"/>
      <c r="AF665" s="14"/>
    </row>
    <row r="666" spans="3:32" x14ac:dyDescent="0.3">
      <c r="C666" s="15"/>
      <c r="D666" s="14"/>
      <c r="E666" s="14"/>
      <c r="N666" s="13"/>
      <c r="AF666" s="14"/>
    </row>
    <row r="667" spans="3:32" x14ac:dyDescent="0.3">
      <c r="C667" s="15"/>
      <c r="D667" s="14"/>
      <c r="E667" s="14"/>
      <c r="N667" s="13"/>
      <c r="AF667" s="14"/>
    </row>
    <row r="668" spans="3:32" x14ac:dyDescent="0.3">
      <c r="C668" s="15"/>
      <c r="D668" s="14"/>
      <c r="E668" s="14"/>
      <c r="N668" s="13"/>
      <c r="AF668" s="14"/>
    </row>
    <row r="669" spans="3:32" x14ac:dyDescent="0.3">
      <c r="C669" s="15"/>
      <c r="D669" s="14"/>
      <c r="E669" s="14"/>
      <c r="N669" s="13"/>
      <c r="AF669" s="14"/>
    </row>
    <row r="670" spans="3:32" x14ac:dyDescent="0.3">
      <c r="C670" s="15"/>
      <c r="D670" s="14"/>
      <c r="E670" s="14"/>
      <c r="N670" s="13"/>
      <c r="AF670" s="14"/>
    </row>
    <row r="671" spans="3:32" x14ac:dyDescent="0.3">
      <c r="C671" s="15"/>
      <c r="D671" s="14"/>
      <c r="E671" s="14"/>
      <c r="N671" s="13"/>
      <c r="AF671" s="14"/>
    </row>
    <row r="672" spans="3:32" x14ac:dyDescent="0.3">
      <c r="C672" s="15"/>
      <c r="D672" s="14"/>
      <c r="E672" s="14"/>
      <c r="N672" s="13"/>
      <c r="AF672" s="14"/>
    </row>
    <row r="673" spans="3:32" x14ac:dyDescent="0.3">
      <c r="C673" s="15"/>
      <c r="D673" s="14"/>
      <c r="E673" s="14"/>
      <c r="N673" s="13"/>
      <c r="AF673" s="14"/>
    </row>
    <row r="674" spans="3:32" x14ac:dyDescent="0.3">
      <c r="C674" s="15"/>
      <c r="D674" s="14"/>
      <c r="E674" s="14"/>
      <c r="N674" s="13"/>
      <c r="AF674" s="14"/>
    </row>
    <row r="675" spans="3:32" x14ac:dyDescent="0.3">
      <c r="C675" s="15"/>
      <c r="D675" s="14"/>
      <c r="E675" s="14"/>
      <c r="N675" s="13"/>
      <c r="AF675" s="14"/>
    </row>
    <row r="676" spans="3:32" x14ac:dyDescent="0.3">
      <c r="C676" s="15"/>
      <c r="D676" s="14"/>
      <c r="E676" s="14"/>
      <c r="N676" s="13"/>
      <c r="AF676" s="14"/>
    </row>
    <row r="677" spans="3:32" x14ac:dyDescent="0.3">
      <c r="C677" s="15"/>
      <c r="D677" s="14"/>
      <c r="E677" s="14"/>
      <c r="N677" s="13"/>
      <c r="AF677" s="14"/>
    </row>
    <row r="678" spans="3:32" x14ac:dyDescent="0.3">
      <c r="C678" s="15"/>
      <c r="D678" s="14"/>
      <c r="E678" s="14"/>
      <c r="N678" s="13"/>
      <c r="AF678" s="14"/>
    </row>
    <row r="679" spans="3:32" x14ac:dyDescent="0.3">
      <c r="C679" s="15"/>
      <c r="D679" s="14"/>
      <c r="E679" s="14"/>
      <c r="N679" s="13"/>
      <c r="AF679" s="14"/>
    </row>
    <row r="680" spans="3:32" x14ac:dyDescent="0.3">
      <c r="C680" s="15"/>
      <c r="D680" s="14"/>
      <c r="E680" s="14"/>
      <c r="N680" s="13"/>
      <c r="AF680" s="14"/>
    </row>
    <row r="681" spans="3:32" x14ac:dyDescent="0.3">
      <c r="C681" s="15"/>
      <c r="D681" s="14"/>
      <c r="E681" s="14"/>
      <c r="N681" s="13"/>
      <c r="AF681" s="14"/>
    </row>
    <row r="682" spans="3:32" x14ac:dyDescent="0.3">
      <c r="C682" s="15"/>
      <c r="D682" s="14"/>
      <c r="E682" s="14"/>
      <c r="N682" s="13"/>
      <c r="AF682" s="14"/>
    </row>
    <row r="683" spans="3:32" x14ac:dyDescent="0.3">
      <c r="C683" s="15"/>
      <c r="D683" s="14"/>
      <c r="E683" s="14"/>
      <c r="N683" s="13"/>
      <c r="AF683" s="14"/>
    </row>
    <row r="684" spans="3:32" x14ac:dyDescent="0.3">
      <c r="C684" s="15"/>
      <c r="D684" s="14"/>
      <c r="E684" s="14"/>
      <c r="N684" s="13"/>
      <c r="AF684" s="14"/>
    </row>
    <row r="685" spans="3:32" x14ac:dyDescent="0.3">
      <c r="C685" s="15"/>
      <c r="D685" s="14"/>
      <c r="E685" s="14"/>
      <c r="N685" s="13"/>
      <c r="AF685" s="14"/>
    </row>
    <row r="686" spans="3:32" x14ac:dyDescent="0.3">
      <c r="C686" s="15"/>
      <c r="D686" s="14"/>
      <c r="E686" s="14"/>
      <c r="N686" s="13"/>
      <c r="AF686" s="14"/>
    </row>
    <row r="687" spans="3:32" x14ac:dyDescent="0.3">
      <c r="C687" s="15"/>
      <c r="D687" s="14"/>
      <c r="E687" s="14"/>
      <c r="N687" s="13"/>
      <c r="AF687" s="14"/>
    </row>
    <row r="688" spans="3:32" x14ac:dyDescent="0.3">
      <c r="C688" s="15"/>
      <c r="D688" s="14"/>
      <c r="E688" s="14"/>
      <c r="N688" s="13"/>
      <c r="AF688" s="14"/>
    </row>
    <row r="689" spans="3:32" x14ac:dyDescent="0.3">
      <c r="C689" s="15"/>
      <c r="D689" s="14"/>
      <c r="E689" s="14"/>
      <c r="N689" s="13"/>
      <c r="AF689" s="14"/>
    </row>
    <row r="690" spans="3:32" x14ac:dyDescent="0.3">
      <c r="C690" s="15"/>
      <c r="D690" s="14"/>
      <c r="E690" s="14"/>
      <c r="N690" s="13"/>
      <c r="AF690" s="14"/>
    </row>
    <row r="691" spans="3:32" x14ac:dyDescent="0.3">
      <c r="C691" s="15"/>
      <c r="D691" s="14"/>
      <c r="E691" s="14"/>
      <c r="N691" s="13"/>
      <c r="AF691" s="14"/>
    </row>
    <row r="692" spans="3:32" x14ac:dyDescent="0.3">
      <c r="C692" s="15"/>
      <c r="D692" s="14"/>
      <c r="E692" s="14"/>
      <c r="N692" s="13"/>
      <c r="AF692" s="14"/>
    </row>
    <row r="693" spans="3:32" x14ac:dyDescent="0.3">
      <c r="C693" s="15"/>
      <c r="D693" s="14"/>
      <c r="E693" s="14"/>
      <c r="N693" s="13"/>
      <c r="AF693" s="14"/>
    </row>
    <row r="694" spans="3:32" x14ac:dyDescent="0.3">
      <c r="C694" s="15"/>
      <c r="D694" s="14"/>
      <c r="E694" s="14"/>
      <c r="N694" s="13"/>
      <c r="AF694" s="14"/>
    </row>
    <row r="695" spans="3:32" x14ac:dyDescent="0.3">
      <c r="C695" s="15"/>
      <c r="D695" s="14"/>
      <c r="E695" s="14"/>
      <c r="N695" s="13"/>
      <c r="AF695" s="14"/>
    </row>
    <row r="696" spans="3:32" x14ac:dyDescent="0.3">
      <c r="C696" s="15"/>
      <c r="D696" s="14"/>
      <c r="E696" s="14"/>
      <c r="N696" s="13"/>
      <c r="AF696" s="14"/>
    </row>
    <row r="697" spans="3:32" x14ac:dyDescent="0.3">
      <c r="C697" s="15"/>
      <c r="D697" s="14"/>
      <c r="E697" s="14"/>
      <c r="N697" s="13"/>
      <c r="AF697" s="14"/>
    </row>
    <row r="698" spans="3:32" x14ac:dyDescent="0.3">
      <c r="C698" s="15"/>
      <c r="D698" s="14"/>
      <c r="E698" s="14"/>
      <c r="N698" s="13"/>
      <c r="AF698" s="14"/>
    </row>
    <row r="699" spans="3:32" x14ac:dyDescent="0.3">
      <c r="C699" s="15"/>
      <c r="D699" s="14"/>
      <c r="E699" s="14"/>
      <c r="N699" s="13"/>
      <c r="AF699" s="14"/>
    </row>
    <row r="700" spans="3:32" x14ac:dyDescent="0.3">
      <c r="C700" s="15"/>
      <c r="D700" s="14"/>
      <c r="E700" s="14"/>
      <c r="N700" s="13"/>
      <c r="AF700" s="14"/>
    </row>
    <row r="701" spans="3:32" x14ac:dyDescent="0.3">
      <c r="C701" s="15"/>
      <c r="D701" s="14"/>
      <c r="E701" s="14"/>
      <c r="N701" s="13"/>
      <c r="AF701" s="14"/>
    </row>
    <row r="702" spans="3:32" x14ac:dyDescent="0.3">
      <c r="C702" s="15"/>
      <c r="D702" s="14"/>
      <c r="E702" s="14"/>
      <c r="N702" s="13"/>
      <c r="AF702" s="14"/>
    </row>
    <row r="703" spans="3:32" x14ac:dyDescent="0.3">
      <c r="C703" s="15"/>
      <c r="D703" s="14"/>
      <c r="E703" s="14"/>
      <c r="N703" s="13"/>
      <c r="AF703" s="14"/>
    </row>
    <row r="704" spans="3:32" x14ac:dyDescent="0.3">
      <c r="C704" s="15"/>
      <c r="D704" s="14"/>
      <c r="E704" s="14"/>
      <c r="N704" s="13"/>
      <c r="AF704" s="14"/>
    </row>
    <row r="705" spans="3:32" x14ac:dyDescent="0.3">
      <c r="C705" s="15"/>
      <c r="D705" s="14"/>
      <c r="E705" s="14"/>
      <c r="N705" s="13"/>
      <c r="AF705" s="14"/>
    </row>
    <row r="706" spans="3:32" x14ac:dyDescent="0.3">
      <c r="C706" s="15"/>
      <c r="D706" s="14"/>
      <c r="E706" s="14"/>
      <c r="N706" s="13"/>
      <c r="AF706" s="14"/>
    </row>
    <row r="707" spans="3:32" x14ac:dyDescent="0.3">
      <c r="C707" s="15"/>
      <c r="D707" s="14"/>
      <c r="E707" s="14"/>
      <c r="N707" s="13"/>
      <c r="AF707" s="14"/>
    </row>
    <row r="708" spans="3:32" x14ac:dyDescent="0.3">
      <c r="C708" s="15"/>
      <c r="D708" s="14"/>
      <c r="E708" s="14"/>
      <c r="N708" s="13"/>
      <c r="AF708" s="14"/>
    </row>
    <row r="709" spans="3:32" x14ac:dyDescent="0.3">
      <c r="C709" s="15"/>
      <c r="D709" s="14"/>
      <c r="E709" s="14"/>
      <c r="N709" s="13"/>
      <c r="AF709" s="14"/>
    </row>
    <row r="710" spans="3:32" x14ac:dyDescent="0.3">
      <c r="C710" s="15"/>
      <c r="D710" s="14"/>
      <c r="E710" s="14"/>
      <c r="N710" s="13"/>
      <c r="AF710" s="14"/>
    </row>
    <row r="711" spans="3:32" x14ac:dyDescent="0.3">
      <c r="C711" s="15"/>
      <c r="D711" s="14"/>
      <c r="E711" s="14"/>
      <c r="N711" s="13"/>
      <c r="AF711" s="14"/>
    </row>
    <row r="712" spans="3:32" x14ac:dyDescent="0.3">
      <c r="C712" s="15"/>
      <c r="D712" s="14"/>
      <c r="E712" s="14"/>
      <c r="N712" s="13"/>
      <c r="AF712" s="14"/>
    </row>
    <row r="713" spans="3:32" x14ac:dyDescent="0.3">
      <c r="C713" s="15"/>
      <c r="D713" s="14"/>
      <c r="E713" s="14"/>
      <c r="N713" s="13"/>
      <c r="AF713" s="14"/>
    </row>
    <row r="714" spans="3:32" x14ac:dyDescent="0.3">
      <c r="C714" s="15"/>
      <c r="D714" s="14"/>
      <c r="E714" s="14"/>
      <c r="N714" s="13"/>
      <c r="AF714" s="14"/>
    </row>
    <row r="715" spans="3:32" x14ac:dyDescent="0.3">
      <c r="C715" s="15"/>
      <c r="D715" s="14"/>
      <c r="E715" s="14"/>
      <c r="N715" s="13"/>
      <c r="AF715" s="14"/>
    </row>
    <row r="716" spans="3:32" x14ac:dyDescent="0.3">
      <c r="C716" s="15"/>
      <c r="D716" s="14"/>
      <c r="E716" s="14"/>
      <c r="N716" s="13"/>
      <c r="AF716" s="14"/>
    </row>
    <row r="717" spans="3:32" x14ac:dyDescent="0.3">
      <c r="C717" s="15"/>
      <c r="D717" s="14"/>
      <c r="E717" s="14"/>
      <c r="N717" s="13"/>
      <c r="AF717" s="14"/>
    </row>
    <row r="718" spans="3:32" x14ac:dyDescent="0.3">
      <c r="C718" s="15"/>
      <c r="D718" s="14"/>
      <c r="E718" s="14"/>
      <c r="N718" s="13"/>
      <c r="AF718" s="14"/>
    </row>
    <row r="719" spans="3:32" x14ac:dyDescent="0.3">
      <c r="C719" s="15"/>
      <c r="D719" s="14"/>
      <c r="E719" s="14"/>
      <c r="N719" s="13"/>
      <c r="AF719" s="14"/>
    </row>
    <row r="720" spans="3:32" x14ac:dyDescent="0.3">
      <c r="C720" s="15"/>
      <c r="D720" s="14"/>
      <c r="E720" s="14"/>
      <c r="N720" s="13"/>
      <c r="AF720" s="14"/>
    </row>
    <row r="721" spans="3:32" x14ac:dyDescent="0.3">
      <c r="C721" s="15"/>
      <c r="D721" s="14"/>
      <c r="E721" s="14"/>
      <c r="N721" s="13"/>
      <c r="AF721" s="14"/>
    </row>
    <row r="722" spans="3:32" x14ac:dyDescent="0.3">
      <c r="C722" s="15"/>
      <c r="D722" s="14"/>
      <c r="E722" s="14"/>
      <c r="N722" s="13"/>
      <c r="AF722" s="14"/>
    </row>
    <row r="723" spans="3:32" x14ac:dyDescent="0.3">
      <c r="C723" s="15"/>
      <c r="D723" s="14"/>
      <c r="E723" s="14"/>
      <c r="N723" s="13"/>
      <c r="AF723" s="14"/>
    </row>
    <row r="724" spans="3:32" x14ac:dyDescent="0.3">
      <c r="C724" s="15"/>
      <c r="D724" s="14"/>
      <c r="E724" s="14"/>
      <c r="N724" s="13"/>
      <c r="AF724" s="14"/>
    </row>
    <row r="725" spans="3:32" x14ac:dyDescent="0.3">
      <c r="C725" s="15"/>
      <c r="D725" s="14"/>
      <c r="E725" s="14"/>
      <c r="N725" s="13"/>
      <c r="AF725" s="14"/>
    </row>
    <row r="726" spans="3:32" x14ac:dyDescent="0.3">
      <c r="C726" s="15"/>
      <c r="D726" s="14"/>
      <c r="E726" s="14"/>
      <c r="N726" s="13"/>
      <c r="AF726" s="14"/>
    </row>
    <row r="727" spans="3:32" x14ac:dyDescent="0.3">
      <c r="C727" s="15"/>
      <c r="D727" s="14"/>
      <c r="E727" s="14"/>
      <c r="N727" s="13"/>
      <c r="AF727" s="14"/>
    </row>
    <row r="728" spans="3:32" x14ac:dyDescent="0.3">
      <c r="C728" s="15"/>
      <c r="D728" s="14"/>
      <c r="E728" s="14"/>
      <c r="N728" s="13"/>
      <c r="AF728" s="14"/>
    </row>
    <row r="729" spans="3:32" x14ac:dyDescent="0.3">
      <c r="C729" s="15"/>
      <c r="D729" s="14"/>
      <c r="E729" s="14"/>
      <c r="N729" s="13"/>
      <c r="AF729" s="14"/>
    </row>
    <row r="730" spans="3:32" x14ac:dyDescent="0.3">
      <c r="C730" s="15"/>
      <c r="D730" s="14"/>
      <c r="E730" s="14"/>
      <c r="N730" s="13"/>
      <c r="AF730" s="14"/>
    </row>
    <row r="731" spans="3:32" x14ac:dyDescent="0.3">
      <c r="C731" s="15"/>
      <c r="D731" s="14"/>
      <c r="E731" s="14"/>
      <c r="N731" s="13"/>
      <c r="AF731" s="14"/>
    </row>
    <row r="732" spans="3:32" x14ac:dyDescent="0.3">
      <c r="C732" s="15"/>
      <c r="D732" s="14"/>
      <c r="E732" s="14"/>
      <c r="N732" s="13"/>
      <c r="AF732" s="14"/>
    </row>
    <row r="733" spans="3:32" x14ac:dyDescent="0.3">
      <c r="C733" s="15"/>
      <c r="D733" s="14"/>
      <c r="E733" s="14"/>
      <c r="N733" s="13"/>
      <c r="AF733" s="14"/>
    </row>
    <row r="734" spans="3:32" x14ac:dyDescent="0.3">
      <c r="C734" s="15"/>
      <c r="D734" s="14"/>
      <c r="E734" s="14"/>
      <c r="N734" s="13"/>
      <c r="AF734" s="14"/>
    </row>
    <row r="735" spans="3:32" x14ac:dyDescent="0.3">
      <c r="C735" s="15"/>
      <c r="D735" s="14"/>
      <c r="E735" s="14"/>
      <c r="N735" s="13"/>
      <c r="AF735" s="14"/>
    </row>
    <row r="736" spans="3:32" x14ac:dyDescent="0.3">
      <c r="C736" s="15"/>
      <c r="D736" s="14"/>
      <c r="E736" s="14"/>
      <c r="N736" s="13"/>
      <c r="AF736" s="14"/>
    </row>
    <row r="737" spans="3:32" x14ac:dyDescent="0.3">
      <c r="C737" s="15"/>
      <c r="D737" s="14"/>
      <c r="E737" s="14"/>
      <c r="N737" s="13"/>
      <c r="AF737" s="14"/>
    </row>
    <row r="738" spans="3:32" x14ac:dyDescent="0.3">
      <c r="C738" s="15"/>
      <c r="D738" s="14"/>
      <c r="E738" s="14"/>
      <c r="N738" s="13"/>
      <c r="AF738" s="14"/>
    </row>
    <row r="739" spans="3:32" x14ac:dyDescent="0.3">
      <c r="C739" s="15"/>
      <c r="D739" s="14"/>
      <c r="E739" s="14"/>
      <c r="N739" s="13"/>
      <c r="AF739" s="14"/>
    </row>
    <row r="740" spans="3:32" x14ac:dyDescent="0.3">
      <c r="C740" s="15"/>
      <c r="D740" s="14"/>
      <c r="E740" s="14"/>
      <c r="N740" s="13"/>
      <c r="AF740" s="14"/>
    </row>
    <row r="741" spans="3:32" x14ac:dyDescent="0.3">
      <c r="C741" s="15"/>
      <c r="D741" s="14"/>
      <c r="E741" s="14"/>
      <c r="N741" s="13"/>
      <c r="AF741" s="14"/>
    </row>
    <row r="742" spans="3:32" x14ac:dyDescent="0.3">
      <c r="C742" s="15"/>
      <c r="D742" s="14"/>
      <c r="E742" s="14"/>
      <c r="N742" s="13"/>
      <c r="AF742" s="14"/>
    </row>
    <row r="743" spans="3:32" x14ac:dyDescent="0.3">
      <c r="C743" s="15"/>
      <c r="D743" s="14"/>
      <c r="E743" s="14"/>
      <c r="N743" s="13"/>
      <c r="AF743" s="14"/>
    </row>
    <row r="744" spans="3:32" x14ac:dyDescent="0.3">
      <c r="C744" s="15"/>
      <c r="D744" s="14"/>
      <c r="E744" s="14"/>
      <c r="N744" s="13"/>
      <c r="AF744" s="14"/>
    </row>
    <row r="745" spans="3:32" x14ac:dyDescent="0.3">
      <c r="C745" s="15"/>
      <c r="D745" s="14"/>
      <c r="E745" s="14"/>
      <c r="N745" s="13"/>
      <c r="AF745" s="14"/>
    </row>
    <row r="746" spans="3:32" x14ac:dyDescent="0.3">
      <c r="C746" s="15"/>
      <c r="D746" s="14"/>
      <c r="E746" s="14"/>
      <c r="N746" s="13"/>
      <c r="AF746" s="14"/>
    </row>
    <row r="747" spans="3:32" x14ac:dyDescent="0.3">
      <c r="C747" s="15"/>
      <c r="D747" s="14"/>
      <c r="E747" s="14"/>
      <c r="N747" s="13"/>
      <c r="AF747" s="14"/>
    </row>
    <row r="748" spans="3:32" x14ac:dyDescent="0.3">
      <c r="C748" s="15"/>
      <c r="D748" s="14"/>
      <c r="E748" s="14"/>
      <c r="N748" s="13"/>
      <c r="AF748" s="14"/>
    </row>
    <row r="749" spans="3:32" x14ac:dyDescent="0.3">
      <c r="C749" s="15"/>
      <c r="D749" s="14"/>
      <c r="E749" s="14"/>
      <c r="N749" s="13"/>
      <c r="AF749" s="14"/>
    </row>
    <row r="750" spans="3:32" x14ac:dyDescent="0.3">
      <c r="C750" s="15"/>
      <c r="D750" s="14"/>
      <c r="E750" s="14"/>
      <c r="N750" s="13"/>
      <c r="AF750" s="14"/>
    </row>
    <row r="751" spans="3:32" x14ac:dyDescent="0.3">
      <c r="C751" s="15"/>
      <c r="D751" s="14"/>
      <c r="E751" s="14"/>
      <c r="N751" s="13"/>
      <c r="AF751" s="14"/>
    </row>
    <row r="752" spans="3:32" x14ac:dyDescent="0.3">
      <c r="C752" s="15"/>
      <c r="D752" s="14"/>
      <c r="E752" s="14"/>
      <c r="N752" s="13"/>
      <c r="AF752" s="14"/>
    </row>
    <row r="753" spans="3:32" x14ac:dyDescent="0.3">
      <c r="C753" s="15"/>
      <c r="D753" s="14"/>
      <c r="E753" s="14"/>
      <c r="N753" s="13"/>
      <c r="AF753" s="14"/>
    </row>
    <row r="754" spans="3:32" x14ac:dyDescent="0.3">
      <c r="C754" s="15"/>
      <c r="D754" s="14"/>
      <c r="E754" s="14"/>
      <c r="N754" s="13"/>
      <c r="AF754" s="14"/>
    </row>
    <row r="755" spans="3:32" x14ac:dyDescent="0.3">
      <c r="C755" s="15"/>
      <c r="D755" s="14"/>
      <c r="E755" s="14"/>
      <c r="N755" s="13"/>
      <c r="AF755" s="14"/>
    </row>
    <row r="756" spans="3:32" x14ac:dyDescent="0.3">
      <c r="C756" s="15"/>
      <c r="D756" s="14"/>
      <c r="E756" s="14"/>
      <c r="N756" s="13"/>
      <c r="AF756" s="14"/>
    </row>
    <row r="757" spans="3:32" x14ac:dyDescent="0.3">
      <c r="C757" s="15"/>
      <c r="D757" s="14"/>
      <c r="E757" s="14"/>
      <c r="N757" s="13"/>
      <c r="AF757" s="14"/>
    </row>
    <row r="758" spans="3:32" x14ac:dyDescent="0.3">
      <c r="C758" s="15"/>
      <c r="D758" s="14"/>
      <c r="E758" s="14"/>
      <c r="N758" s="13"/>
      <c r="AF758" s="14"/>
    </row>
    <row r="759" spans="3:32" x14ac:dyDescent="0.3">
      <c r="C759" s="15"/>
      <c r="D759" s="14"/>
      <c r="E759" s="14"/>
      <c r="N759" s="13"/>
      <c r="AF759" s="14"/>
    </row>
    <row r="760" spans="3:32" x14ac:dyDescent="0.3">
      <c r="C760" s="15"/>
      <c r="D760" s="14"/>
      <c r="E760" s="14"/>
      <c r="N760" s="13"/>
      <c r="AF760" s="14"/>
    </row>
    <row r="761" spans="3:32" x14ac:dyDescent="0.3">
      <c r="C761" s="15"/>
      <c r="D761" s="14"/>
      <c r="E761" s="14"/>
      <c r="N761" s="13"/>
      <c r="AF761" s="14"/>
    </row>
    <row r="762" spans="3:32" x14ac:dyDescent="0.3">
      <c r="C762" s="15"/>
      <c r="D762" s="14"/>
      <c r="E762" s="14"/>
      <c r="N762" s="13"/>
      <c r="AF762" s="14"/>
    </row>
    <row r="763" spans="3:32" x14ac:dyDescent="0.3">
      <c r="C763" s="15"/>
      <c r="D763" s="14"/>
      <c r="E763" s="14"/>
      <c r="N763" s="13"/>
      <c r="AF763" s="14"/>
    </row>
    <row r="764" spans="3:32" x14ac:dyDescent="0.3">
      <c r="C764" s="15"/>
      <c r="D764" s="14"/>
      <c r="E764" s="14"/>
      <c r="N764" s="13"/>
      <c r="AF764" s="14"/>
    </row>
    <row r="765" spans="3:32" x14ac:dyDescent="0.3">
      <c r="C765" s="15"/>
      <c r="D765" s="14"/>
      <c r="E765" s="14"/>
      <c r="N765" s="13"/>
      <c r="AF765" s="14"/>
    </row>
    <row r="766" spans="3:32" x14ac:dyDescent="0.3">
      <c r="C766" s="15"/>
      <c r="D766" s="14"/>
      <c r="E766" s="14"/>
      <c r="N766" s="13"/>
      <c r="AF766" s="14"/>
    </row>
    <row r="767" spans="3:32" x14ac:dyDescent="0.3">
      <c r="C767" s="15"/>
      <c r="D767" s="14"/>
      <c r="E767" s="14"/>
      <c r="N767" s="13"/>
      <c r="AF767" s="14"/>
    </row>
    <row r="768" spans="3:32" x14ac:dyDescent="0.3">
      <c r="C768" s="15"/>
      <c r="D768" s="14"/>
      <c r="E768" s="14"/>
      <c r="N768" s="13"/>
      <c r="AF768" s="14"/>
    </row>
    <row r="769" spans="3:32" x14ac:dyDescent="0.3">
      <c r="C769" s="15"/>
      <c r="D769" s="14"/>
      <c r="E769" s="14"/>
      <c r="N769" s="13"/>
      <c r="AF769" s="14"/>
    </row>
    <row r="770" spans="3:32" x14ac:dyDescent="0.3">
      <c r="C770" s="15"/>
      <c r="D770" s="14"/>
      <c r="E770" s="14"/>
      <c r="N770" s="13"/>
      <c r="AF770" s="14"/>
    </row>
    <row r="771" spans="3:32" x14ac:dyDescent="0.3">
      <c r="C771" s="15"/>
      <c r="D771" s="14"/>
      <c r="E771" s="14"/>
      <c r="N771" s="13"/>
      <c r="AF771" s="14"/>
    </row>
    <row r="772" spans="3:32" x14ac:dyDescent="0.3">
      <c r="C772" s="15"/>
      <c r="D772" s="14"/>
      <c r="E772" s="14"/>
      <c r="N772" s="13"/>
      <c r="AF772" s="14"/>
    </row>
    <row r="773" spans="3:32" x14ac:dyDescent="0.3">
      <c r="C773" s="15"/>
      <c r="D773" s="14"/>
      <c r="E773" s="14"/>
      <c r="N773" s="13"/>
      <c r="AF773" s="14"/>
    </row>
    <row r="774" spans="3:32" x14ac:dyDescent="0.3">
      <c r="C774" s="15"/>
      <c r="D774" s="14"/>
      <c r="E774" s="14"/>
      <c r="N774" s="13"/>
      <c r="AF774" s="14"/>
    </row>
    <row r="775" spans="3:32" x14ac:dyDescent="0.3">
      <c r="C775" s="15"/>
      <c r="D775" s="14"/>
      <c r="E775" s="14"/>
      <c r="N775" s="13"/>
      <c r="AF775" s="14"/>
    </row>
    <row r="776" spans="3:32" x14ac:dyDescent="0.3">
      <c r="C776" s="15"/>
      <c r="D776" s="14"/>
      <c r="E776" s="14"/>
      <c r="N776" s="13"/>
      <c r="AF776" s="14"/>
    </row>
    <row r="777" spans="3:32" x14ac:dyDescent="0.3">
      <c r="C777" s="15"/>
      <c r="D777" s="14"/>
      <c r="E777" s="14"/>
      <c r="N777" s="13"/>
      <c r="AF777" s="14"/>
    </row>
    <row r="778" spans="3:32" x14ac:dyDescent="0.3">
      <c r="C778" s="15"/>
      <c r="D778" s="14"/>
      <c r="E778" s="14"/>
      <c r="N778" s="13"/>
      <c r="AF778" s="14"/>
    </row>
    <row r="779" spans="3:32" x14ac:dyDescent="0.3">
      <c r="C779" s="15"/>
      <c r="D779" s="14"/>
      <c r="E779" s="14"/>
      <c r="N779" s="13"/>
      <c r="AF779" s="14"/>
    </row>
    <row r="780" spans="3:32" x14ac:dyDescent="0.3">
      <c r="C780" s="15"/>
      <c r="D780" s="14"/>
      <c r="E780" s="14"/>
      <c r="N780" s="13"/>
      <c r="AF780" s="14"/>
    </row>
    <row r="781" spans="3:32" x14ac:dyDescent="0.3">
      <c r="C781" s="15"/>
      <c r="D781" s="14"/>
      <c r="E781" s="14"/>
      <c r="N781" s="13"/>
      <c r="AF781" s="14"/>
    </row>
    <row r="782" spans="3:32" x14ac:dyDescent="0.3">
      <c r="C782" s="15"/>
      <c r="D782" s="14"/>
      <c r="E782" s="14"/>
      <c r="N782" s="13"/>
      <c r="AF782" s="14"/>
    </row>
    <row r="783" spans="3:32" x14ac:dyDescent="0.3">
      <c r="C783" s="15"/>
      <c r="D783" s="14"/>
      <c r="E783" s="14"/>
      <c r="N783" s="13"/>
      <c r="AF783" s="14"/>
    </row>
    <row r="784" spans="3:32" x14ac:dyDescent="0.3">
      <c r="C784" s="15"/>
      <c r="D784" s="14"/>
      <c r="E784" s="14"/>
      <c r="N784" s="13"/>
      <c r="AF784" s="14"/>
    </row>
    <row r="785" spans="3:32" x14ac:dyDescent="0.3">
      <c r="C785" s="15"/>
      <c r="D785" s="14"/>
      <c r="E785" s="14"/>
      <c r="N785" s="13"/>
      <c r="AF785" s="14"/>
    </row>
    <row r="786" spans="3:32" x14ac:dyDescent="0.3">
      <c r="C786" s="15"/>
      <c r="D786" s="14"/>
      <c r="E786" s="14"/>
      <c r="N786" s="13"/>
      <c r="AF786" s="14"/>
    </row>
    <row r="787" spans="3:32" x14ac:dyDescent="0.3">
      <c r="C787" s="15"/>
      <c r="D787" s="14"/>
      <c r="E787" s="14"/>
      <c r="N787" s="13"/>
      <c r="AF787" s="14"/>
    </row>
    <row r="788" spans="3:32" x14ac:dyDescent="0.3">
      <c r="C788" s="15"/>
      <c r="D788" s="14"/>
      <c r="E788" s="14"/>
      <c r="N788" s="13"/>
      <c r="AF788" s="14"/>
    </row>
    <row r="789" spans="3:32" x14ac:dyDescent="0.3">
      <c r="C789" s="15"/>
      <c r="D789" s="14"/>
      <c r="E789" s="14"/>
      <c r="N789" s="13"/>
      <c r="AF789" s="14"/>
    </row>
    <row r="790" spans="3:32" x14ac:dyDescent="0.3">
      <c r="C790" s="15"/>
      <c r="D790" s="14"/>
      <c r="E790" s="14"/>
      <c r="N790" s="13"/>
      <c r="AF790" s="14"/>
    </row>
    <row r="791" spans="3:32" x14ac:dyDescent="0.3">
      <c r="C791" s="15"/>
      <c r="D791" s="14"/>
      <c r="E791" s="14"/>
      <c r="N791" s="13"/>
      <c r="AF791" s="14"/>
    </row>
    <row r="792" spans="3:32" x14ac:dyDescent="0.3">
      <c r="C792" s="15"/>
      <c r="D792" s="14"/>
      <c r="E792" s="14"/>
      <c r="N792" s="13"/>
      <c r="AF792" s="14"/>
    </row>
    <row r="793" spans="3:32" x14ac:dyDescent="0.3">
      <c r="C793" s="15"/>
      <c r="D793" s="14"/>
      <c r="E793" s="14"/>
      <c r="N793" s="13"/>
      <c r="AF793" s="14"/>
    </row>
    <row r="794" spans="3:32" x14ac:dyDescent="0.3">
      <c r="C794" s="15"/>
      <c r="D794" s="14"/>
      <c r="E794" s="14"/>
      <c r="N794" s="13"/>
      <c r="AF794" s="14"/>
    </row>
    <row r="795" spans="3:32" x14ac:dyDescent="0.3">
      <c r="C795" s="15"/>
      <c r="D795" s="14"/>
      <c r="E795" s="14"/>
      <c r="N795" s="13"/>
      <c r="AF795" s="14"/>
    </row>
    <row r="796" spans="3:32" x14ac:dyDescent="0.3">
      <c r="C796" s="15"/>
      <c r="D796" s="14"/>
      <c r="E796" s="14"/>
      <c r="N796" s="13"/>
      <c r="AF796" s="14"/>
    </row>
    <row r="797" spans="3:32" x14ac:dyDescent="0.3">
      <c r="C797" s="15"/>
      <c r="D797" s="14"/>
      <c r="E797" s="14"/>
      <c r="N797" s="13"/>
      <c r="AF797" s="14"/>
    </row>
    <row r="798" spans="3:32" x14ac:dyDescent="0.3">
      <c r="C798" s="15"/>
      <c r="D798" s="14"/>
      <c r="E798" s="14"/>
      <c r="N798" s="13"/>
      <c r="AF798" s="14"/>
    </row>
    <row r="799" spans="3:32" x14ac:dyDescent="0.3">
      <c r="C799" s="15"/>
      <c r="D799" s="14"/>
      <c r="E799" s="14"/>
      <c r="N799" s="13"/>
      <c r="AF799" s="14"/>
    </row>
    <row r="800" spans="3:32" x14ac:dyDescent="0.3">
      <c r="C800" s="15"/>
      <c r="D800" s="14"/>
      <c r="E800" s="14"/>
      <c r="N800" s="13"/>
      <c r="AF800" s="14"/>
    </row>
    <row r="801" spans="3:32" x14ac:dyDescent="0.3">
      <c r="C801" s="15"/>
      <c r="D801" s="14"/>
      <c r="E801" s="14"/>
      <c r="N801" s="13"/>
      <c r="AF801" s="14"/>
    </row>
    <row r="802" spans="3:32" x14ac:dyDescent="0.3">
      <c r="C802" s="15"/>
      <c r="D802" s="14"/>
      <c r="E802" s="14"/>
      <c r="N802" s="13"/>
      <c r="AF802" s="14"/>
    </row>
    <row r="803" spans="3:32" x14ac:dyDescent="0.3">
      <c r="C803" s="15"/>
      <c r="D803" s="14"/>
      <c r="E803" s="14"/>
      <c r="N803" s="13"/>
      <c r="AF803" s="14"/>
    </row>
    <row r="804" spans="3:32" x14ac:dyDescent="0.3">
      <c r="C804" s="15"/>
      <c r="D804" s="14"/>
      <c r="E804" s="14"/>
      <c r="N804" s="13"/>
      <c r="AF804" s="14"/>
    </row>
    <row r="805" spans="3:32" x14ac:dyDescent="0.3">
      <c r="C805" s="15"/>
      <c r="D805" s="14"/>
      <c r="E805" s="14"/>
      <c r="N805" s="13"/>
      <c r="AF805" s="14"/>
    </row>
    <row r="806" spans="3:32" x14ac:dyDescent="0.3">
      <c r="C806" s="15"/>
      <c r="D806" s="14"/>
      <c r="E806" s="14"/>
      <c r="N806" s="13"/>
      <c r="AF806" s="14"/>
    </row>
    <row r="807" spans="3:32" x14ac:dyDescent="0.3">
      <c r="C807" s="15"/>
      <c r="D807" s="14"/>
      <c r="E807" s="14"/>
      <c r="N807" s="13"/>
      <c r="AF807" s="14"/>
    </row>
    <row r="808" spans="3:32" x14ac:dyDescent="0.3">
      <c r="C808" s="15"/>
      <c r="D808" s="14"/>
      <c r="E808" s="14"/>
      <c r="N808" s="13"/>
      <c r="AF808" s="14"/>
    </row>
    <row r="809" spans="3:32" x14ac:dyDescent="0.3">
      <c r="C809" s="15"/>
      <c r="D809" s="14"/>
      <c r="E809" s="14"/>
      <c r="N809" s="13"/>
      <c r="AF809" s="14"/>
    </row>
    <row r="810" spans="3:32" x14ac:dyDescent="0.3">
      <c r="C810" s="15"/>
      <c r="D810" s="14"/>
      <c r="E810" s="14"/>
      <c r="N810" s="13"/>
      <c r="AF810" s="14"/>
    </row>
    <row r="811" spans="3:32" x14ac:dyDescent="0.3">
      <c r="C811" s="15"/>
      <c r="D811" s="14"/>
      <c r="E811" s="14"/>
      <c r="N811" s="13"/>
      <c r="AF811" s="14"/>
    </row>
    <row r="812" spans="3:32" x14ac:dyDescent="0.3">
      <c r="C812" s="15"/>
      <c r="D812" s="14"/>
      <c r="E812" s="14"/>
      <c r="N812" s="13"/>
      <c r="AF812" s="14"/>
    </row>
    <row r="813" spans="3:32" x14ac:dyDescent="0.3">
      <c r="C813" s="15"/>
      <c r="D813" s="14"/>
      <c r="E813" s="14"/>
      <c r="N813" s="13"/>
      <c r="AF813" s="14"/>
    </row>
    <row r="814" spans="3:32" x14ac:dyDescent="0.3">
      <c r="C814" s="15"/>
      <c r="D814" s="14"/>
      <c r="E814" s="14"/>
      <c r="N814" s="13"/>
      <c r="AF814" s="14"/>
    </row>
    <row r="815" spans="3:32" x14ac:dyDescent="0.3">
      <c r="C815" s="15"/>
      <c r="D815" s="14"/>
      <c r="E815" s="14"/>
      <c r="N815" s="13"/>
      <c r="AF815" s="14"/>
    </row>
    <row r="816" spans="3:32" x14ac:dyDescent="0.3">
      <c r="C816" s="15"/>
      <c r="D816" s="14"/>
      <c r="E816" s="14"/>
      <c r="N816" s="13"/>
      <c r="AF816" s="14"/>
    </row>
    <row r="817" spans="3:32" x14ac:dyDescent="0.3">
      <c r="C817" s="15"/>
      <c r="D817" s="14"/>
      <c r="E817" s="14"/>
      <c r="N817" s="13"/>
      <c r="AF817" s="14"/>
    </row>
    <row r="818" spans="3:32" x14ac:dyDescent="0.3">
      <c r="C818" s="15"/>
      <c r="D818" s="14"/>
      <c r="E818" s="14"/>
      <c r="N818" s="13"/>
      <c r="AF818" s="14"/>
    </row>
    <row r="819" spans="3:32" x14ac:dyDescent="0.3">
      <c r="C819" s="15"/>
      <c r="D819" s="14"/>
      <c r="E819" s="14"/>
      <c r="N819" s="13"/>
      <c r="AF819" s="14"/>
    </row>
    <row r="820" spans="3:32" x14ac:dyDescent="0.3">
      <c r="C820" s="15"/>
      <c r="D820" s="14"/>
      <c r="E820" s="14"/>
      <c r="N820" s="13"/>
      <c r="AF820" s="14"/>
    </row>
    <row r="821" spans="3:32" x14ac:dyDescent="0.3">
      <c r="C821" s="15"/>
      <c r="D821" s="14"/>
      <c r="E821" s="14"/>
      <c r="N821" s="13"/>
      <c r="AF821" s="14"/>
    </row>
    <row r="822" spans="3:32" x14ac:dyDescent="0.3">
      <c r="C822" s="15"/>
      <c r="D822" s="14"/>
      <c r="E822" s="14"/>
      <c r="N822" s="13"/>
      <c r="AF822" s="14"/>
    </row>
    <row r="823" spans="3:32" x14ac:dyDescent="0.3">
      <c r="C823" s="15"/>
      <c r="D823" s="14"/>
      <c r="E823" s="14"/>
      <c r="N823" s="13"/>
      <c r="AF823" s="14"/>
    </row>
    <row r="824" spans="3:32" x14ac:dyDescent="0.3">
      <c r="C824" s="15"/>
      <c r="D824" s="14"/>
      <c r="E824" s="14"/>
      <c r="N824" s="13"/>
      <c r="AF824" s="14"/>
    </row>
    <row r="825" spans="3:32" x14ac:dyDescent="0.3">
      <c r="C825" s="15"/>
      <c r="D825" s="14"/>
      <c r="E825" s="14"/>
      <c r="N825" s="13"/>
      <c r="AF825" s="14"/>
    </row>
    <row r="826" spans="3:32" x14ac:dyDescent="0.3">
      <c r="C826" s="15"/>
      <c r="D826" s="14"/>
      <c r="E826" s="14"/>
      <c r="N826" s="13"/>
      <c r="AF826" s="14"/>
    </row>
    <row r="827" spans="3:32" x14ac:dyDescent="0.3">
      <c r="C827" s="15"/>
      <c r="D827" s="14"/>
      <c r="E827" s="14"/>
      <c r="N827" s="13"/>
      <c r="AF827" s="14"/>
    </row>
    <row r="828" spans="3:32" x14ac:dyDescent="0.3">
      <c r="C828" s="15"/>
      <c r="D828" s="14"/>
      <c r="E828" s="14"/>
      <c r="N828" s="13"/>
      <c r="AF828" s="14"/>
    </row>
    <row r="829" spans="3:32" x14ac:dyDescent="0.3">
      <c r="C829" s="15"/>
      <c r="D829" s="14"/>
      <c r="E829" s="14"/>
      <c r="N829" s="13"/>
      <c r="AF829" s="14"/>
    </row>
    <row r="830" spans="3:32" x14ac:dyDescent="0.3">
      <c r="C830" s="15"/>
      <c r="D830" s="14"/>
      <c r="E830" s="14"/>
      <c r="N830" s="13"/>
      <c r="AF830" s="14"/>
    </row>
    <row r="831" spans="3:32" x14ac:dyDescent="0.3">
      <c r="C831" s="15"/>
      <c r="D831" s="14"/>
      <c r="E831" s="14"/>
      <c r="N831" s="13"/>
      <c r="AF831" s="14"/>
    </row>
    <row r="832" spans="3:32" x14ac:dyDescent="0.3">
      <c r="C832" s="15"/>
      <c r="D832" s="14"/>
      <c r="E832" s="14"/>
      <c r="N832" s="13"/>
      <c r="AF832" s="14"/>
    </row>
    <row r="833" spans="3:32" x14ac:dyDescent="0.3">
      <c r="C833" s="15"/>
      <c r="D833" s="14"/>
      <c r="E833" s="14"/>
      <c r="N833" s="13"/>
      <c r="AF833" s="14"/>
    </row>
    <row r="834" spans="3:32" x14ac:dyDescent="0.3">
      <c r="C834" s="15"/>
      <c r="D834" s="14"/>
      <c r="E834" s="14"/>
      <c r="N834" s="13"/>
      <c r="AF834" s="14"/>
    </row>
    <row r="835" spans="3:32" x14ac:dyDescent="0.3">
      <c r="C835" s="15"/>
      <c r="D835" s="14"/>
      <c r="E835" s="14"/>
      <c r="N835" s="13"/>
      <c r="AF835" s="14"/>
    </row>
    <row r="836" spans="3:32" x14ac:dyDescent="0.3">
      <c r="C836" s="15"/>
      <c r="D836" s="14"/>
      <c r="E836" s="14"/>
      <c r="N836" s="13"/>
      <c r="AF836" s="14"/>
    </row>
    <row r="837" spans="3:32" x14ac:dyDescent="0.3">
      <c r="C837" s="15"/>
      <c r="D837" s="14"/>
      <c r="E837" s="14"/>
      <c r="N837" s="13"/>
      <c r="AF837" s="14"/>
    </row>
    <row r="838" spans="3:32" x14ac:dyDescent="0.3">
      <c r="C838" s="15"/>
      <c r="D838" s="14"/>
      <c r="E838" s="14"/>
      <c r="N838" s="13"/>
      <c r="AF838" s="14"/>
    </row>
    <row r="839" spans="3:32" x14ac:dyDescent="0.3">
      <c r="C839" s="15"/>
      <c r="D839" s="14"/>
      <c r="E839" s="14"/>
      <c r="N839" s="13"/>
      <c r="AF839" s="14"/>
    </row>
    <row r="840" spans="3:32" x14ac:dyDescent="0.3">
      <c r="C840" s="15"/>
      <c r="D840" s="14"/>
      <c r="E840" s="14"/>
      <c r="N840" s="13"/>
      <c r="AF840" s="14"/>
    </row>
    <row r="841" spans="3:32" x14ac:dyDescent="0.3">
      <c r="C841" s="15"/>
      <c r="D841" s="14"/>
      <c r="E841" s="14"/>
      <c r="N841" s="13"/>
      <c r="AF841" s="14"/>
    </row>
    <row r="842" spans="3:32" x14ac:dyDescent="0.3">
      <c r="C842" s="15"/>
      <c r="D842" s="14"/>
      <c r="E842" s="14"/>
      <c r="N842" s="13"/>
      <c r="AF842" s="14"/>
    </row>
    <row r="843" spans="3:32" x14ac:dyDescent="0.3">
      <c r="C843" s="15"/>
      <c r="D843" s="14"/>
      <c r="E843" s="14"/>
      <c r="N843" s="13"/>
      <c r="AF843" s="14"/>
    </row>
    <row r="844" spans="3:32" x14ac:dyDescent="0.3">
      <c r="C844" s="15"/>
      <c r="D844" s="14"/>
      <c r="E844" s="14"/>
      <c r="N844" s="13"/>
      <c r="AF844" s="14"/>
    </row>
    <row r="845" spans="3:32" x14ac:dyDescent="0.3">
      <c r="C845" s="15"/>
      <c r="D845" s="14"/>
      <c r="E845" s="14"/>
      <c r="N845" s="13"/>
      <c r="AF845" s="14"/>
    </row>
    <row r="846" spans="3:32" x14ac:dyDescent="0.3">
      <c r="C846" s="15"/>
      <c r="D846" s="14"/>
      <c r="E846" s="14"/>
      <c r="N846" s="13"/>
      <c r="AF846" s="14"/>
    </row>
    <row r="847" spans="3:32" x14ac:dyDescent="0.3">
      <c r="C847" s="15"/>
      <c r="D847" s="14"/>
      <c r="E847" s="14"/>
      <c r="N847" s="13"/>
      <c r="AF847" s="14"/>
    </row>
    <row r="848" spans="3:32" x14ac:dyDescent="0.3">
      <c r="C848" s="15"/>
      <c r="D848" s="14"/>
      <c r="E848" s="14"/>
      <c r="N848" s="13"/>
      <c r="AF848" s="14"/>
    </row>
    <row r="849" spans="3:32" x14ac:dyDescent="0.3">
      <c r="C849" s="15"/>
      <c r="D849" s="14"/>
      <c r="E849" s="14"/>
      <c r="N849" s="13"/>
      <c r="AF849" s="14"/>
    </row>
    <row r="850" spans="3:32" x14ac:dyDescent="0.3">
      <c r="C850" s="15"/>
      <c r="D850" s="14"/>
      <c r="E850" s="14"/>
      <c r="N850" s="13"/>
      <c r="AF850" s="14"/>
    </row>
    <row r="851" spans="3:32" x14ac:dyDescent="0.3">
      <c r="C851" s="15"/>
      <c r="D851" s="14"/>
      <c r="E851" s="14"/>
      <c r="N851" s="13"/>
      <c r="AF851" s="14"/>
    </row>
    <row r="852" spans="3:32" x14ac:dyDescent="0.3">
      <c r="C852" s="15"/>
      <c r="D852" s="14"/>
      <c r="E852" s="14"/>
      <c r="N852" s="13"/>
      <c r="AF852" s="14"/>
    </row>
    <row r="853" spans="3:32" x14ac:dyDescent="0.3">
      <c r="C853" s="15"/>
      <c r="D853" s="14"/>
      <c r="E853" s="14"/>
      <c r="N853" s="13"/>
      <c r="AF853" s="14"/>
    </row>
    <row r="854" spans="3:32" x14ac:dyDescent="0.3">
      <c r="C854" s="15"/>
      <c r="D854" s="14"/>
      <c r="E854" s="14"/>
      <c r="N854" s="13"/>
      <c r="AF854" s="14"/>
    </row>
    <row r="855" spans="3:32" x14ac:dyDescent="0.3">
      <c r="C855" s="15"/>
      <c r="D855" s="14"/>
      <c r="E855" s="14"/>
      <c r="N855" s="13"/>
      <c r="AF855" s="14"/>
    </row>
    <row r="856" spans="3:32" x14ac:dyDescent="0.3">
      <c r="C856" s="15"/>
      <c r="D856" s="14"/>
      <c r="E856" s="14"/>
      <c r="N856" s="13"/>
      <c r="AF856" s="14"/>
    </row>
    <row r="857" spans="3:32" x14ac:dyDescent="0.3">
      <c r="C857" s="15"/>
      <c r="D857" s="14"/>
      <c r="E857" s="14"/>
      <c r="N857" s="13"/>
      <c r="AF857" s="14"/>
    </row>
    <row r="858" spans="3:32" x14ac:dyDescent="0.3">
      <c r="C858" s="15"/>
      <c r="D858" s="14"/>
      <c r="E858" s="14"/>
      <c r="N858" s="13"/>
      <c r="AF858" s="14"/>
    </row>
    <row r="859" spans="3:32" x14ac:dyDescent="0.3">
      <c r="C859" s="15"/>
      <c r="D859" s="14"/>
      <c r="E859" s="14"/>
      <c r="N859" s="13"/>
      <c r="AF859" s="14"/>
    </row>
    <row r="860" spans="3:32" x14ac:dyDescent="0.3">
      <c r="C860" s="15"/>
      <c r="D860" s="14"/>
      <c r="E860" s="14"/>
      <c r="N860" s="13"/>
      <c r="AF860" s="14"/>
    </row>
    <row r="861" spans="3:32" x14ac:dyDescent="0.3">
      <c r="C861" s="15"/>
      <c r="D861" s="14"/>
      <c r="E861" s="14"/>
      <c r="N861" s="13"/>
      <c r="AF861" s="14"/>
    </row>
    <row r="862" spans="3:32" x14ac:dyDescent="0.3">
      <c r="C862" s="15"/>
      <c r="D862" s="14"/>
      <c r="E862" s="14"/>
      <c r="N862" s="13"/>
      <c r="AF862" s="14"/>
    </row>
    <row r="863" spans="3:32" x14ac:dyDescent="0.3">
      <c r="C863" s="15"/>
      <c r="D863" s="14"/>
      <c r="E863" s="14"/>
      <c r="N863" s="13"/>
      <c r="AF863" s="14"/>
    </row>
    <row r="864" spans="3:32" x14ac:dyDescent="0.3">
      <c r="C864" s="15"/>
      <c r="D864" s="14"/>
      <c r="E864" s="14"/>
      <c r="N864" s="13"/>
      <c r="AF864" s="14"/>
    </row>
    <row r="865" spans="3:32" x14ac:dyDescent="0.3">
      <c r="C865" s="15"/>
      <c r="D865" s="14"/>
      <c r="E865" s="14"/>
      <c r="N865" s="13"/>
      <c r="AF865" s="14"/>
    </row>
    <row r="866" spans="3:32" x14ac:dyDescent="0.3">
      <c r="C866" s="15"/>
      <c r="D866" s="14"/>
      <c r="E866" s="14"/>
      <c r="N866" s="13"/>
      <c r="AF866" s="14"/>
    </row>
    <row r="867" spans="3:32" x14ac:dyDescent="0.3">
      <c r="C867" s="15"/>
      <c r="D867" s="14"/>
      <c r="E867" s="14"/>
      <c r="N867" s="13"/>
      <c r="AF867" s="14"/>
    </row>
    <row r="868" spans="3:32" x14ac:dyDescent="0.3">
      <c r="C868" s="15"/>
      <c r="D868" s="14"/>
      <c r="E868" s="14"/>
      <c r="N868" s="13"/>
      <c r="AF868" s="14"/>
    </row>
    <row r="869" spans="3:32" x14ac:dyDescent="0.3">
      <c r="C869" s="15"/>
      <c r="D869" s="14"/>
      <c r="E869" s="14"/>
      <c r="N869" s="13"/>
      <c r="AF869" s="14"/>
    </row>
    <row r="870" spans="3:32" x14ac:dyDescent="0.3">
      <c r="C870" s="15"/>
      <c r="D870" s="14"/>
      <c r="E870" s="14"/>
      <c r="N870" s="13"/>
      <c r="AF870" s="14"/>
    </row>
    <row r="871" spans="3:32" x14ac:dyDescent="0.3">
      <c r="C871" s="15"/>
      <c r="D871" s="14"/>
      <c r="E871" s="14"/>
      <c r="N871" s="13"/>
      <c r="AF871" s="14"/>
    </row>
    <row r="872" spans="3:32" x14ac:dyDescent="0.3">
      <c r="C872" s="15"/>
      <c r="D872" s="14"/>
      <c r="E872" s="14"/>
      <c r="N872" s="13"/>
      <c r="AF872" s="14"/>
    </row>
    <row r="873" spans="3:32" x14ac:dyDescent="0.3">
      <c r="C873" s="15"/>
      <c r="D873" s="14"/>
      <c r="E873" s="14"/>
      <c r="N873" s="13"/>
      <c r="AF873" s="14"/>
    </row>
    <row r="874" spans="3:32" x14ac:dyDescent="0.3">
      <c r="C874" s="15"/>
      <c r="D874" s="14"/>
      <c r="E874" s="14"/>
      <c r="N874" s="13"/>
      <c r="AF874" s="14"/>
    </row>
    <row r="875" spans="3:32" x14ac:dyDescent="0.3">
      <c r="C875" s="15"/>
      <c r="D875" s="14"/>
      <c r="E875" s="14"/>
      <c r="N875" s="13"/>
      <c r="AF875" s="14"/>
    </row>
    <row r="876" spans="3:32" x14ac:dyDescent="0.3">
      <c r="C876" s="15"/>
      <c r="D876" s="14"/>
      <c r="E876" s="14"/>
      <c r="N876" s="13"/>
      <c r="AF876" s="14"/>
    </row>
    <row r="877" spans="3:32" x14ac:dyDescent="0.3">
      <c r="C877" s="15"/>
      <c r="D877" s="14"/>
      <c r="E877" s="14"/>
      <c r="N877" s="13"/>
      <c r="AF877" s="14"/>
    </row>
    <row r="878" spans="3:32" x14ac:dyDescent="0.3">
      <c r="C878" s="15"/>
      <c r="D878" s="14"/>
      <c r="E878" s="14"/>
      <c r="N878" s="13"/>
      <c r="AF878" s="14"/>
    </row>
    <row r="879" spans="3:32" x14ac:dyDescent="0.3">
      <c r="C879" s="15"/>
      <c r="D879" s="14"/>
      <c r="E879" s="14"/>
      <c r="N879" s="13"/>
      <c r="AF879" s="14"/>
    </row>
    <row r="880" spans="3:32" x14ac:dyDescent="0.3">
      <c r="C880" s="15"/>
      <c r="D880" s="14"/>
      <c r="E880" s="14"/>
      <c r="N880" s="13"/>
      <c r="AF880" s="14"/>
    </row>
    <row r="881" spans="3:32" x14ac:dyDescent="0.3">
      <c r="C881" s="15"/>
      <c r="D881" s="14"/>
      <c r="E881" s="14"/>
      <c r="N881" s="13"/>
      <c r="AF881" s="14"/>
    </row>
    <row r="882" spans="3:32" x14ac:dyDescent="0.3">
      <c r="C882" s="15"/>
      <c r="D882" s="14"/>
      <c r="E882" s="14"/>
      <c r="N882" s="13"/>
      <c r="AF882" s="14"/>
    </row>
    <row r="883" spans="3:32" x14ac:dyDescent="0.3">
      <c r="C883" s="15"/>
      <c r="D883" s="14"/>
      <c r="E883" s="14"/>
      <c r="N883" s="13"/>
      <c r="AF883" s="14"/>
    </row>
    <row r="884" spans="3:32" x14ac:dyDescent="0.3">
      <c r="C884" s="15"/>
      <c r="D884" s="14"/>
      <c r="E884" s="14"/>
      <c r="N884" s="13"/>
      <c r="AF884" s="14"/>
    </row>
    <row r="885" spans="3:32" x14ac:dyDescent="0.3">
      <c r="C885" s="15"/>
      <c r="D885" s="14"/>
      <c r="E885" s="14"/>
      <c r="N885" s="13"/>
      <c r="AF885" s="14"/>
    </row>
    <row r="886" spans="3:32" x14ac:dyDescent="0.3">
      <c r="C886" s="15"/>
      <c r="D886" s="14"/>
      <c r="E886" s="14"/>
      <c r="N886" s="13"/>
      <c r="AF886" s="14"/>
    </row>
    <row r="887" spans="3:32" x14ac:dyDescent="0.3">
      <c r="C887" s="15"/>
      <c r="D887" s="14"/>
      <c r="E887" s="14"/>
      <c r="N887" s="13"/>
      <c r="AF887" s="14"/>
    </row>
    <row r="888" spans="3:32" x14ac:dyDescent="0.3">
      <c r="C888" s="15"/>
      <c r="D888" s="14"/>
      <c r="E888" s="14"/>
      <c r="N888" s="13"/>
      <c r="AF888" s="14"/>
    </row>
    <row r="889" spans="3:32" x14ac:dyDescent="0.3">
      <c r="C889" s="15"/>
      <c r="D889" s="14"/>
      <c r="E889" s="14"/>
      <c r="N889" s="13"/>
      <c r="AF889" s="14"/>
    </row>
    <row r="890" spans="3:32" x14ac:dyDescent="0.3">
      <c r="C890" s="15"/>
      <c r="D890" s="14"/>
      <c r="E890" s="14"/>
      <c r="N890" s="13"/>
      <c r="AF890" s="14"/>
    </row>
    <row r="891" spans="3:32" x14ac:dyDescent="0.3">
      <c r="C891" s="15"/>
      <c r="D891" s="14"/>
      <c r="E891" s="14"/>
      <c r="N891" s="13"/>
      <c r="AF891" s="14"/>
    </row>
    <row r="892" spans="3:32" x14ac:dyDescent="0.3">
      <c r="C892" s="15"/>
      <c r="D892" s="14"/>
      <c r="E892" s="14"/>
      <c r="N892" s="13"/>
      <c r="AF892" s="14"/>
    </row>
    <row r="893" spans="3:32" x14ac:dyDescent="0.3">
      <c r="C893" s="15"/>
      <c r="D893" s="14"/>
      <c r="E893" s="14"/>
      <c r="N893" s="13"/>
      <c r="AF893" s="14"/>
    </row>
    <row r="894" spans="3:32" x14ac:dyDescent="0.3">
      <c r="C894" s="15"/>
      <c r="D894" s="14"/>
      <c r="E894" s="14"/>
      <c r="N894" s="13"/>
      <c r="AF894" s="14"/>
    </row>
    <row r="895" spans="3:32" x14ac:dyDescent="0.3">
      <c r="C895" s="15"/>
      <c r="D895" s="14"/>
      <c r="E895" s="14"/>
      <c r="N895" s="13"/>
      <c r="AF895" s="14"/>
    </row>
    <row r="896" spans="3:32" x14ac:dyDescent="0.3">
      <c r="C896" s="15"/>
      <c r="D896" s="14"/>
      <c r="E896" s="14"/>
      <c r="N896" s="13"/>
      <c r="AF896" s="14"/>
    </row>
    <row r="897" spans="3:32" x14ac:dyDescent="0.3">
      <c r="C897" s="15"/>
      <c r="D897" s="14"/>
      <c r="E897" s="14"/>
      <c r="N897" s="13"/>
      <c r="AF897" s="14"/>
    </row>
    <row r="898" spans="3:32" x14ac:dyDescent="0.3">
      <c r="C898" s="15"/>
      <c r="D898" s="14"/>
      <c r="E898" s="14"/>
      <c r="N898" s="13"/>
      <c r="AF898" s="14"/>
    </row>
    <row r="899" spans="3:32" x14ac:dyDescent="0.3">
      <c r="C899" s="15"/>
      <c r="D899" s="14"/>
      <c r="E899" s="14"/>
      <c r="N899" s="13"/>
      <c r="AF899" s="14"/>
    </row>
    <row r="900" spans="3:32" x14ac:dyDescent="0.3">
      <c r="C900" s="15"/>
      <c r="D900" s="14"/>
      <c r="E900" s="14"/>
      <c r="N900" s="13"/>
      <c r="AF900" s="14"/>
    </row>
    <row r="901" spans="3:32" x14ac:dyDescent="0.3">
      <c r="C901" s="15"/>
      <c r="D901" s="14"/>
      <c r="E901" s="14"/>
      <c r="N901" s="13"/>
      <c r="AF901" s="14"/>
    </row>
    <row r="902" spans="3:32" x14ac:dyDescent="0.3">
      <c r="C902" s="15"/>
      <c r="D902" s="14"/>
      <c r="E902" s="14"/>
      <c r="N902" s="13"/>
      <c r="AF902" s="14"/>
    </row>
    <row r="903" spans="3:32" x14ac:dyDescent="0.3">
      <c r="C903" s="15"/>
      <c r="D903" s="14"/>
      <c r="E903" s="14"/>
      <c r="N903" s="13"/>
      <c r="AF903" s="14"/>
    </row>
    <row r="904" spans="3:32" x14ac:dyDescent="0.3">
      <c r="C904" s="15"/>
      <c r="D904" s="14"/>
      <c r="E904" s="14"/>
      <c r="N904" s="13"/>
      <c r="AF904" s="14"/>
    </row>
    <row r="905" spans="3:32" x14ac:dyDescent="0.3">
      <c r="C905" s="15"/>
      <c r="D905" s="14"/>
      <c r="E905" s="14"/>
      <c r="N905" s="13"/>
      <c r="AF905" s="14"/>
    </row>
    <row r="906" spans="3:32" x14ac:dyDescent="0.3">
      <c r="C906" s="15"/>
      <c r="D906" s="14"/>
      <c r="E906" s="14"/>
      <c r="N906" s="13"/>
      <c r="AF906" s="14"/>
    </row>
    <row r="907" spans="3:32" x14ac:dyDescent="0.3">
      <c r="C907" s="15"/>
      <c r="D907" s="14"/>
      <c r="E907" s="14"/>
      <c r="N907" s="13"/>
      <c r="AF907" s="14"/>
    </row>
    <row r="908" spans="3:32" x14ac:dyDescent="0.3">
      <c r="C908" s="15"/>
      <c r="D908" s="14"/>
      <c r="E908" s="14"/>
      <c r="N908" s="13"/>
      <c r="AF908" s="14"/>
    </row>
    <row r="909" spans="3:32" x14ac:dyDescent="0.3">
      <c r="C909" s="15"/>
      <c r="D909" s="14"/>
      <c r="E909" s="14"/>
      <c r="N909" s="13"/>
      <c r="AF909" s="14"/>
    </row>
    <row r="910" spans="3:32" x14ac:dyDescent="0.3">
      <c r="C910" s="15"/>
      <c r="D910" s="14"/>
      <c r="E910" s="14"/>
      <c r="N910" s="13"/>
      <c r="AF910" s="14"/>
    </row>
    <row r="911" spans="3:32" x14ac:dyDescent="0.3">
      <c r="C911" s="15"/>
      <c r="D911" s="14"/>
      <c r="E911" s="14"/>
      <c r="N911" s="13"/>
      <c r="AF911" s="14"/>
    </row>
    <row r="912" spans="3:32" x14ac:dyDescent="0.3">
      <c r="C912" s="15"/>
      <c r="D912" s="14"/>
      <c r="E912" s="14"/>
      <c r="N912" s="13"/>
      <c r="AF912" s="14"/>
    </row>
    <row r="913" spans="3:32" x14ac:dyDescent="0.3">
      <c r="C913" s="15"/>
      <c r="D913" s="14"/>
      <c r="E913" s="14"/>
      <c r="N913" s="13"/>
      <c r="AF913" s="14"/>
    </row>
    <row r="914" spans="3:32" x14ac:dyDescent="0.3">
      <c r="C914" s="15"/>
      <c r="D914" s="14"/>
      <c r="E914" s="14"/>
      <c r="N914" s="13"/>
      <c r="AF914" s="14"/>
    </row>
    <row r="915" spans="3:32" x14ac:dyDescent="0.3">
      <c r="C915" s="15"/>
      <c r="D915" s="14"/>
      <c r="E915" s="14"/>
      <c r="N915" s="13"/>
      <c r="AF915" s="14"/>
    </row>
    <row r="916" spans="3:32" x14ac:dyDescent="0.3">
      <c r="C916" s="15"/>
      <c r="D916" s="14"/>
      <c r="E916" s="14"/>
      <c r="N916" s="13"/>
      <c r="AF916" s="14"/>
    </row>
    <row r="917" spans="3:32" x14ac:dyDescent="0.3">
      <c r="C917" s="15"/>
      <c r="D917" s="14"/>
      <c r="E917" s="14"/>
      <c r="N917" s="13"/>
      <c r="AF917" s="14"/>
    </row>
    <row r="918" spans="3:32" x14ac:dyDescent="0.3">
      <c r="C918" s="15"/>
      <c r="D918" s="14"/>
      <c r="E918" s="14"/>
      <c r="N918" s="13"/>
      <c r="AF918" s="14"/>
    </row>
    <row r="919" spans="3:32" x14ac:dyDescent="0.3">
      <c r="C919" s="15"/>
      <c r="D919" s="14"/>
      <c r="E919" s="14"/>
      <c r="N919" s="13"/>
      <c r="AF919" s="14"/>
    </row>
    <row r="920" spans="3:32" x14ac:dyDescent="0.3">
      <c r="C920" s="15"/>
      <c r="D920" s="14"/>
      <c r="E920" s="14"/>
      <c r="N920" s="13"/>
      <c r="AF920" s="14"/>
    </row>
    <row r="921" spans="3:32" x14ac:dyDescent="0.3">
      <c r="C921" s="15"/>
      <c r="D921" s="14"/>
      <c r="E921" s="14"/>
      <c r="N921" s="13"/>
      <c r="AF921" s="14"/>
    </row>
    <row r="922" spans="3:32" x14ac:dyDescent="0.3">
      <c r="C922" s="15"/>
      <c r="D922" s="14"/>
      <c r="E922" s="14"/>
      <c r="N922" s="13"/>
      <c r="AF922" s="14"/>
    </row>
    <row r="923" spans="3:32" x14ac:dyDescent="0.3">
      <c r="C923" s="15"/>
      <c r="D923" s="14"/>
      <c r="E923" s="14"/>
      <c r="N923" s="13"/>
      <c r="AF923" s="14"/>
    </row>
    <row r="924" spans="3:32" x14ac:dyDescent="0.3">
      <c r="C924" s="15"/>
      <c r="D924" s="14"/>
      <c r="E924" s="14"/>
      <c r="N924" s="13"/>
      <c r="AF924" s="14"/>
    </row>
    <row r="925" spans="3:32" x14ac:dyDescent="0.3">
      <c r="C925" s="15"/>
      <c r="D925" s="14"/>
      <c r="E925" s="14"/>
      <c r="N925" s="13"/>
      <c r="AF925" s="14"/>
    </row>
    <row r="926" spans="3:32" x14ac:dyDescent="0.3">
      <c r="C926" s="15"/>
      <c r="D926" s="14"/>
      <c r="E926" s="14"/>
      <c r="N926" s="13"/>
      <c r="AF926" s="14"/>
    </row>
    <row r="927" spans="3:32" x14ac:dyDescent="0.3">
      <c r="C927" s="15"/>
      <c r="D927" s="14"/>
      <c r="E927" s="14"/>
      <c r="N927" s="13"/>
      <c r="AF927" s="14"/>
    </row>
    <row r="928" spans="3:32" x14ac:dyDescent="0.3">
      <c r="C928" s="15"/>
      <c r="D928" s="14"/>
      <c r="E928" s="14"/>
      <c r="N928" s="13"/>
      <c r="AF928" s="14"/>
    </row>
    <row r="929" spans="3:32" x14ac:dyDescent="0.3">
      <c r="C929" s="15"/>
      <c r="D929" s="14"/>
      <c r="E929" s="14"/>
      <c r="N929" s="13"/>
      <c r="AF929" s="14"/>
    </row>
    <row r="930" spans="3:32" x14ac:dyDescent="0.3">
      <c r="C930" s="15"/>
      <c r="D930" s="14"/>
      <c r="E930" s="14"/>
      <c r="N930" s="13"/>
      <c r="AF930" s="14"/>
    </row>
    <row r="931" spans="3:32" x14ac:dyDescent="0.3">
      <c r="C931" s="15"/>
      <c r="D931" s="14"/>
      <c r="E931" s="14"/>
      <c r="N931" s="13"/>
      <c r="AF931" s="14"/>
    </row>
    <row r="932" spans="3:32" x14ac:dyDescent="0.3">
      <c r="C932" s="15"/>
      <c r="D932" s="14"/>
      <c r="E932" s="14"/>
      <c r="N932" s="13"/>
      <c r="AF932" s="14"/>
    </row>
    <row r="933" spans="3:32" x14ac:dyDescent="0.3">
      <c r="C933" s="15"/>
      <c r="D933" s="14"/>
      <c r="E933" s="14"/>
      <c r="N933" s="13"/>
      <c r="AF933" s="14"/>
    </row>
    <row r="934" spans="3:32" x14ac:dyDescent="0.3">
      <c r="C934" s="15"/>
      <c r="D934" s="14"/>
      <c r="E934" s="14"/>
      <c r="N934" s="13"/>
      <c r="AF934" s="14"/>
    </row>
    <row r="935" spans="3:32" x14ac:dyDescent="0.3">
      <c r="C935" s="15"/>
      <c r="D935" s="14"/>
      <c r="E935" s="14"/>
      <c r="N935" s="13"/>
      <c r="AF935" s="14"/>
    </row>
    <row r="936" spans="3:32" x14ac:dyDescent="0.3">
      <c r="C936" s="15"/>
      <c r="D936" s="14"/>
      <c r="E936" s="14"/>
      <c r="N936" s="13"/>
      <c r="AF936" s="14"/>
    </row>
    <row r="937" spans="3:32" x14ac:dyDescent="0.3">
      <c r="C937" s="15"/>
      <c r="D937" s="14"/>
      <c r="E937" s="14"/>
      <c r="N937" s="13"/>
      <c r="AF937" s="14"/>
    </row>
    <row r="938" spans="3:32" x14ac:dyDescent="0.3">
      <c r="C938" s="15"/>
      <c r="D938" s="14"/>
      <c r="E938" s="14"/>
      <c r="N938" s="13"/>
      <c r="AF938" s="14"/>
    </row>
    <row r="939" spans="3:32" x14ac:dyDescent="0.3">
      <c r="C939" s="15"/>
      <c r="D939" s="14"/>
      <c r="E939" s="14"/>
      <c r="N939" s="13"/>
      <c r="AF939" s="14"/>
    </row>
    <row r="940" spans="3:32" x14ac:dyDescent="0.3">
      <c r="C940" s="15"/>
      <c r="D940" s="14"/>
      <c r="E940" s="14"/>
      <c r="N940" s="13"/>
      <c r="AF940" s="14"/>
    </row>
    <row r="941" spans="3:32" x14ac:dyDescent="0.3">
      <c r="C941" s="15"/>
      <c r="D941" s="14"/>
      <c r="E941" s="14"/>
      <c r="N941" s="13"/>
      <c r="AF941" s="14"/>
    </row>
    <row r="942" spans="3:32" x14ac:dyDescent="0.3">
      <c r="C942" s="15"/>
      <c r="D942" s="14"/>
      <c r="E942" s="14"/>
      <c r="N942" s="13"/>
      <c r="AF942" s="14"/>
    </row>
    <row r="943" spans="3:32" x14ac:dyDescent="0.3">
      <c r="C943" s="15"/>
      <c r="D943" s="14"/>
      <c r="E943" s="14"/>
      <c r="N943" s="13"/>
      <c r="AF943" s="14"/>
    </row>
    <row r="944" spans="3:32" x14ac:dyDescent="0.3">
      <c r="C944" s="15"/>
      <c r="D944" s="14"/>
      <c r="E944" s="14"/>
      <c r="N944" s="13"/>
      <c r="AF944" s="14"/>
    </row>
    <row r="945" spans="3:32" x14ac:dyDescent="0.3">
      <c r="C945" s="15"/>
      <c r="D945" s="14"/>
      <c r="E945" s="14"/>
      <c r="N945" s="13"/>
      <c r="AF945" s="14"/>
    </row>
    <row r="946" spans="3:32" x14ac:dyDescent="0.3">
      <c r="C946" s="15"/>
      <c r="D946" s="14"/>
      <c r="E946" s="14"/>
      <c r="N946" s="13"/>
      <c r="AF946" s="14"/>
    </row>
    <row r="947" spans="3:32" x14ac:dyDescent="0.3">
      <c r="C947" s="15"/>
      <c r="D947" s="14"/>
      <c r="E947" s="14"/>
      <c r="N947" s="13"/>
      <c r="AF947" s="14"/>
    </row>
    <row r="948" spans="3:32" x14ac:dyDescent="0.3">
      <c r="C948" s="15"/>
      <c r="D948" s="14"/>
      <c r="E948" s="14"/>
      <c r="N948" s="13"/>
      <c r="AF948" s="14"/>
    </row>
    <row r="949" spans="3:32" x14ac:dyDescent="0.3">
      <c r="C949" s="15"/>
      <c r="D949" s="14"/>
      <c r="E949" s="14"/>
      <c r="N949" s="13"/>
      <c r="AF949" s="14"/>
    </row>
    <row r="950" spans="3:32" x14ac:dyDescent="0.3">
      <c r="C950" s="15"/>
      <c r="D950" s="14"/>
      <c r="E950" s="14"/>
      <c r="N950" s="13"/>
      <c r="AF950" s="14"/>
    </row>
    <row r="951" spans="3:32" x14ac:dyDescent="0.3">
      <c r="C951" s="15"/>
      <c r="D951" s="14"/>
      <c r="E951" s="14"/>
      <c r="N951" s="13"/>
      <c r="AF951" s="14"/>
    </row>
    <row r="952" spans="3:32" x14ac:dyDescent="0.3">
      <c r="C952" s="15"/>
      <c r="D952" s="14"/>
      <c r="E952" s="14"/>
      <c r="N952" s="13"/>
      <c r="AF952" s="14"/>
    </row>
    <row r="953" spans="3:32" x14ac:dyDescent="0.3">
      <c r="C953" s="15"/>
      <c r="D953" s="14"/>
      <c r="E953" s="14"/>
      <c r="N953" s="13"/>
      <c r="AF953" s="14"/>
    </row>
    <row r="954" spans="3:32" x14ac:dyDescent="0.3">
      <c r="C954" s="15"/>
      <c r="D954" s="14"/>
      <c r="E954" s="14"/>
      <c r="N954" s="13"/>
      <c r="AF954" s="14"/>
    </row>
    <row r="955" spans="3:32" x14ac:dyDescent="0.3">
      <c r="C955" s="15"/>
      <c r="D955" s="14"/>
      <c r="E955" s="14"/>
      <c r="N955" s="13"/>
      <c r="AF955" s="14"/>
    </row>
    <row r="956" spans="3:32" x14ac:dyDescent="0.3">
      <c r="C956" s="15"/>
      <c r="D956" s="14"/>
      <c r="E956" s="14"/>
      <c r="N956" s="13"/>
      <c r="AF956" s="14"/>
    </row>
    <row r="957" spans="3:32" x14ac:dyDescent="0.3">
      <c r="C957" s="15"/>
      <c r="D957" s="14"/>
      <c r="E957" s="14"/>
      <c r="N957" s="13"/>
      <c r="AF957" s="14"/>
    </row>
    <row r="958" spans="3:32" x14ac:dyDescent="0.3">
      <c r="C958" s="15"/>
      <c r="D958" s="14"/>
      <c r="E958" s="14"/>
      <c r="N958" s="13"/>
      <c r="AF958" s="14"/>
    </row>
    <row r="959" spans="3:32" x14ac:dyDescent="0.3">
      <c r="C959" s="15"/>
      <c r="D959" s="14"/>
      <c r="E959" s="14"/>
      <c r="N959" s="13"/>
      <c r="AF959" s="14"/>
    </row>
    <row r="960" spans="3:32" x14ac:dyDescent="0.3">
      <c r="C960" s="15"/>
      <c r="D960" s="14"/>
      <c r="E960" s="14"/>
      <c r="N960" s="13"/>
      <c r="AF960" s="14"/>
    </row>
    <row r="961" spans="3:32" x14ac:dyDescent="0.3">
      <c r="C961" s="15"/>
      <c r="D961" s="14"/>
      <c r="E961" s="14"/>
      <c r="N961" s="13"/>
      <c r="AF961" s="14"/>
    </row>
    <row r="962" spans="3:32" x14ac:dyDescent="0.3">
      <c r="C962" s="15"/>
      <c r="D962" s="14"/>
      <c r="E962" s="14"/>
      <c r="N962" s="13"/>
      <c r="AF962" s="14"/>
    </row>
    <row r="963" spans="3:32" x14ac:dyDescent="0.3">
      <c r="C963" s="15"/>
      <c r="D963" s="14"/>
      <c r="E963" s="14"/>
      <c r="N963" s="13"/>
      <c r="AF963" s="14"/>
    </row>
    <row r="964" spans="3:32" x14ac:dyDescent="0.3">
      <c r="C964" s="15"/>
      <c r="D964" s="14"/>
      <c r="E964" s="14"/>
      <c r="N964" s="13"/>
      <c r="AF964" s="14"/>
    </row>
    <row r="965" spans="3:32" x14ac:dyDescent="0.3">
      <c r="C965" s="15"/>
      <c r="D965" s="14"/>
      <c r="E965" s="14"/>
      <c r="N965" s="13"/>
      <c r="AF965" s="14"/>
    </row>
    <row r="966" spans="3:32" x14ac:dyDescent="0.3">
      <c r="C966" s="15"/>
      <c r="D966" s="14"/>
      <c r="E966" s="14"/>
      <c r="N966" s="13"/>
      <c r="AF966" s="14"/>
    </row>
    <row r="967" spans="3:32" x14ac:dyDescent="0.3">
      <c r="C967" s="15"/>
      <c r="D967" s="14"/>
      <c r="E967" s="14"/>
      <c r="N967" s="13"/>
      <c r="AF967" s="14"/>
    </row>
    <row r="968" spans="3:32" x14ac:dyDescent="0.3">
      <c r="C968" s="15"/>
      <c r="D968" s="14"/>
      <c r="E968" s="14"/>
      <c r="N968" s="13"/>
      <c r="AF968" s="14"/>
    </row>
    <row r="969" spans="3:32" x14ac:dyDescent="0.3">
      <c r="C969" s="15"/>
      <c r="D969" s="14"/>
      <c r="E969" s="14"/>
      <c r="N969" s="13"/>
      <c r="AF969" s="14"/>
    </row>
    <row r="970" spans="3:32" x14ac:dyDescent="0.3">
      <c r="C970" s="15"/>
      <c r="D970" s="14"/>
      <c r="E970" s="14"/>
      <c r="N970" s="13"/>
      <c r="AF970" s="14"/>
    </row>
    <row r="971" spans="3:32" x14ac:dyDescent="0.3">
      <c r="C971" s="15"/>
      <c r="D971" s="14"/>
      <c r="E971" s="14"/>
      <c r="N971" s="13"/>
      <c r="AF971" s="14"/>
    </row>
    <row r="972" spans="3:32" x14ac:dyDescent="0.3">
      <c r="C972" s="15"/>
      <c r="D972" s="14"/>
      <c r="E972" s="14"/>
      <c r="N972" s="13"/>
      <c r="AF972" s="14"/>
    </row>
    <row r="973" spans="3:32" x14ac:dyDescent="0.3">
      <c r="C973" s="15"/>
      <c r="D973" s="14"/>
      <c r="E973" s="14"/>
      <c r="N973" s="13"/>
      <c r="AF973" s="14"/>
    </row>
    <row r="974" spans="3:32" x14ac:dyDescent="0.3">
      <c r="C974" s="15"/>
      <c r="D974" s="14"/>
      <c r="E974" s="14"/>
      <c r="N974" s="13"/>
      <c r="AF974" s="14"/>
    </row>
    <row r="975" spans="3:32" x14ac:dyDescent="0.3">
      <c r="C975" s="15"/>
      <c r="D975" s="14"/>
      <c r="E975" s="14"/>
      <c r="N975" s="13"/>
      <c r="AF975" s="14"/>
    </row>
    <row r="976" spans="3:32" x14ac:dyDescent="0.3">
      <c r="C976" s="15"/>
      <c r="D976" s="14"/>
      <c r="E976" s="14"/>
      <c r="N976" s="13"/>
      <c r="AF976" s="14"/>
    </row>
    <row r="977" spans="3:32" x14ac:dyDescent="0.3">
      <c r="C977" s="15"/>
      <c r="D977" s="14"/>
      <c r="E977" s="14"/>
      <c r="N977" s="13"/>
      <c r="AF977" s="14"/>
    </row>
    <row r="978" spans="3:32" x14ac:dyDescent="0.3">
      <c r="C978" s="15"/>
      <c r="D978" s="14"/>
      <c r="E978" s="14"/>
      <c r="N978" s="13"/>
      <c r="AF978" s="14"/>
    </row>
    <row r="979" spans="3:32" x14ac:dyDescent="0.3">
      <c r="C979" s="15"/>
      <c r="D979" s="14"/>
      <c r="E979" s="14"/>
      <c r="N979" s="13"/>
      <c r="AF979" s="14"/>
    </row>
    <row r="980" spans="3:32" x14ac:dyDescent="0.3">
      <c r="C980" s="15"/>
      <c r="D980" s="14"/>
      <c r="E980" s="14"/>
      <c r="N980" s="13"/>
      <c r="AF980" s="14"/>
    </row>
    <row r="981" spans="3:32" x14ac:dyDescent="0.3">
      <c r="C981" s="15"/>
      <c r="D981" s="14"/>
      <c r="E981" s="14"/>
      <c r="N981" s="13"/>
      <c r="AF981" s="14"/>
    </row>
    <row r="982" spans="3:32" x14ac:dyDescent="0.3">
      <c r="C982" s="15"/>
      <c r="D982" s="14"/>
      <c r="E982" s="14"/>
      <c r="N982" s="13"/>
      <c r="AF982" s="14"/>
    </row>
    <row r="983" spans="3:32" x14ac:dyDescent="0.3">
      <c r="C983" s="15"/>
      <c r="D983" s="14"/>
      <c r="E983" s="14"/>
      <c r="N983" s="13"/>
      <c r="AF983" s="14"/>
    </row>
    <row r="984" spans="3:32" x14ac:dyDescent="0.3">
      <c r="C984" s="15"/>
      <c r="D984" s="14"/>
      <c r="E984" s="14"/>
      <c r="N984" s="13"/>
      <c r="AF984" s="14"/>
    </row>
    <row r="985" spans="3:32" x14ac:dyDescent="0.3">
      <c r="C985" s="15"/>
      <c r="D985" s="14"/>
      <c r="E985" s="14"/>
      <c r="N985" s="13"/>
      <c r="AF985" s="14"/>
    </row>
    <row r="986" spans="3:32" x14ac:dyDescent="0.3">
      <c r="C986" s="15"/>
      <c r="D986" s="14"/>
      <c r="E986" s="14"/>
      <c r="N986" s="13"/>
      <c r="AF986" s="14"/>
    </row>
    <row r="987" spans="3:32" x14ac:dyDescent="0.3">
      <c r="C987" s="15"/>
      <c r="D987" s="14"/>
      <c r="E987" s="14"/>
      <c r="N987" s="13"/>
      <c r="AF987" s="14"/>
    </row>
    <row r="988" spans="3:32" x14ac:dyDescent="0.3">
      <c r="C988" s="15"/>
      <c r="D988" s="14"/>
      <c r="E988" s="14"/>
      <c r="N988" s="13"/>
      <c r="AF988" s="14"/>
    </row>
    <row r="989" spans="3:32" x14ac:dyDescent="0.3">
      <c r="C989" s="15"/>
      <c r="D989" s="14"/>
      <c r="E989" s="14"/>
      <c r="N989" s="13"/>
      <c r="AF989" s="14"/>
    </row>
    <row r="990" spans="3:32" x14ac:dyDescent="0.3">
      <c r="C990" s="15"/>
      <c r="D990" s="14"/>
      <c r="E990" s="14"/>
      <c r="N990" s="13"/>
      <c r="AF990" s="14"/>
    </row>
    <row r="991" spans="3:32" x14ac:dyDescent="0.3">
      <c r="C991" s="15"/>
      <c r="D991" s="14"/>
      <c r="E991" s="14"/>
      <c r="N991" s="13"/>
      <c r="AF991" s="14"/>
    </row>
    <row r="992" spans="3:32" x14ac:dyDescent="0.3">
      <c r="C992" s="15"/>
      <c r="D992" s="14"/>
      <c r="E992" s="14"/>
      <c r="N992" s="13"/>
      <c r="AF992" s="14"/>
    </row>
    <row r="993" spans="3:32" x14ac:dyDescent="0.3">
      <c r="C993" s="15"/>
      <c r="D993" s="14"/>
      <c r="E993" s="14"/>
      <c r="N993" s="13"/>
      <c r="AF993" s="14"/>
    </row>
    <row r="994" spans="3:32" x14ac:dyDescent="0.3">
      <c r="C994" s="15"/>
      <c r="D994" s="14"/>
      <c r="E994" s="14"/>
      <c r="N994" s="13"/>
      <c r="AF994" s="14"/>
    </row>
    <row r="995" spans="3:32" x14ac:dyDescent="0.3">
      <c r="C995" s="15"/>
      <c r="D995" s="14"/>
      <c r="E995" s="14"/>
      <c r="N995" s="13"/>
      <c r="AF995" s="14"/>
    </row>
    <row r="996" spans="3:32" x14ac:dyDescent="0.3">
      <c r="C996" s="15"/>
      <c r="D996" s="14"/>
      <c r="E996" s="14"/>
      <c r="N996" s="13"/>
      <c r="AF996" s="14"/>
    </row>
    <row r="997" spans="3:32" x14ac:dyDescent="0.3">
      <c r="C997" s="15"/>
      <c r="D997" s="14"/>
      <c r="E997" s="14"/>
      <c r="N997" s="13"/>
      <c r="AF997" s="14"/>
    </row>
    <row r="998" spans="3:32" x14ac:dyDescent="0.3">
      <c r="C998" s="15"/>
      <c r="D998" s="14"/>
      <c r="E998" s="14"/>
      <c r="N998" s="13"/>
      <c r="AF998" s="14"/>
    </row>
    <row r="999" spans="3:32" x14ac:dyDescent="0.3">
      <c r="C999" s="15"/>
      <c r="D999" s="14"/>
      <c r="E999" s="14"/>
      <c r="N999" s="13"/>
      <c r="AF999" s="14"/>
    </row>
    <row r="1000" spans="3:32" x14ac:dyDescent="0.3">
      <c r="C1000" s="15"/>
      <c r="D1000" s="14"/>
      <c r="E1000" s="14"/>
      <c r="N1000" s="13"/>
      <c r="AF1000" s="14"/>
    </row>
  </sheetData>
  <sortState xmlns:xlrd2="http://schemas.microsoft.com/office/spreadsheetml/2017/richdata2" ref="A2:AF97">
    <sortCondition descending="1" ref="AF1:AF97"/>
  </sortState>
  <hyperlinks>
    <hyperlink ref="B72" r:id="rId1" xr:uid="{00000000-0004-0000-0000-000000000000}"/>
    <hyperlink ref="B19" r:id="rId2" xr:uid="{00000000-0004-0000-0000-000001000000}"/>
    <hyperlink ref="B27" r:id="rId3" xr:uid="{00000000-0004-0000-0000-000002000000}"/>
    <hyperlink ref="B56" r:id="rId4" xr:uid="{00000000-0004-0000-0000-000003000000}"/>
    <hyperlink ref="B70" r:id="rId5" xr:uid="{00000000-0004-0000-0000-000004000000}"/>
    <hyperlink ref="B61" r:id="rId6" xr:uid="{00000000-0004-0000-0000-000005000000}"/>
    <hyperlink ref="B6" r:id="rId7" xr:uid="{00000000-0004-0000-0000-000006000000}"/>
    <hyperlink ref="B74" r:id="rId8" xr:uid="{00000000-0004-0000-0000-000007000000}"/>
    <hyperlink ref="B36" r:id="rId9" xr:uid="{00000000-0004-0000-0000-000008000000}"/>
    <hyperlink ref="B84" r:id="rId10" xr:uid="{00000000-0004-0000-0000-000009000000}"/>
    <hyperlink ref="B3" r:id="rId11" xr:uid="{00000000-0004-0000-0000-00000A000000}"/>
    <hyperlink ref="B37" r:id="rId12" xr:uid="{00000000-0004-0000-0000-00000B000000}"/>
    <hyperlink ref="B5" r:id="rId13" xr:uid="{00000000-0004-0000-0000-00000C000000}"/>
    <hyperlink ref="B66" r:id="rId14" xr:uid="{00000000-0004-0000-0000-00000D000000}"/>
    <hyperlink ref="B20" r:id="rId15" xr:uid="{00000000-0004-0000-0000-00000E000000}"/>
    <hyperlink ref="B16" r:id="rId16" xr:uid="{00000000-0004-0000-0000-00000F000000}"/>
    <hyperlink ref="B94" r:id="rId17" xr:uid="{00000000-0004-0000-0000-000010000000}"/>
    <hyperlink ref="B13" r:id="rId18" xr:uid="{00000000-0004-0000-0000-000011000000}"/>
    <hyperlink ref="B31" r:id="rId19" xr:uid="{00000000-0004-0000-0000-000012000000}"/>
    <hyperlink ref="B65" r:id="rId20" xr:uid="{00000000-0004-0000-0000-000013000000}"/>
    <hyperlink ref="B2" r:id="rId21" xr:uid="{00000000-0004-0000-0000-000014000000}"/>
    <hyperlink ref="B96" r:id="rId22" xr:uid="{00000000-0004-0000-0000-000015000000}"/>
    <hyperlink ref="B58" r:id="rId23" xr:uid="{00000000-0004-0000-0000-000016000000}"/>
    <hyperlink ref="B54" r:id="rId24" xr:uid="{00000000-0004-0000-0000-000017000000}"/>
    <hyperlink ref="B59" r:id="rId25" xr:uid="{00000000-0004-0000-0000-000018000000}"/>
    <hyperlink ref="B33" r:id="rId26" xr:uid="{00000000-0004-0000-0000-000019000000}"/>
    <hyperlink ref="B24" r:id="rId27" xr:uid="{00000000-0004-0000-0000-00001A000000}"/>
    <hyperlink ref="B53" r:id="rId28" xr:uid="{00000000-0004-0000-0000-00001B000000}"/>
    <hyperlink ref="B48" r:id="rId29" xr:uid="{00000000-0004-0000-0000-00001C000000}"/>
    <hyperlink ref="B51" r:id="rId30" xr:uid="{00000000-0004-0000-0000-00001D000000}"/>
    <hyperlink ref="B45" r:id="rId31" xr:uid="{00000000-0004-0000-0000-00001E000000}"/>
    <hyperlink ref="B38" r:id="rId32" xr:uid="{00000000-0004-0000-0000-00001F000000}"/>
    <hyperlink ref="B62" r:id="rId33" xr:uid="{00000000-0004-0000-0000-000020000000}"/>
    <hyperlink ref="B28" r:id="rId34" xr:uid="{00000000-0004-0000-0000-000021000000}"/>
    <hyperlink ref="B75" r:id="rId35" xr:uid="{00000000-0004-0000-0000-000022000000}"/>
    <hyperlink ref="B39" r:id="rId36" xr:uid="{00000000-0004-0000-0000-000023000000}"/>
    <hyperlink ref="B63" r:id="rId37" xr:uid="{00000000-0004-0000-0000-000024000000}"/>
    <hyperlink ref="B55" r:id="rId38" xr:uid="{00000000-0004-0000-0000-000025000000}"/>
    <hyperlink ref="B40" r:id="rId39" xr:uid="{00000000-0004-0000-0000-000026000000}"/>
    <hyperlink ref="B29" r:id="rId40" xr:uid="{00000000-0004-0000-0000-000027000000}"/>
    <hyperlink ref="B60" r:id="rId41" xr:uid="{00000000-0004-0000-0000-000028000000}"/>
    <hyperlink ref="B57" r:id="rId42" xr:uid="{00000000-0004-0000-0000-000029000000}"/>
    <hyperlink ref="B47" r:id="rId43" xr:uid="{00000000-0004-0000-0000-00002A000000}"/>
    <hyperlink ref="B23" r:id="rId44" xr:uid="{00000000-0004-0000-0000-00002B000000}"/>
    <hyperlink ref="B81" r:id="rId45" xr:uid="{00000000-0004-0000-0000-00002C000000}"/>
    <hyperlink ref="B46" r:id="rId46" xr:uid="{00000000-0004-0000-0000-00002D000000}"/>
    <hyperlink ref="B52" r:id="rId47" xr:uid="{00000000-0004-0000-0000-00002E000000}"/>
    <hyperlink ref="B22" r:id="rId48" xr:uid="{00000000-0004-0000-0000-00002F000000}"/>
    <hyperlink ref="B26" r:id="rId49" xr:uid="{00000000-0004-0000-0000-000030000000}"/>
    <hyperlink ref="B50" r:id="rId50" xr:uid="{00000000-0004-0000-0000-000031000000}"/>
    <hyperlink ref="B69" r:id="rId51" xr:uid="{00000000-0004-0000-0000-000032000000}"/>
    <hyperlink ref="B17" r:id="rId52" xr:uid="{00000000-0004-0000-0000-000033000000}"/>
    <hyperlink ref="B14" r:id="rId53" xr:uid="{00000000-0004-0000-0000-000034000000}"/>
    <hyperlink ref="B92" r:id="rId54" xr:uid="{00000000-0004-0000-0000-000035000000}"/>
    <hyperlink ref="B43" r:id="rId55" xr:uid="{00000000-0004-0000-0000-000036000000}"/>
    <hyperlink ref="B73" r:id="rId56" xr:uid="{00000000-0004-0000-0000-000037000000}"/>
    <hyperlink ref="B30" r:id="rId57" xr:uid="{00000000-0004-0000-0000-000038000000}"/>
    <hyperlink ref="B11" r:id="rId58" xr:uid="{00000000-0004-0000-0000-000039000000}"/>
    <hyperlink ref="B21" r:id="rId59" xr:uid="{00000000-0004-0000-0000-00003A000000}"/>
    <hyperlink ref="B42" r:id="rId60" xr:uid="{00000000-0004-0000-0000-00003B000000}"/>
    <hyperlink ref="B41" r:id="rId61" xr:uid="{00000000-0004-0000-0000-00003C000000}"/>
    <hyperlink ref="B95" r:id="rId62" xr:uid="{00000000-0004-0000-0000-00003D000000}"/>
    <hyperlink ref="B49" r:id="rId63" xr:uid="{00000000-0004-0000-0000-00003E000000}"/>
    <hyperlink ref="B35" r:id="rId64" xr:uid="{00000000-0004-0000-0000-00003F000000}"/>
    <hyperlink ref="B68" r:id="rId65" xr:uid="{00000000-0004-0000-0000-000040000000}"/>
    <hyperlink ref="B88" r:id="rId66" xr:uid="{00000000-0004-0000-0000-000041000000}"/>
    <hyperlink ref="B25" r:id="rId67" xr:uid="{00000000-0004-0000-0000-000042000000}"/>
    <hyperlink ref="B32" r:id="rId68" xr:uid="{00000000-0004-0000-0000-000043000000}"/>
    <hyperlink ref="B85" r:id="rId69" xr:uid="{00000000-0004-0000-0000-000044000000}"/>
    <hyperlink ref="B77" r:id="rId70" xr:uid="{00000000-0004-0000-0000-000045000000}"/>
    <hyperlink ref="B83" r:id="rId71" xr:uid="{00000000-0004-0000-0000-000046000000}"/>
    <hyperlink ref="B89" r:id="rId72" xr:uid="{00000000-0004-0000-0000-000047000000}"/>
    <hyperlink ref="B80" r:id="rId73" xr:uid="{00000000-0004-0000-0000-000048000000}"/>
    <hyperlink ref="B86" r:id="rId74" xr:uid="{00000000-0004-0000-0000-000049000000}"/>
    <hyperlink ref="B90" r:id="rId75" xr:uid="{00000000-0004-0000-0000-00004A000000}"/>
    <hyperlink ref="B91" r:id="rId76" xr:uid="{00000000-0004-0000-0000-00004B000000}"/>
    <hyperlink ref="B79" r:id="rId77" xr:uid="{00000000-0004-0000-0000-00004C000000}"/>
    <hyperlink ref="B82" r:id="rId78" xr:uid="{00000000-0004-0000-0000-00004D000000}"/>
    <hyperlink ref="B87" r:id="rId79" xr:uid="{00000000-0004-0000-0000-00004E000000}"/>
    <hyperlink ref="B4" r:id="rId80" xr:uid="{00000000-0004-0000-0000-00004F000000}"/>
    <hyperlink ref="B10" r:id="rId81" xr:uid="{00000000-0004-0000-0000-000050000000}"/>
    <hyperlink ref="B71" r:id="rId82" xr:uid="{00000000-0004-0000-0000-000051000000}"/>
    <hyperlink ref="B67" r:id="rId83" xr:uid="{00000000-0004-0000-0000-000052000000}"/>
    <hyperlink ref="B7" r:id="rId84" xr:uid="{00000000-0004-0000-0000-000053000000}"/>
    <hyperlink ref="B97" r:id="rId85" xr:uid="{00000000-0004-0000-0000-000054000000}"/>
    <hyperlink ref="B15" r:id="rId86" xr:uid="{00000000-0004-0000-0000-000055000000}"/>
    <hyperlink ref="B9" r:id="rId87" xr:uid="{00000000-0004-0000-0000-000056000000}"/>
    <hyperlink ref="B93" r:id="rId88" xr:uid="{00000000-0004-0000-0000-000057000000}"/>
    <hyperlink ref="B44" r:id="rId89" xr:uid="{00000000-0004-0000-0000-000058000000}"/>
    <hyperlink ref="B76" r:id="rId90" xr:uid="{00000000-0004-0000-0000-000059000000}"/>
    <hyperlink ref="B34" r:id="rId91" xr:uid="{00000000-0004-0000-0000-00005A000000}"/>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B19"/>
  <sheetViews>
    <sheetView workbookViewId="0">
      <pane ySplit="1" topLeftCell="A5" activePane="bottomLeft" state="frozen"/>
      <selection pane="bottomLeft" activeCell="B22" sqref="B22"/>
    </sheetView>
  </sheetViews>
  <sheetFormatPr baseColWidth="10" defaultColWidth="14.44140625" defaultRowHeight="15" customHeight="1" x14ac:dyDescent="0.3"/>
  <cols>
    <col min="1" max="2" width="14.44140625" customWidth="1"/>
  </cols>
  <sheetData>
    <row r="1" spans="1:2" x14ac:dyDescent="0.3">
      <c r="A1" s="33" t="s">
        <v>20560</v>
      </c>
      <c r="B1" s="34" t="s">
        <v>20559</v>
      </c>
    </row>
    <row r="2" spans="1:2" x14ac:dyDescent="0.3">
      <c r="A2" s="35" t="s">
        <v>20</v>
      </c>
      <c r="B2" s="36">
        <v>44</v>
      </c>
    </row>
    <row r="3" spans="1:2" x14ac:dyDescent="0.3">
      <c r="A3" s="37" t="s">
        <v>21</v>
      </c>
      <c r="B3" s="38">
        <v>84</v>
      </c>
    </row>
    <row r="4" spans="1:2" x14ac:dyDescent="0.3">
      <c r="A4" s="35" t="s">
        <v>17</v>
      </c>
      <c r="B4" s="36">
        <v>7</v>
      </c>
    </row>
    <row r="5" spans="1:2" x14ac:dyDescent="0.3">
      <c r="A5" s="37" t="s">
        <v>16</v>
      </c>
      <c r="B5" s="38">
        <v>40</v>
      </c>
    </row>
    <row r="6" spans="1:2" x14ac:dyDescent="0.3">
      <c r="A6" s="35" t="s">
        <v>13</v>
      </c>
      <c r="B6" s="36">
        <v>68</v>
      </c>
    </row>
    <row r="7" spans="1:2" x14ac:dyDescent="0.3">
      <c r="A7" s="37" t="s">
        <v>14</v>
      </c>
      <c r="B7" s="38">
        <v>52</v>
      </c>
    </row>
    <row r="8" spans="1:2" x14ac:dyDescent="0.3">
      <c r="A8" s="35" t="s">
        <v>15</v>
      </c>
      <c r="B8" s="36">
        <v>16</v>
      </c>
    </row>
    <row r="9" spans="1:2" x14ac:dyDescent="0.3">
      <c r="A9" s="37" t="s">
        <v>18</v>
      </c>
      <c r="B9" s="38">
        <v>50</v>
      </c>
    </row>
    <row r="10" spans="1:2" x14ac:dyDescent="0.3">
      <c r="A10" s="35" t="s">
        <v>19</v>
      </c>
      <c r="B10" s="36">
        <v>17</v>
      </c>
    </row>
    <row r="11" spans="1:2" x14ac:dyDescent="0.3">
      <c r="A11" s="37" t="s">
        <v>25</v>
      </c>
      <c r="B11" s="38">
        <v>7</v>
      </c>
    </row>
    <row r="12" spans="1:2" x14ac:dyDescent="0.3">
      <c r="A12" s="35" t="s">
        <v>22</v>
      </c>
      <c r="B12" s="36">
        <v>28</v>
      </c>
    </row>
    <row r="13" spans="1:2" x14ac:dyDescent="0.3">
      <c r="A13" s="37" t="s">
        <v>23</v>
      </c>
      <c r="B13" s="38">
        <v>29</v>
      </c>
    </row>
    <row r="14" spans="1:2" x14ac:dyDescent="0.3">
      <c r="A14" s="35" t="s">
        <v>24</v>
      </c>
      <c r="B14" s="36">
        <v>36</v>
      </c>
    </row>
    <row r="15" spans="1:2" x14ac:dyDescent="0.3">
      <c r="A15" s="37" t="s">
        <v>26</v>
      </c>
      <c r="B15" s="38">
        <v>55</v>
      </c>
    </row>
    <row r="16" spans="1:2" x14ac:dyDescent="0.3">
      <c r="A16" s="35" t="s">
        <v>29</v>
      </c>
      <c r="B16" s="36">
        <v>43</v>
      </c>
    </row>
    <row r="17" spans="1:2" x14ac:dyDescent="0.3">
      <c r="A17" s="37" t="s">
        <v>30</v>
      </c>
      <c r="B17" s="38">
        <v>16</v>
      </c>
    </row>
    <row r="18" spans="1:2" x14ac:dyDescent="0.3">
      <c r="A18" s="35" t="s">
        <v>28</v>
      </c>
      <c r="B18" s="36">
        <v>25</v>
      </c>
    </row>
    <row r="19" spans="1:2" x14ac:dyDescent="0.3">
      <c r="A19" s="39" t="s">
        <v>27</v>
      </c>
      <c r="B19" s="40">
        <v>18</v>
      </c>
    </row>
  </sheetData>
  <dataValidations count="1">
    <dataValidation type="custom" allowBlank="1" showDropDown="1" sqref="B2:B19" xr:uid="{00000000-0002-0000-1100-000000000000}">
      <formula1>AND(ISNUMBER(B2),(NOT(OR(NOT(ISERROR(DATEVALUE(B2))), AND(ISNUMBER(B2), LEFT(CELL("format", B2))="D")))))</formula1>
    </dataValidation>
  </dataValidations>
  <pageMargins left="0.7" right="0.7" top="0.78740157499999996" bottom="0.78740157499999996"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E38"/>
  <sheetViews>
    <sheetView workbookViewId="0">
      <pane ySplit="1" topLeftCell="A2" activePane="bottomLeft" state="frozen"/>
      <selection pane="bottomLeft" activeCell="E25" sqref="E25"/>
    </sheetView>
  </sheetViews>
  <sheetFormatPr baseColWidth="10" defaultColWidth="14.44140625" defaultRowHeight="15" customHeight="1" x14ac:dyDescent="0.3"/>
  <cols>
    <col min="1" max="2" width="14.44140625" customWidth="1"/>
  </cols>
  <sheetData>
    <row r="1" spans="1:5" x14ac:dyDescent="0.3">
      <c r="A1" s="33" t="s">
        <v>3348</v>
      </c>
      <c r="B1" s="34" t="s">
        <v>20559</v>
      </c>
    </row>
    <row r="2" spans="1:5" x14ac:dyDescent="0.3">
      <c r="A2" s="35" t="s">
        <v>46</v>
      </c>
      <c r="B2" s="36">
        <v>49</v>
      </c>
    </row>
    <row r="3" spans="1:5" x14ac:dyDescent="0.3">
      <c r="A3" s="37" t="s">
        <v>20561</v>
      </c>
      <c r="B3" s="38">
        <v>45</v>
      </c>
    </row>
    <row r="4" spans="1:5" x14ac:dyDescent="0.3">
      <c r="A4" s="35" t="s">
        <v>412</v>
      </c>
      <c r="B4" s="36">
        <v>35</v>
      </c>
    </row>
    <row r="5" spans="1:5" x14ac:dyDescent="0.3">
      <c r="A5" s="37" t="s">
        <v>20562</v>
      </c>
      <c r="B5" s="38">
        <v>29</v>
      </c>
    </row>
    <row r="6" spans="1:5" x14ac:dyDescent="0.3">
      <c r="A6" s="35" t="s">
        <v>103</v>
      </c>
      <c r="B6" s="36">
        <v>27</v>
      </c>
    </row>
    <row r="7" spans="1:5" x14ac:dyDescent="0.3">
      <c r="A7" s="37" t="s">
        <v>88</v>
      </c>
      <c r="B7" s="38">
        <v>25</v>
      </c>
    </row>
    <row r="8" spans="1:5" x14ac:dyDescent="0.3">
      <c r="A8" s="35" t="s">
        <v>177</v>
      </c>
      <c r="B8" s="36">
        <v>23</v>
      </c>
    </row>
    <row r="9" spans="1:5" x14ac:dyDescent="0.3">
      <c r="A9" s="39" t="s">
        <v>20563</v>
      </c>
      <c r="B9" s="40">
        <v>21</v>
      </c>
    </row>
    <row r="15" spans="1:5" x14ac:dyDescent="0.3">
      <c r="A15" s="33" t="s">
        <v>3348</v>
      </c>
      <c r="B15" s="34" t="s">
        <v>20559</v>
      </c>
      <c r="D15" s="33" t="s">
        <v>3348</v>
      </c>
      <c r="E15" s="34" t="s">
        <v>20559</v>
      </c>
    </row>
    <row r="16" spans="1:5" x14ac:dyDescent="0.3">
      <c r="A16" s="35" t="s">
        <v>20564</v>
      </c>
      <c r="B16" s="36">
        <v>3</v>
      </c>
      <c r="D16" s="35" t="s">
        <v>20561</v>
      </c>
      <c r="E16" s="36">
        <v>45</v>
      </c>
    </row>
    <row r="17" spans="1:5" x14ac:dyDescent="0.3">
      <c r="A17" s="37" t="s">
        <v>177</v>
      </c>
      <c r="B17" s="38">
        <v>23</v>
      </c>
      <c r="D17" s="37" t="s">
        <v>177</v>
      </c>
      <c r="E17" s="38">
        <v>23</v>
      </c>
    </row>
    <row r="18" spans="1:5" x14ac:dyDescent="0.3">
      <c r="A18" s="35" t="s">
        <v>46</v>
      </c>
      <c r="B18" s="36">
        <v>49</v>
      </c>
      <c r="D18" s="35" t="s">
        <v>46</v>
      </c>
      <c r="E18" s="36">
        <v>49</v>
      </c>
    </row>
    <row r="19" spans="1:5" x14ac:dyDescent="0.3">
      <c r="A19" s="37" t="s">
        <v>20565</v>
      </c>
      <c r="B19" s="38">
        <v>15</v>
      </c>
      <c r="D19" s="37" t="s">
        <v>20563</v>
      </c>
      <c r="E19" s="38">
        <v>21</v>
      </c>
    </row>
    <row r="20" spans="1:5" x14ac:dyDescent="0.3">
      <c r="A20" s="35" t="s">
        <v>20566</v>
      </c>
      <c r="B20" s="36">
        <v>2</v>
      </c>
      <c r="D20" s="35" t="s">
        <v>412</v>
      </c>
      <c r="E20" s="36">
        <v>35</v>
      </c>
    </row>
    <row r="21" spans="1:5" x14ac:dyDescent="0.3">
      <c r="A21" s="37" t="s">
        <v>20563</v>
      </c>
      <c r="B21" s="38">
        <v>21</v>
      </c>
      <c r="D21" s="37" t="s">
        <v>20562</v>
      </c>
      <c r="E21" s="38">
        <v>29</v>
      </c>
    </row>
    <row r="22" spans="1:5" x14ac:dyDescent="0.3">
      <c r="A22" s="35" t="s">
        <v>20567</v>
      </c>
      <c r="B22" s="36">
        <v>3</v>
      </c>
      <c r="D22" s="35" t="s">
        <v>103</v>
      </c>
      <c r="E22" s="36">
        <v>27</v>
      </c>
    </row>
    <row r="23" spans="1:5" x14ac:dyDescent="0.3">
      <c r="A23" s="37" t="s">
        <v>20568</v>
      </c>
      <c r="B23" s="38">
        <v>1</v>
      </c>
      <c r="D23" s="39" t="s">
        <v>88</v>
      </c>
      <c r="E23" s="40">
        <v>25</v>
      </c>
    </row>
    <row r="24" spans="1:5" x14ac:dyDescent="0.3">
      <c r="A24" s="35" t="s">
        <v>20569</v>
      </c>
      <c r="B24" s="36">
        <v>4</v>
      </c>
    </row>
    <row r="25" spans="1:5" x14ac:dyDescent="0.3">
      <c r="A25" s="37" t="s">
        <v>20570</v>
      </c>
      <c r="B25" s="38">
        <v>3</v>
      </c>
    </row>
    <row r="26" spans="1:5" x14ac:dyDescent="0.3">
      <c r="A26" s="35" t="s">
        <v>20571</v>
      </c>
      <c r="B26" s="36">
        <v>1</v>
      </c>
    </row>
    <row r="27" spans="1:5" x14ac:dyDescent="0.3">
      <c r="A27" s="37" t="s">
        <v>20572</v>
      </c>
      <c r="B27" s="38">
        <v>1</v>
      </c>
    </row>
    <row r="28" spans="1:5" x14ac:dyDescent="0.3">
      <c r="A28" s="35" t="s">
        <v>20573</v>
      </c>
      <c r="B28" s="36">
        <v>4</v>
      </c>
    </row>
    <row r="29" spans="1:5" x14ac:dyDescent="0.3">
      <c r="A29" s="37" t="s">
        <v>20574</v>
      </c>
      <c r="B29" s="38">
        <v>1</v>
      </c>
    </row>
    <row r="30" spans="1:5" x14ac:dyDescent="0.3">
      <c r="A30" s="35" t="s">
        <v>20575</v>
      </c>
      <c r="B30" s="36">
        <v>1</v>
      </c>
    </row>
    <row r="31" spans="1:5" x14ac:dyDescent="0.3">
      <c r="A31" s="37" t="s">
        <v>20576</v>
      </c>
      <c r="B31" s="38">
        <v>1</v>
      </c>
    </row>
    <row r="32" spans="1:5" x14ac:dyDescent="0.3">
      <c r="A32" s="35" t="s">
        <v>20577</v>
      </c>
      <c r="B32" s="36">
        <v>1</v>
      </c>
    </row>
    <row r="33" spans="1:2" x14ac:dyDescent="0.3">
      <c r="A33" s="37" t="s">
        <v>412</v>
      </c>
      <c r="B33" s="38">
        <v>35</v>
      </c>
    </row>
    <row r="34" spans="1:2" x14ac:dyDescent="0.3">
      <c r="A34" s="35" t="s">
        <v>20578</v>
      </c>
      <c r="B34" s="36">
        <v>2</v>
      </c>
    </row>
    <row r="35" spans="1:2" x14ac:dyDescent="0.3">
      <c r="A35" s="37" t="s">
        <v>20562</v>
      </c>
      <c r="B35" s="38">
        <v>29</v>
      </c>
    </row>
    <row r="36" spans="1:2" x14ac:dyDescent="0.3">
      <c r="A36" s="35" t="s">
        <v>103</v>
      </c>
      <c r="B36" s="36">
        <v>27</v>
      </c>
    </row>
    <row r="37" spans="1:2" x14ac:dyDescent="0.3">
      <c r="A37" s="37" t="s">
        <v>20579</v>
      </c>
      <c r="B37" s="38">
        <v>2</v>
      </c>
    </row>
    <row r="38" spans="1:2" x14ac:dyDescent="0.3">
      <c r="A38" s="41" t="s">
        <v>88</v>
      </c>
      <c r="B38" s="42">
        <v>25</v>
      </c>
    </row>
  </sheetData>
  <dataValidations count="1">
    <dataValidation type="custom" allowBlank="1" showDropDown="1" sqref="B2:B9 E16:E23 B16:B38" xr:uid="{00000000-0002-0000-1200-000000000000}">
      <formula1>AND(ISNUMBER(B2),(NOT(OR(NOT(ISERROR(DATEVALUE(B2))), AND(ISNUMBER(B2), LEFT(CELL("format", B2))="D")))))</formula1>
    </dataValidation>
  </dataValidations>
  <pageMargins left="0.7" right="0.7" top="0.78740157499999996" bottom="0.78740157499999996" header="0.3" footer="0.3"/>
  <drawing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B9"/>
  <sheetViews>
    <sheetView workbookViewId="0">
      <pane ySplit="1" topLeftCell="A2" activePane="bottomLeft" state="frozen"/>
      <selection pane="bottomLeft" activeCell="B3" sqref="B3"/>
    </sheetView>
  </sheetViews>
  <sheetFormatPr baseColWidth="10" defaultColWidth="14.44140625" defaultRowHeight="15" customHeight="1" x14ac:dyDescent="0.3"/>
  <cols>
    <col min="1" max="2" width="14.44140625" customWidth="1"/>
  </cols>
  <sheetData>
    <row r="1" spans="1:2" x14ac:dyDescent="0.3">
      <c r="A1" s="33" t="s">
        <v>3348</v>
      </c>
      <c r="B1" s="34" t="s">
        <v>20559</v>
      </c>
    </row>
    <row r="2" spans="1:2" x14ac:dyDescent="0.3">
      <c r="A2" s="35" t="s">
        <v>46</v>
      </c>
      <c r="B2" s="36">
        <v>49</v>
      </c>
    </row>
    <row r="3" spans="1:2" x14ac:dyDescent="0.3">
      <c r="A3" s="37" t="s">
        <v>20580</v>
      </c>
      <c r="B3" s="38">
        <v>45</v>
      </c>
    </row>
    <row r="4" spans="1:2" x14ac:dyDescent="0.3">
      <c r="A4" s="35" t="s">
        <v>412</v>
      </c>
      <c r="B4" s="36">
        <v>35</v>
      </c>
    </row>
    <row r="5" spans="1:2" x14ac:dyDescent="0.3">
      <c r="A5" s="37" t="s">
        <v>20562</v>
      </c>
      <c r="B5" s="38">
        <v>29</v>
      </c>
    </row>
    <row r="6" spans="1:2" x14ac:dyDescent="0.3">
      <c r="A6" s="35" t="s">
        <v>103</v>
      </c>
      <c r="B6" s="36">
        <v>27</v>
      </c>
    </row>
    <row r="7" spans="1:2" x14ac:dyDescent="0.3">
      <c r="A7" s="37" t="s">
        <v>88</v>
      </c>
      <c r="B7" s="38">
        <v>25</v>
      </c>
    </row>
    <row r="8" spans="1:2" x14ac:dyDescent="0.3">
      <c r="A8" s="35" t="s">
        <v>177</v>
      </c>
      <c r="B8" s="36">
        <v>23</v>
      </c>
    </row>
    <row r="9" spans="1:2" x14ac:dyDescent="0.3">
      <c r="A9" s="39" t="s">
        <v>20563</v>
      </c>
      <c r="B9" s="40">
        <v>21</v>
      </c>
    </row>
  </sheetData>
  <dataValidations count="1">
    <dataValidation type="custom" allowBlank="1" showDropDown="1" sqref="B2:B9" xr:uid="{00000000-0002-0000-1300-000000000000}">
      <formula1>AND(ISNUMBER(B2),(NOT(OR(NOT(ISERROR(DATEVALUE(B2))), AND(ISNUMBER(B2), LEFT(CELL("format", B2))="D")))))</formula1>
    </dataValidation>
  </dataValidations>
  <pageMargins left="0.7" right="0.7" top="0.78740157499999996" bottom="0.78740157499999996"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B9"/>
  <sheetViews>
    <sheetView workbookViewId="0">
      <pane ySplit="1" topLeftCell="A2" activePane="bottomLeft" state="frozen"/>
      <selection pane="bottomLeft" activeCell="B2" sqref="B2"/>
    </sheetView>
  </sheetViews>
  <sheetFormatPr baseColWidth="10" defaultColWidth="14.44140625" defaultRowHeight="15" customHeight="1" x14ac:dyDescent="0.3"/>
  <cols>
    <col min="1" max="2" width="14.44140625" customWidth="1"/>
  </cols>
  <sheetData>
    <row r="1" spans="1:2" x14ac:dyDescent="0.3">
      <c r="A1" s="33" t="s">
        <v>6</v>
      </c>
      <c r="B1" s="34" t="s">
        <v>20558</v>
      </c>
    </row>
    <row r="2" spans="1:2" x14ac:dyDescent="0.3">
      <c r="A2" s="35" t="s">
        <v>44</v>
      </c>
      <c r="B2" s="36">
        <v>56</v>
      </c>
    </row>
    <row r="3" spans="1:2" x14ac:dyDescent="0.3">
      <c r="A3" s="37" t="s">
        <v>102</v>
      </c>
      <c r="B3" s="38">
        <v>15</v>
      </c>
    </row>
    <row r="4" spans="1:2" x14ac:dyDescent="0.3">
      <c r="A4" s="35" t="s">
        <v>36</v>
      </c>
      <c r="B4" s="36">
        <v>14</v>
      </c>
    </row>
    <row r="5" spans="1:2" x14ac:dyDescent="0.3">
      <c r="A5" s="37" t="s">
        <v>358</v>
      </c>
      <c r="B5" s="38">
        <v>5</v>
      </c>
    </row>
    <row r="6" spans="1:2" x14ac:dyDescent="0.3">
      <c r="A6" s="35" t="s">
        <v>242</v>
      </c>
      <c r="B6" s="36">
        <v>3</v>
      </c>
    </row>
    <row r="7" spans="1:2" x14ac:dyDescent="0.3">
      <c r="A7" s="37" t="s">
        <v>416</v>
      </c>
      <c r="B7" s="38">
        <v>1</v>
      </c>
    </row>
    <row r="8" spans="1:2" x14ac:dyDescent="0.3">
      <c r="A8" s="35" t="s">
        <v>228</v>
      </c>
      <c r="B8" s="36">
        <v>1</v>
      </c>
    </row>
    <row r="9" spans="1:2" x14ac:dyDescent="0.3">
      <c r="A9" s="39" t="s">
        <v>51</v>
      </c>
      <c r="B9" s="40">
        <v>1</v>
      </c>
    </row>
  </sheetData>
  <dataValidations count="1">
    <dataValidation type="custom" allowBlank="1" showDropDown="1" sqref="B2:B9" xr:uid="{00000000-0002-0000-1400-000000000000}">
      <formula1>AND(ISNUMBER(B2),(NOT(OR(NOT(ISERROR(DATEVALUE(B2))), AND(ISNUMBER(B2), LEFT(CELL("format", B2))="D")))))</formula1>
    </dataValidation>
  </dataValidations>
  <pageMargins left="0.7" right="0.7" top="0.78740157499999996" bottom="0.78740157499999996"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6043"/>
  <sheetViews>
    <sheetView workbookViewId="0"/>
  </sheetViews>
  <sheetFormatPr baseColWidth="10" defaultColWidth="14.44140625" defaultRowHeight="15" customHeight="1" x14ac:dyDescent="0.3"/>
  <cols>
    <col min="2" max="2" width="9.6640625" customWidth="1"/>
  </cols>
  <sheetData>
    <row r="1" spans="1:8" x14ac:dyDescent="0.3">
      <c r="A1" s="11" t="s">
        <v>438</v>
      </c>
      <c r="B1" s="11" t="s">
        <v>2</v>
      </c>
      <c r="C1" s="11" t="s">
        <v>3</v>
      </c>
      <c r="D1" s="11" t="s">
        <v>439</v>
      </c>
      <c r="E1" s="11" t="s">
        <v>440</v>
      </c>
      <c r="F1" s="11" t="s">
        <v>441</v>
      </c>
      <c r="G1" s="11" t="s">
        <v>442</v>
      </c>
      <c r="H1" s="11" t="s">
        <v>443</v>
      </c>
    </row>
    <row r="2" spans="1:8" x14ac:dyDescent="0.3">
      <c r="A2" s="11" t="s">
        <v>444</v>
      </c>
      <c r="B2" s="11">
        <v>2020</v>
      </c>
      <c r="C2" s="11" t="s">
        <v>445</v>
      </c>
      <c r="D2" s="11" t="s">
        <v>446</v>
      </c>
      <c r="E2" s="11">
        <v>146</v>
      </c>
      <c r="G2" s="11" t="s">
        <v>447</v>
      </c>
      <c r="H2" s="11" t="s">
        <v>448</v>
      </c>
    </row>
    <row r="3" spans="1:8" x14ac:dyDescent="0.3">
      <c r="A3" s="11" t="s">
        <v>449</v>
      </c>
      <c r="B3" s="11">
        <v>2021</v>
      </c>
      <c r="C3" s="11" t="s">
        <v>450</v>
      </c>
      <c r="D3" s="11" t="s">
        <v>451</v>
      </c>
      <c r="E3" s="11">
        <v>147</v>
      </c>
      <c r="G3" s="11" t="s">
        <v>452</v>
      </c>
      <c r="H3" s="11" t="s">
        <v>453</v>
      </c>
    </row>
    <row r="4" spans="1:8" x14ac:dyDescent="0.3">
      <c r="A4" s="11" t="s">
        <v>454</v>
      </c>
      <c r="B4" s="11">
        <v>2018</v>
      </c>
      <c r="C4" s="11" t="s">
        <v>455</v>
      </c>
      <c r="D4" s="11" t="s">
        <v>456</v>
      </c>
      <c r="G4" s="11" t="s">
        <v>457</v>
      </c>
      <c r="H4" s="11" t="s">
        <v>458</v>
      </c>
    </row>
    <row r="5" spans="1:8" x14ac:dyDescent="0.3">
      <c r="A5" s="11" t="s">
        <v>459</v>
      </c>
      <c r="B5" s="11">
        <v>2018</v>
      </c>
      <c r="C5" s="11" t="s">
        <v>460</v>
      </c>
      <c r="D5" s="11" t="s">
        <v>461</v>
      </c>
      <c r="G5" s="11" t="s">
        <v>462</v>
      </c>
      <c r="H5" s="11" t="s">
        <v>463</v>
      </c>
    </row>
    <row r="6" spans="1:8" x14ac:dyDescent="0.3">
      <c r="A6" s="11" t="s">
        <v>464</v>
      </c>
      <c r="B6" s="11">
        <v>2019</v>
      </c>
      <c r="C6" s="11" t="s">
        <v>465</v>
      </c>
      <c r="D6" s="11" t="s">
        <v>466</v>
      </c>
      <c r="G6" s="11" t="s">
        <v>467</v>
      </c>
      <c r="H6" s="11" t="s">
        <v>468</v>
      </c>
    </row>
    <row r="7" spans="1:8" x14ac:dyDescent="0.3">
      <c r="A7" s="11" t="s">
        <v>469</v>
      </c>
      <c r="B7" s="11">
        <v>2007</v>
      </c>
      <c r="C7" s="11" t="s">
        <v>470</v>
      </c>
      <c r="D7" s="11" t="s">
        <v>471</v>
      </c>
      <c r="G7" s="11" t="s">
        <v>472</v>
      </c>
    </row>
    <row r="8" spans="1:8" x14ac:dyDescent="0.3">
      <c r="A8" s="11" t="s">
        <v>473</v>
      </c>
      <c r="B8" s="11">
        <v>2017</v>
      </c>
      <c r="C8" s="11" t="s">
        <v>474</v>
      </c>
      <c r="D8" s="11" t="s">
        <v>475</v>
      </c>
      <c r="G8" s="11" t="s">
        <v>476</v>
      </c>
      <c r="H8" s="11" t="s">
        <v>477</v>
      </c>
    </row>
    <row r="9" spans="1:8" x14ac:dyDescent="0.3">
      <c r="A9" s="11" t="s">
        <v>478</v>
      </c>
      <c r="B9" s="11">
        <v>2019</v>
      </c>
      <c r="C9" s="11" t="s">
        <v>479</v>
      </c>
      <c r="D9" s="11" t="s">
        <v>480</v>
      </c>
      <c r="G9" s="11" t="s">
        <v>481</v>
      </c>
      <c r="H9" s="11" t="s">
        <v>482</v>
      </c>
    </row>
    <row r="10" spans="1:8" x14ac:dyDescent="0.3">
      <c r="A10" s="11" t="s">
        <v>483</v>
      </c>
      <c r="B10" s="11">
        <v>2016</v>
      </c>
      <c r="C10" s="11" t="s">
        <v>484</v>
      </c>
      <c r="D10" s="11" t="s">
        <v>485</v>
      </c>
      <c r="E10" s="11">
        <v>108</v>
      </c>
      <c r="G10" s="11" t="s">
        <v>486</v>
      </c>
      <c r="H10" s="11" t="s">
        <v>487</v>
      </c>
    </row>
    <row r="11" spans="1:8" x14ac:dyDescent="0.3">
      <c r="A11" s="11" t="s">
        <v>488</v>
      </c>
      <c r="B11" s="11">
        <v>2015</v>
      </c>
      <c r="C11" s="11" t="s">
        <v>489</v>
      </c>
      <c r="D11" s="11" t="s">
        <v>490</v>
      </c>
      <c r="E11" s="11">
        <v>7</v>
      </c>
      <c r="G11" s="11" t="s">
        <v>491</v>
      </c>
      <c r="H11" s="11" t="s">
        <v>492</v>
      </c>
    </row>
    <row r="12" spans="1:8" x14ac:dyDescent="0.3">
      <c r="A12" s="11" t="s">
        <v>493</v>
      </c>
      <c r="B12" s="11">
        <v>2017</v>
      </c>
      <c r="C12" s="11" t="s">
        <v>494</v>
      </c>
      <c r="D12" s="11" t="s">
        <v>495</v>
      </c>
      <c r="E12" s="11">
        <v>50</v>
      </c>
      <c r="G12" s="11" t="s">
        <v>496</v>
      </c>
      <c r="H12" s="11" t="s">
        <v>497</v>
      </c>
    </row>
    <row r="13" spans="1:8" x14ac:dyDescent="0.3">
      <c r="A13" s="11" t="s">
        <v>498</v>
      </c>
      <c r="B13" s="11">
        <v>1992</v>
      </c>
      <c r="C13" s="11" t="s">
        <v>499</v>
      </c>
      <c r="D13" s="11" t="s">
        <v>500</v>
      </c>
      <c r="E13" s="11">
        <v>41</v>
      </c>
      <c r="G13" s="11" t="s">
        <v>501</v>
      </c>
    </row>
    <row r="14" spans="1:8" x14ac:dyDescent="0.3">
      <c r="A14" s="11" t="s">
        <v>502</v>
      </c>
      <c r="B14" s="11">
        <v>2020</v>
      </c>
      <c r="C14" s="11" t="s">
        <v>503</v>
      </c>
      <c r="D14" s="11" t="s">
        <v>504</v>
      </c>
      <c r="G14" s="11" t="s">
        <v>505</v>
      </c>
    </row>
    <row r="15" spans="1:8" x14ac:dyDescent="0.3">
      <c r="A15" s="11" t="s">
        <v>506</v>
      </c>
      <c r="B15" s="11">
        <v>2020</v>
      </c>
      <c r="C15" s="11" t="s">
        <v>507</v>
      </c>
      <c r="D15" s="11" t="s">
        <v>508</v>
      </c>
      <c r="E15" s="11">
        <v>20</v>
      </c>
      <c r="H15" s="11" t="s">
        <v>509</v>
      </c>
    </row>
    <row r="16" spans="1:8" x14ac:dyDescent="0.3">
      <c r="A16" s="11" t="s">
        <v>510</v>
      </c>
      <c r="B16" s="11">
        <v>2017</v>
      </c>
      <c r="C16" s="11" t="s">
        <v>511</v>
      </c>
      <c r="D16" s="11" t="s">
        <v>446</v>
      </c>
      <c r="E16" s="11">
        <v>71</v>
      </c>
      <c r="G16" s="11" t="s">
        <v>512</v>
      </c>
      <c r="H16" s="11" t="s">
        <v>513</v>
      </c>
    </row>
    <row r="17" spans="1:8" x14ac:dyDescent="0.3">
      <c r="A17" s="11" t="s">
        <v>514</v>
      </c>
      <c r="B17" s="11">
        <v>2017</v>
      </c>
      <c r="C17" s="11" t="s">
        <v>515</v>
      </c>
      <c r="D17" s="11" t="s">
        <v>516</v>
      </c>
      <c r="G17" s="11" t="s">
        <v>517</v>
      </c>
    </row>
    <row r="18" spans="1:8" x14ac:dyDescent="0.3">
      <c r="A18" s="11" t="s">
        <v>518</v>
      </c>
      <c r="B18" s="11">
        <v>2018</v>
      </c>
      <c r="C18" s="11" t="s">
        <v>519</v>
      </c>
      <c r="D18" s="11" t="s">
        <v>520</v>
      </c>
    </row>
    <row r="19" spans="1:8" x14ac:dyDescent="0.3">
      <c r="A19" s="11" t="s">
        <v>521</v>
      </c>
      <c r="B19" s="11">
        <v>2018</v>
      </c>
      <c r="C19" s="11" t="s">
        <v>522</v>
      </c>
      <c r="D19" s="11" t="s">
        <v>523</v>
      </c>
      <c r="G19" s="11" t="s">
        <v>524</v>
      </c>
    </row>
    <row r="20" spans="1:8" x14ac:dyDescent="0.3">
      <c r="A20" s="11" t="s">
        <v>525</v>
      </c>
      <c r="B20" s="11">
        <v>2018</v>
      </c>
      <c r="C20" s="11" t="s">
        <v>526</v>
      </c>
      <c r="D20" s="11" t="s">
        <v>527</v>
      </c>
      <c r="E20" s="11">
        <v>51</v>
      </c>
      <c r="G20" s="11" t="s">
        <v>528</v>
      </c>
      <c r="H20" s="11" t="s">
        <v>529</v>
      </c>
    </row>
    <row r="21" spans="1:8" x14ac:dyDescent="0.3">
      <c r="A21" s="11" t="s">
        <v>530</v>
      </c>
      <c r="B21" s="11">
        <v>2019</v>
      </c>
      <c r="C21" s="11" t="s">
        <v>531</v>
      </c>
      <c r="D21" s="11" t="s">
        <v>532</v>
      </c>
      <c r="E21" s="11">
        <v>36</v>
      </c>
      <c r="G21" s="11" t="s">
        <v>533</v>
      </c>
      <c r="H21" s="11" t="s">
        <v>534</v>
      </c>
    </row>
    <row r="22" spans="1:8" x14ac:dyDescent="0.3">
      <c r="A22" s="11" t="s">
        <v>535</v>
      </c>
      <c r="B22" s="11">
        <v>2018</v>
      </c>
      <c r="C22" s="11" t="s">
        <v>536</v>
      </c>
      <c r="D22" s="11" t="s">
        <v>446</v>
      </c>
      <c r="E22" s="11">
        <v>106</v>
      </c>
      <c r="G22" s="11" t="s">
        <v>537</v>
      </c>
      <c r="H22" s="11" t="s">
        <v>538</v>
      </c>
    </row>
    <row r="23" spans="1:8" x14ac:dyDescent="0.3">
      <c r="A23" s="11" t="s">
        <v>539</v>
      </c>
      <c r="B23" s="11">
        <v>2020</v>
      </c>
      <c r="C23" s="11" t="s">
        <v>540</v>
      </c>
      <c r="D23" s="11" t="s">
        <v>541</v>
      </c>
      <c r="G23" s="11" t="s">
        <v>542</v>
      </c>
      <c r="H23" s="11" t="s">
        <v>543</v>
      </c>
    </row>
    <row r="24" spans="1:8" x14ac:dyDescent="0.3">
      <c r="A24" s="11" t="s">
        <v>544</v>
      </c>
      <c r="B24" s="11">
        <v>2020</v>
      </c>
      <c r="C24" s="11" t="s">
        <v>545</v>
      </c>
      <c r="D24" s="11" t="s">
        <v>485</v>
      </c>
      <c r="E24" s="11">
        <v>192</v>
      </c>
      <c r="G24" s="11" t="s">
        <v>546</v>
      </c>
      <c r="H24" s="11" t="s">
        <v>547</v>
      </c>
    </row>
    <row r="25" spans="1:8" x14ac:dyDescent="0.3">
      <c r="A25" s="11" t="s">
        <v>548</v>
      </c>
      <c r="B25" s="11">
        <v>2020</v>
      </c>
      <c r="C25" s="11" t="s">
        <v>549</v>
      </c>
      <c r="D25" s="11" t="s">
        <v>485</v>
      </c>
      <c r="E25" s="11">
        <v>192</v>
      </c>
      <c r="G25" s="11" t="s">
        <v>550</v>
      </c>
      <c r="H25" s="11" t="s">
        <v>551</v>
      </c>
    </row>
    <row r="26" spans="1:8" x14ac:dyDescent="0.3">
      <c r="A26" s="11" t="s">
        <v>552</v>
      </c>
      <c r="B26" s="11">
        <v>1998</v>
      </c>
      <c r="C26" s="11" t="s">
        <v>553</v>
      </c>
      <c r="D26" s="11" t="s">
        <v>554</v>
      </c>
      <c r="E26" s="11">
        <v>13</v>
      </c>
      <c r="G26" s="11" t="s">
        <v>555</v>
      </c>
      <c r="H26" s="11" t="s">
        <v>556</v>
      </c>
    </row>
    <row r="27" spans="1:8" x14ac:dyDescent="0.3">
      <c r="A27" s="11" t="s">
        <v>557</v>
      </c>
      <c r="B27" s="11">
        <v>2016</v>
      </c>
      <c r="C27" s="11" t="s">
        <v>558</v>
      </c>
      <c r="D27" s="11" t="s">
        <v>559</v>
      </c>
      <c r="G27" s="11" t="s">
        <v>560</v>
      </c>
      <c r="H27" s="11" t="s">
        <v>561</v>
      </c>
    </row>
    <row r="28" spans="1:8" x14ac:dyDescent="0.3">
      <c r="A28" s="11" t="s">
        <v>562</v>
      </c>
      <c r="B28" s="11">
        <v>1997</v>
      </c>
      <c r="C28" s="11" t="s">
        <v>563</v>
      </c>
      <c r="D28" s="11" t="s">
        <v>564</v>
      </c>
      <c r="E28" s="11">
        <v>9</v>
      </c>
      <c r="G28" s="11" t="s">
        <v>565</v>
      </c>
      <c r="H28" s="11" t="s">
        <v>566</v>
      </c>
    </row>
    <row r="29" spans="1:8" x14ac:dyDescent="0.3">
      <c r="A29" s="11" t="s">
        <v>567</v>
      </c>
      <c r="B29" s="11">
        <v>2020</v>
      </c>
      <c r="C29" s="11" t="s">
        <v>568</v>
      </c>
      <c r="D29" s="11" t="s">
        <v>495</v>
      </c>
      <c r="E29" s="11">
        <v>91</v>
      </c>
      <c r="G29" s="11" t="s">
        <v>569</v>
      </c>
      <c r="H29" s="11" t="s">
        <v>570</v>
      </c>
    </row>
    <row r="30" spans="1:8" x14ac:dyDescent="0.3">
      <c r="A30" s="11" t="s">
        <v>571</v>
      </c>
      <c r="B30" s="11">
        <v>2013</v>
      </c>
      <c r="C30" s="11" t="s">
        <v>572</v>
      </c>
      <c r="D30" s="11" t="s">
        <v>573</v>
      </c>
    </row>
    <row r="31" spans="1:8" x14ac:dyDescent="0.3">
      <c r="A31" s="11" t="s">
        <v>574</v>
      </c>
      <c r="B31" s="11">
        <v>2016</v>
      </c>
      <c r="C31" s="11" t="s">
        <v>575</v>
      </c>
      <c r="D31" s="11" t="s">
        <v>485</v>
      </c>
      <c r="E31" s="11">
        <v>100</v>
      </c>
      <c r="G31" s="11" t="s">
        <v>576</v>
      </c>
      <c r="H31" s="11" t="s">
        <v>577</v>
      </c>
    </row>
    <row r="32" spans="1:8" x14ac:dyDescent="0.3">
      <c r="A32" s="11" t="s">
        <v>578</v>
      </c>
      <c r="B32" s="11">
        <v>2017</v>
      </c>
      <c r="C32" s="11" t="s">
        <v>579</v>
      </c>
      <c r="D32" s="11" t="s">
        <v>580</v>
      </c>
      <c r="E32" s="11">
        <v>2017</v>
      </c>
      <c r="G32" s="11">
        <v>211</v>
      </c>
      <c r="H32" s="11" t="s">
        <v>581</v>
      </c>
    </row>
    <row r="33" spans="1:8" x14ac:dyDescent="0.3">
      <c r="A33" s="11" t="s">
        <v>582</v>
      </c>
      <c r="B33" s="11">
        <v>2015</v>
      </c>
      <c r="C33" s="11" t="s">
        <v>583</v>
      </c>
      <c r="D33" s="11" t="s">
        <v>584</v>
      </c>
      <c r="G33" s="11" t="s">
        <v>585</v>
      </c>
    </row>
    <row r="34" spans="1:8" x14ac:dyDescent="0.3">
      <c r="A34" s="11" t="s">
        <v>586</v>
      </c>
      <c r="B34" s="11">
        <v>2019</v>
      </c>
      <c r="C34" s="11" t="s">
        <v>587</v>
      </c>
      <c r="D34" s="11" t="s">
        <v>588</v>
      </c>
      <c r="E34" s="11">
        <v>14</v>
      </c>
      <c r="G34" s="11" t="s">
        <v>589</v>
      </c>
      <c r="H34" s="11" t="s">
        <v>590</v>
      </c>
    </row>
    <row r="35" spans="1:8" x14ac:dyDescent="0.3">
      <c r="A35" s="11" t="s">
        <v>591</v>
      </c>
      <c r="B35" s="11">
        <v>2005</v>
      </c>
      <c r="C35" s="11" t="s">
        <v>592</v>
      </c>
      <c r="D35" s="11" t="s">
        <v>593</v>
      </c>
      <c r="G35" s="11" t="s">
        <v>594</v>
      </c>
      <c r="H35" s="11" t="s">
        <v>595</v>
      </c>
    </row>
    <row r="36" spans="1:8" x14ac:dyDescent="0.3">
      <c r="A36" s="11" t="s">
        <v>596</v>
      </c>
      <c r="B36" s="11">
        <v>2020</v>
      </c>
      <c r="C36" s="11" t="s">
        <v>427</v>
      </c>
      <c r="D36" s="11" t="s">
        <v>597</v>
      </c>
      <c r="E36" s="11">
        <v>57</v>
      </c>
      <c r="G36" s="11" t="s">
        <v>598</v>
      </c>
      <c r="H36" s="11" t="s">
        <v>599</v>
      </c>
    </row>
    <row r="37" spans="1:8" x14ac:dyDescent="0.3">
      <c r="A37" s="11" t="s">
        <v>600</v>
      </c>
      <c r="B37" s="11">
        <v>2019</v>
      </c>
      <c r="C37" s="11" t="s">
        <v>601</v>
      </c>
      <c r="D37" s="11" t="s">
        <v>602</v>
      </c>
      <c r="G37" s="11" t="s">
        <v>603</v>
      </c>
      <c r="H37" s="11" t="s">
        <v>604</v>
      </c>
    </row>
    <row r="38" spans="1:8" x14ac:dyDescent="0.3">
      <c r="A38" s="11" t="s">
        <v>605</v>
      </c>
      <c r="B38" s="11">
        <v>1992</v>
      </c>
      <c r="C38" s="11" t="s">
        <v>606</v>
      </c>
      <c r="D38" s="11" t="s">
        <v>607</v>
      </c>
      <c r="E38" s="11">
        <v>3</v>
      </c>
      <c r="G38" s="11" t="s">
        <v>608</v>
      </c>
      <c r="H38" s="11" t="s">
        <v>609</v>
      </c>
    </row>
    <row r="39" spans="1:8" x14ac:dyDescent="0.3">
      <c r="A39" s="11" t="s">
        <v>610</v>
      </c>
      <c r="B39" s="11">
        <v>2020</v>
      </c>
      <c r="C39" s="11" t="s">
        <v>611</v>
      </c>
      <c r="D39" s="11" t="s">
        <v>508</v>
      </c>
      <c r="E39" s="11">
        <v>20</v>
      </c>
      <c r="H39" s="11" t="s">
        <v>612</v>
      </c>
    </row>
    <row r="40" spans="1:8" x14ac:dyDescent="0.3">
      <c r="A40" s="11" t="s">
        <v>613</v>
      </c>
      <c r="B40" s="11">
        <v>2017</v>
      </c>
      <c r="C40" s="11" t="s">
        <v>614</v>
      </c>
      <c r="D40" s="11" t="s">
        <v>485</v>
      </c>
      <c r="E40" s="11">
        <v>128</v>
      </c>
      <c r="G40" s="11" t="s">
        <v>615</v>
      </c>
      <c r="H40" s="11" t="s">
        <v>616</v>
      </c>
    </row>
    <row r="41" spans="1:8" x14ac:dyDescent="0.3">
      <c r="A41" s="11" t="s">
        <v>617</v>
      </c>
      <c r="B41" s="11">
        <v>2020</v>
      </c>
      <c r="C41" s="11" t="s">
        <v>618</v>
      </c>
      <c r="D41" s="11" t="s">
        <v>619</v>
      </c>
      <c r="G41" s="11" t="s">
        <v>620</v>
      </c>
    </row>
    <row r="42" spans="1:8" x14ac:dyDescent="0.3">
      <c r="A42" s="11" t="s">
        <v>621</v>
      </c>
      <c r="B42" s="11">
        <v>2019</v>
      </c>
      <c r="C42" s="11" t="s">
        <v>135</v>
      </c>
      <c r="D42" s="11" t="s">
        <v>437</v>
      </c>
      <c r="E42" s="11">
        <v>93</v>
      </c>
      <c r="G42" s="11" t="s">
        <v>622</v>
      </c>
      <c r="H42" s="11" t="s">
        <v>623</v>
      </c>
    </row>
    <row r="43" spans="1:8" x14ac:dyDescent="0.3">
      <c r="A43" s="11" t="s">
        <v>624</v>
      </c>
      <c r="B43" s="11">
        <v>2020</v>
      </c>
      <c r="C43" s="11" t="s">
        <v>625</v>
      </c>
      <c r="D43" s="11" t="s">
        <v>626</v>
      </c>
      <c r="E43" s="11">
        <v>11</v>
      </c>
      <c r="G43" s="11" t="s">
        <v>627</v>
      </c>
    </row>
    <row r="44" spans="1:8" x14ac:dyDescent="0.3">
      <c r="A44" s="11" t="s">
        <v>628</v>
      </c>
      <c r="B44" s="11">
        <v>2019</v>
      </c>
      <c r="C44" s="11" t="s">
        <v>629</v>
      </c>
      <c r="D44" s="11" t="s">
        <v>630</v>
      </c>
      <c r="G44" s="11" t="s">
        <v>631</v>
      </c>
      <c r="H44" s="11" t="s">
        <v>632</v>
      </c>
    </row>
    <row r="45" spans="1:8" x14ac:dyDescent="0.3">
      <c r="A45" s="11" t="s">
        <v>633</v>
      </c>
      <c r="B45" s="11">
        <v>2018</v>
      </c>
      <c r="C45" s="11" t="s">
        <v>634</v>
      </c>
      <c r="D45" s="11" t="s">
        <v>446</v>
      </c>
      <c r="E45" s="11">
        <v>110</v>
      </c>
      <c r="G45" s="11" t="s">
        <v>635</v>
      </c>
      <c r="H45" s="11" t="s">
        <v>636</v>
      </c>
    </row>
    <row r="46" spans="1:8" x14ac:dyDescent="0.3">
      <c r="A46" s="11" t="s">
        <v>637</v>
      </c>
      <c r="B46" s="11">
        <v>2017</v>
      </c>
      <c r="C46" s="11" t="s">
        <v>638</v>
      </c>
      <c r="D46" s="11" t="s">
        <v>446</v>
      </c>
      <c r="E46" s="11">
        <v>81</v>
      </c>
      <c r="G46" s="11" t="s">
        <v>639</v>
      </c>
      <c r="H46" s="11" t="s">
        <v>640</v>
      </c>
    </row>
    <row r="47" spans="1:8" x14ac:dyDescent="0.3">
      <c r="A47" s="11" t="s">
        <v>641</v>
      </c>
      <c r="B47" s="11">
        <v>2016</v>
      </c>
      <c r="C47" s="11" t="s">
        <v>642</v>
      </c>
      <c r="D47" s="11" t="s">
        <v>643</v>
      </c>
      <c r="G47" s="11" t="s">
        <v>644</v>
      </c>
    </row>
    <row r="48" spans="1:8" x14ac:dyDescent="0.3">
      <c r="A48" s="11" t="s">
        <v>645</v>
      </c>
      <c r="B48" s="11">
        <v>2016</v>
      </c>
      <c r="C48" s="11" t="s">
        <v>646</v>
      </c>
      <c r="D48" s="11" t="s">
        <v>647</v>
      </c>
      <c r="G48" s="11" t="s">
        <v>648</v>
      </c>
      <c r="H48" s="11" t="s">
        <v>649</v>
      </c>
    </row>
    <row r="49" spans="1:8" x14ac:dyDescent="0.3">
      <c r="A49" s="11" t="s">
        <v>650</v>
      </c>
      <c r="B49" s="11">
        <v>2019</v>
      </c>
      <c r="C49" s="11" t="s">
        <v>651</v>
      </c>
      <c r="D49" s="11" t="s">
        <v>485</v>
      </c>
      <c r="E49" s="11">
        <v>183</v>
      </c>
      <c r="G49" s="11" t="s">
        <v>652</v>
      </c>
      <c r="H49" s="11" t="s">
        <v>653</v>
      </c>
    </row>
    <row r="50" spans="1:8" x14ac:dyDescent="0.3">
      <c r="A50" s="11" t="s">
        <v>654</v>
      </c>
      <c r="B50" s="11">
        <v>2009</v>
      </c>
      <c r="C50" s="11" t="s">
        <v>655</v>
      </c>
      <c r="D50" s="11" t="s">
        <v>656</v>
      </c>
      <c r="G50" s="11" t="s">
        <v>657</v>
      </c>
      <c r="H50" s="11" t="s">
        <v>658</v>
      </c>
    </row>
    <row r="51" spans="1:8" x14ac:dyDescent="0.3">
      <c r="A51" s="11" t="s">
        <v>659</v>
      </c>
      <c r="B51" s="11">
        <v>2007</v>
      </c>
      <c r="C51" s="11" t="s">
        <v>660</v>
      </c>
      <c r="D51" s="11" t="s">
        <v>661</v>
      </c>
      <c r="E51" s="11">
        <v>40</v>
      </c>
      <c r="G51" s="11" t="s">
        <v>662</v>
      </c>
      <c r="H51" s="11" t="s">
        <v>663</v>
      </c>
    </row>
    <row r="52" spans="1:8" x14ac:dyDescent="0.3">
      <c r="A52" s="11" t="s">
        <v>664</v>
      </c>
      <c r="B52" s="11">
        <v>2020</v>
      </c>
      <c r="C52" s="11" t="s">
        <v>665</v>
      </c>
      <c r="D52" s="11" t="s">
        <v>666</v>
      </c>
    </row>
    <row r="53" spans="1:8" x14ac:dyDescent="0.3">
      <c r="A53" s="11" t="s">
        <v>444</v>
      </c>
      <c r="B53" s="11">
        <v>2020</v>
      </c>
      <c r="C53" s="11" t="s">
        <v>667</v>
      </c>
      <c r="D53" s="11" t="s">
        <v>446</v>
      </c>
      <c r="E53" s="11">
        <v>146</v>
      </c>
      <c r="G53" s="11" t="s">
        <v>447</v>
      </c>
      <c r="H53" s="11" t="s">
        <v>448</v>
      </c>
    </row>
    <row r="54" spans="1:8" x14ac:dyDescent="0.3">
      <c r="A54" s="11" t="s">
        <v>444</v>
      </c>
      <c r="B54" s="11">
        <v>2021</v>
      </c>
      <c r="C54" s="11" t="s">
        <v>171</v>
      </c>
      <c r="D54" s="11" t="s">
        <v>446</v>
      </c>
      <c r="E54" s="11">
        <v>185</v>
      </c>
      <c r="G54" s="11" t="s">
        <v>668</v>
      </c>
      <c r="H54" s="11" t="s">
        <v>669</v>
      </c>
    </row>
    <row r="55" spans="1:8" x14ac:dyDescent="0.3">
      <c r="A55" s="11" t="s">
        <v>449</v>
      </c>
      <c r="B55" s="11">
        <v>2022</v>
      </c>
      <c r="C55" s="11" t="s">
        <v>670</v>
      </c>
      <c r="D55" s="11" t="s">
        <v>671</v>
      </c>
      <c r="E55" s="11">
        <v>7</v>
      </c>
      <c r="G55" s="11" t="s">
        <v>672</v>
      </c>
      <c r="H55" s="11" t="s">
        <v>673</v>
      </c>
    </row>
    <row r="56" spans="1:8" x14ac:dyDescent="0.3">
      <c r="A56" s="11" t="s">
        <v>454</v>
      </c>
      <c r="B56" s="11">
        <v>2018</v>
      </c>
      <c r="C56" s="11" t="s">
        <v>455</v>
      </c>
      <c r="D56" s="11" t="s">
        <v>674</v>
      </c>
      <c r="G56" s="11" t="s">
        <v>457</v>
      </c>
    </row>
    <row r="57" spans="1:8" x14ac:dyDescent="0.3">
      <c r="A57" s="11" t="s">
        <v>464</v>
      </c>
      <c r="B57" s="11">
        <v>2019</v>
      </c>
      <c r="C57" s="11" t="s">
        <v>465</v>
      </c>
      <c r="D57" s="11" t="s">
        <v>675</v>
      </c>
      <c r="G57" s="11" t="s">
        <v>467</v>
      </c>
      <c r="H57" s="11" t="s">
        <v>468</v>
      </c>
    </row>
    <row r="58" spans="1:8" x14ac:dyDescent="0.3">
      <c r="A58" s="11" t="s">
        <v>473</v>
      </c>
      <c r="B58" s="11">
        <v>2017</v>
      </c>
      <c r="C58" s="11" t="s">
        <v>474</v>
      </c>
      <c r="D58" s="11" t="s">
        <v>475</v>
      </c>
      <c r="G58" s="11" t="s">
        <v>476</v>
      </c>
      <c r="H58" s="11" t="s">
        <v>477</v>
      </c>
    </row>
    <row r="59" spans="1:8" x14ac:dyDescent="0.3">
      <c r="A59" s="11" t="s">
        <v>676</v>
      </c>
      <c r="B59" s="11">
        <v>2019</v>
      </c>
      <c r="C59" s="11" t="s">
        <v>677</v>
      </c>
      <c r="D59" s="11" t="s">
        <v>678</v>
      </c>
      <c r="G59" s="11" t="s">
        <v>679</v>
      </c>
      <c r="H59" s="11" t="s">
        <v>680</v>
      </c>
    </row>
    <row r="60" spans="1:8" x14ac:dyDescent="0.3">
      <c r="A60" s="11" t="s">
        <v>478</v>
      </c>
      <c r="B60" s="11">
        <v>2019</v>
      </c>
      <c r="C60" s="11" t="s">
        <v>681</v>
      </c>
      <c r="D60" s="11" t="s">
        <v>480</v>
      </c>
      <c r="G60" s="11" t="s">
        <v>481</v>
      </c>
      <c r="H60" s="11" t="s">
        <v>482</v>
      </c>
    </row>
    <row r="61" spans="1:8" x14ac:dyDescent="0.3">
      <c r="A61" s="11" t="s">
        <v>682</v>
      </c>
      <c r="B61" s="11">
        <v>2020</v>
      </c>
      <c r="C61" s="11" t="s">
        <v>503</v>
      </c>
      <c r="D61" s="11" t="s">
        <v>683</v>
      </c>
      <c r="E61" s="11">
        <v>34</v>
      </c>
      <c r="F61" s="11">
        <v>1</v>
      </c>
      <c r="G61" s="11" t="s">
        <v>505</v>
      </c>
      <c r="H61" s="11" t="s">
        <v>684</v>
      </c>
    </row>
    <row r="62" spans="1:8" x14ac:dyDescent="0.3">
      <c r="A62" s="11" t="s">
        <v>506</v>
      </c>
      <c r="B62" s="11">
        <v>2020</v>
      </c>
      <c r="C62" s="11" t="s">
        <v>507</v>
      </c>
      <c r="D62" s="11" t="s">
        <v>508</v>
      </c>
      <c r="E62" s="11">
        <v>20</v>
      </c>
      <c r="F62" s="11">
        <v>2</v>
      </c>
      <c r="H62" s="11" t="s">
        <v>509</v>
      </c>
    </row>
    <row r="63" spans="1:8" x14ac:dyDescent="0.3">
      <c r="A63" s="11" t="s">
        <v>514</v>
      </c>
      <c r="B63" s="11">
        <v>2017</v>
      </c>
      <c r="C63" s="11" t="s">
        <v>515</v>
      </c>
      <c r="D63" s="11" t="s">
        <v>516</v>
      </c>
      <c r="G63" s="11" t="s">
        <v>517</v>
      </c>
    </row>
    <row r="64" spans="1:8" x14ac:dyDescent="0.3">
      <c r="A64" s="11" t="s">
        <v>685</v>
      </c>
      <c r="B64" s="11">
        <v>2018</v>
      </c>
      <c r="C64" s="11" t="s">
        <v>686</v>
      </c>
      <c r="D64" s="11" t="s">
        <v>554</v>
      </c>
      <c r="E64" s="11">
        <v>33</v>
      </c>
      <c r="F64" s="11">
        <v>3</v>
      </c>
      <c r="G64" s="11" t="s">
        <v>687</v>
      </c>
      <c r="H64" s="11" t="s">
        <v>688</v>
      </c>
    </row>
    <row r="65" spans="1:8" x14ac:dyDescent="0.3">
      <c r="A65" s="11" t="s">
        <v>689</v>
      </c>
      <c r="B65" s="11">
        <v>2018</v>
      </c>
      <c r="C65" s="11" t="s">
        <v>690</v>
      </c>
      <c r="D65" s="11" t="s">
        <v>446</v>
      </c>
      <c r="E65" s="11">
        <v>92</v>
      </c>
      <c r="G65" s="11" t="s">
        <v>691</v>
      </c>
      <c r="H65" s="11" t="s">
        <v>692</v>
      </c>
    </row>
    <row r="66" spans="1:8" x14ac:dyDescent="0.3">
      <c r="A66" s="11" t="s">
        <v>693</v>
      </c>
      <c r="B66" s="11">
        <v>2019</v>
      </c>
      <c r="C66" s="11" t="s">
        <v>694</v>
      </c>
      <c r="D66" s="11" t="s">
        <v>485</v>
      </c>
      <c r="E66" s="11">
        <v>165</v>
      </c>
      <c r="G66" s="11" t="s">
        <v>695</v>
      </c>
      <c r="H66" s="11" t="s">
        <v>696</v>
      </c>
    </row>
    <row r="67" spans="1:8" x14ac:dyDescent="0.3">
      <c r="A67" s="11" t="s">
        <v>525</v>
      </c>
      <c r="B67" s="11">
        <v>2018</v>
      </c>
      <c r="C67" s="11" t="s">
        <v>526</v>
      </c>
      <c r="D67" s="11" t="s">
        <v>527</v>
      </c>
      <c r="E67" s="11">
        <v>51</v>
      </c>
      <c r="F67" s="11">
        <v>4</v>
      </c>
      <c r="G67" s="11" t="s">
        <v>528</v>
      </c>
      <c r="H67" s="11" t="s">
        <v>529</v>
      </c>
    </row>
    <row r="68" spans="1:8" x14ac:dyDescent="0.3">
      <c r="A68" s="11" t="s">
        <v>697</v>
      </c>
      <c r="B68" s="11">
        <v>2018</v>
      </c>
      <c r="C68" s="11" t="s">
        <v>698</v>
      </c>
      <c r="D68" s="11" t="s">
        <v>699</v>
      </c>
      <c r="G68" s="11" t="s">
        <v>700</v>
      </c>
      <c r="H68" s="11" t="s">
        <v>701</v>
      </c>
    </row>
    <row r="69" spans="1:8" x14ac:dyDescent="0.3">
      <c r="A69" s="11" t="s">
        <v>702</v>
      </c>
      <c r="B69" s="11">
        <v>2021</v>
      </c>
      <c r="C69" s="11" t="s">
        <v>703</v>
      </c>
      <c r="D69" s="11" t="s">
        <v>704</v>
      </c>
      <c r="E69" s="11">
        <v>117</v>
      </c>
      <c r="G69" s="11" t="s">
        <v>705</v>
      </c>
      <c r="H69" s="11" t="s">
        <v>706</v>
      </c>
    </row>
    <row r="70" spans="1:8" x14ac:dyDescent="0.3">
      <c r="A70" s="11" t="s">
        <v>557</v>
      </c>
      <c r="B70" s="11">
        <v>2016</v>
      </c>
      <c r="C70" s="11" t="s">
        <v>707</v>
      </c>
      <c r="D70" s="11" t="s">
        <v>559</v>
      </c>
      <c r="G70" s="11" t="s">
        <v>560</v>
      </c>
      <c r="H70" s="11" t="s">
        <v>561</v>
      </c>
    </row>
    <row r="71" spans="1:8" x14ac:dyDescent="0.3">
      <c r="A71" s="11" t="s">
        <v>571</v>
      </c>
      <c r="B71" s="11">
        <v>2013</v>
      </c>
      <c r="C71" s="11" t="s">
        <v>572</v>
      </c>
      <c r="D71" s="11" t="s">
        <v>573</v>
      </c>
    </row>
    <row r="72" spans="1:8" x14ac:dyDescent="0.3">
      <c r="A72" s="11" t="s">
        <v>708</v>
      </c>
      <c r="B72" s="11">
        <v>2019</v>
      </c>
      <c r="C72" s="11" t="s">
        <v>587</v>
      </c>
      <c r="D72" s="11" t="s">
        <v>588</v>
      </c>
      <c r="E72" s="11">
        <v>14</v>
      </c>
      <c r="F72" s="11">
        <v>8</v>
      </c>
      <c r="G72" s="11" t="s">
        <v>589</v>
      </c>
      <c r="H72" s="11" t="s">
        <v>590</v>
      </c>
    </row>
    <row r="73" spans="1:8" x14ac:dyDescent="0.3">
      <c r="A73" s="11" t="s">
        <v>709</v>
      </c>
      <c r="B73" s="11">
        <v>2021</v>
      </c>
      <c r="C73" s="11" t="s">
        <v>710</v>
      </c>
      <c r="D73" s="11" t="s">
        <v>711</v>
      </c>
      <c r="G73" s="11" t="s">
        <v>712</v>
      </c>
    </row>
    <row r="74" spans="1:8" x14ac:dyDescent="0.3">
      <c r="A74" s="11" t="s">
        <v>713</v>
      </c>
      <c r="B74" s="11">
        <v>2021</v>
      </c>
      <c r="C74" s="11" t="s">
        <v>714</v>
      </c>
      <c r="D74" s="11" t="s">
        <v>715</v>
      </c>
      <c r="E74" s="11">
        <v>9</v>
      </c>
      <c r="G74" s="11" t="s">
        <v>716</v>
      </c>
      <c r="H74" s="11" t="s">
        <v>717</v>
      </c>
    </row>
    <row r="75" spans="1:8" x14ac:dyDescent="0.3">
      <c r="A75" s="11" t="s">
        <v>718</v>
      </c>
      <c r="B75" s="11">
        <v>2021</v>
      </c>
      <c r="C75" s="11" t="s">
        <v>66</v>
      </c>
      <c r="D75" s="11" t="s">
        <v>597</v>
      </c>
      <c r="E75" s="11">
        <v>58</v>
      </c>
      <c r="F75" s="11">
        <v>4</v>
      </c>
      <c r="G75" s="11" t="s">
        <v>719</v>
      </c>
      <c r="H75" s="11" t="s">
        <v>720</v>
      </c>
    </row>
    <row r="76" spans="1:8" x14ac:dyDescent="0.3">
      <c r="A76" s="11" t="s">
        <v>721</v>
      </c>
      <c r="B76" s="11">
        <v>2017</v>
      </c>
      <c r="C76" s="11" t="s">
        <v>722</v>
      </c>
      <c r="D76" s="11" t="s">
        <v>723</v>
      </c>
      <c r="G76" s="11" t="s">
        <v>724</v>
      </c>
      <c r="H76" s="11" t="s">
        <v>725</v>
      </c>
    </row>
    <row r="77" spans="1:8" x14ac:dyDescent="0.3">
      <c r="A77" s="11" t="s">
        <v>726</v>
      </c>
      <c r="B77" s="11">
        <v>2020</v>
      </c>
      <c r="C77" s="11" t="s">
        <v>727</v>
      </c>
      <c r="D77" s="11" t="s">
        <v>728</v>
      </c>
      <c r="E77" s="11" t="s">
        <v>729</v>
      </c>
    </row>
    <row r="78" spans="1:8" x14ac:dyDescent="0.3">
      <c r="A78" s="11" t="s">
        <v>621</v>
      </c>
      <c r="B78" s="11">
        <v>2019</v>
      </c>
      <c r="C78" s="11" t="s">
        <v>135</v>
      </c>
      <c r="D78" s="11" t="s">
        <v>437</v>
      </c>
      <c r="E78" s="11">
        <v>93</v>
      </c>
      <c r="G78" s="11" t="s">
        <v>622</v>
      </c>
      <c r="H78" s="11" t="s">
        <v>623</v>
      </c>
    </row>
    <row r="79" spans="1:8" x14ac:dyDescent="0.3">
      <c r="A79" s="11" t="s">
        <v>624</v>
      </c>
      <c r="B79" s="11">
        <v>2020</v>
      </c>
      <c r="C79" s="11" t="s">
        <v>625</v>
      </c>
      <c r="D79" s="11" t="s">
        <v>626</v>
      </c>
      <c r="E79" s="11">
        <v>11</v>
      </c>
      <c r="F79" s="11">
        <v>1</v>
      </c>
      <c r="G79" s="11" t="s">
        <v>627</v>
      </c>
    </row>
    <row r="80" spans="1:8" x14ac:dyDescent="0.3">
      <c r="A80" s="11" t="s">
        <v>628</v>
      </c>
      <c r="B80" s="11">
        <v>2019</v>
      </c>
      <c r="C80" s="11" t="s">
        <v>629</v>
      </c>
      <c r="D80" s="11" t="s">
        <v>630</v>
      </c>
      <c r="G80" s="11" t="s">
        <v>631</v>
      </c>
      <c r="H80" s="11" t="s">
        <v>632</v>
      </c>
    </row>
    <row r="81" spans="1:8" x14ac:dyDescent="0.3">
      <c r="A81" s="11" t="s">
        <v>730</v>
      </c>
      <c r="B81" s="11">
        <v>2020</v>
      </c>
      <c r="C81" s="11" t="s">
        <v>731</v>
      </c>
      <c r="D81" s="11" t="s">
        <v>732</v>
      </c>
      <c r="G81" s="11" t="s">
        <v>733</v>
      </c>
    </row>
    <row r="82" spans="1:8" x14ac:dyDescent="0.3">
      <c r="A82" s="11" t="s">
        <v>734</v>
      </c>
      <c r="B82" s="11">
        <v>2014</v>
      </c>
      <c r="C82" s="11" t="s">
        <v>735</v>
      </c>
      <c r="D82" s="11" t="s">
        <v>736</v>
      </c>
      <c r="E82" s="11">
        <v>57</v>
      </c>
      <c r="G82" s="11" t="s">
        <v>737</v>
      </c>
      <c r="H82" s="11" t="s">
        <v>738</v>
      </c>
    </row>
    <row r="83" spans="1:8" x14ac:dyDescent="0.3">
      <c r="A83" s="11" t="s">
        <v>645</v>
      </c>
      <c r="B83" s="11">
        <v>2016</v>
      </c>
      <c r="C83" s="11" t="s">
        <v>739</v>
      </c>
      <c r="D83" s="11" t="s">
        <v>647</v>
      </c>
      <c r="G83" s="11" t="s">
        <v>648</v>
      </c>
      <c r="H83" s="11" t="s">
        <v>649</v>
      </c>
    </row>
    <row r="84" spans="1:8" x14ac:dyDescent="0.3">
      <c r="A84" s="11" t="s">
        <v>740</v>
      </c>
      <c r="B84" s="11">
        <v>2021</v>
      </c>
      <c r="C84" s="11" t="s">
        <v>741</v>
      </c>
      <c r="D84" s="11" t="s">
        <v>446</v>
      </c>
      <c r="E84" s="11">
        <v>166</v>
      </c>
      <c r="G84" s="11" t="s">
        <v>742</v>
      </c>
      <c r="H84" s="11" t="s">
        <v>743</v>
      </c>
    </row>
    <row r="85" spans="1:8" x14ac:dyDescent="0.3">
      <c r="A85" s="11" t="s">
        <v>744</v>
      </c>
      <c r="B85" s="11">
        <v>2018</v>
      </c>
      <c r="C85" s="11" t="s">
        <v>745</v>
      </c>
      <c r="D85" s="11" t="s">
        <v>746</v>
      </c>
      <c r="G85" s="11" t="s">
        <v>747</v>
      </c>
    </row>
    <row r="86" spans="1:8" x14ac:dyDescent="0.3">
      <c r="A86" s="11" t="s">
        <v>664</v>
      </c>
      <c r="B86" s="11">
        <v>2020</v>
      </c>
      <c r="C86" s="11" t="s">
        <v>748</v>
      </c>
      <c r="D86" s="11" t="s">
        <v>728</v>
      </c>
      <c r="E86" s="11" t="s">
        <v>749</v>
      </c>
    </row>
    <row r="87" spans="1:8" x14ac:dyDescent="0.3">
      <c r="A87" s="11" t="s">
        <v>750</v>
      </c>
      <c r="B87" s="11">
        <v>2018</v>
      </c>
      <c r="C87" s="11" t="s">
        <v>751</v>
      </c>
      <c r="D87" s="11" t="s">
        <v>752</v>
      </c>
    </row>
    <row r="88" spans="1:8" x14ac:dyDescent="0.3">
      <c r="A88" s="11" t="s">
        <v>753</v>
      </c>
      <c r="B88" s="11">
        <v>2022</v>
      </c>
      <c r="C88" s="11" t="s">
        <v>754</v>
      </c>
      <c r="D88" s="11" t="s">
        <v>755</v>
      </c>
      <c r="G88" s="11" t="s">
        <v>756</v>
      </c>
    </row>
    <row r="89" spans="1:8" x14ac:dyDescent="0.3">
      <c r="A89" s="11" t="s">
        <v>757</v>
      </c>
      <c r="B89" s="11">
        <v>2023</v>
      </c>
      <c r="C89" s="11" t="s">
        <v>758</v>
      </c>
      <c r="D89" s="11" t="s">
        <v>759</v>
      </c>
      <c r="G89" s="11" t="s">
        <v>760</v>
      </c>
      <c r="H89" s="11" t="s">
        <v>761</v>
      </c>
    </row>
    <row r="90" spans="1:8" x14ac:dyDescent="0.3">
      <c r="A90" s="11" t="s">
        <v>762</v>
      </c>
      <c r="B90" s="11">
        <v>2023</v>
      </c>
      <c r="C90" s="11" t="s">
        <v>763</v>
      </c>
      <c r="D90" s="11" t="s">
        <v>764</v>
      </c>
      <c r="G90" s="11" t="s">
        <v>760</v>
      </c>
      <c r="H90" s="11" t="s">
        <v>765</v>
      </c>
    </row>
    <row r="91" spans="1:8" x14ac:dyDescent="0.3">
      <c r="A91" s="11" t="s">
        <v>766</v>
      </c>
      <c r="B91" s="11">
        <v>2023</v>
      </c>
      <c r="C91" s="11" t="s">
        <v>767</v>
      </c>
      <c r="D91" s="11" t="s">
        <v>768</v>
      </c>
      <c r="E91" s="11">
        <v>558</v>
      </c>
      <c r="G91" s="11" t="s">
        <v>769</v>
      </c>
      <c r="H91" s="11" t="s">
        <v>770</v>
      </c>
    </row>
    <row r="92" spans="1:8" x14ac:dyDescent="0.3">
      <c r="A92" s="11" t="s">
        <v>771</v>
      </c>
      <c r="B92" s="11">
        <v>2023</v>
      </c>
      <c r="C92" s="11" t="s">
        <v>772</v>
      </c>
      <c r="D92" s="11" t="s">
        <v>773</v>
      </c>
      <c r="H92" s="11" t="s">
        <v>774</v>
      </c>
    </row>
    <row r="93" spans="1:8" x14ac:dyDescent="0.3">
      <c r="A93" s="11" t="s">
        <v>775</v>
      </c>
      <c r="B93" s="11">
        <v>2021</v>
      </c>
      <c r="C93" s="11" t="s">
        <v>776</v>
      </c>
      <c r="D93" s="11" t="s">
        <v>777</v>
      </c>
      <c r="G93" s="11" t="s">
        <v>778</v>
      </c>
      <c r="H93" s="11" t="s">
        <v>779</v>
      </c>
    </row>
    <row r="94" spans="1:8" x14ac:dyDescent="0.3">
      <c r="A94" s="11" t="s">
        <v>780</v>
      </c>
      <c r="B94" s="11">
        <v>2017</v>
      </c>
      <c r="C94" s="11" t="s">
        <v>781</v>
      </c>
      <c r="G94" s="11" t="s">
        <v>782</v>
      </c>
      <c r="H94" s="11" t="s">
        <v>783</v>
      </c>
    </row>
    <row r="95" spans="1:8" x14ac:dyDescent="0.3">
      <c r="A95" s="11" t="s">
        <v>784</v>
      </c>
      <c r="B95" s="11">
        <v>2018</v>
      </c>
      <c r="C95" s="11" t="s">
        <v>785</v>
      </c>
      <c r="D95" s="11" t="s">
        <v>786</v>
      </c>
      <c r="G95" s="11" t="s">
        <v>787</v>
      </c>
    </row>
    <row r="96" spans="1:8" x14ac:dyDescent="0.3">
      <c r="A96" s="11" t="s">
        <v>788</v>
      </c>
      <c r="B96" s="11">
        <v>2021</v>
      </c>
      <c r="C96" s="11" t="s">
        <v>789</v>
      </c>
      <c r="D96" s="11" t="s">
        <v>790</v>
      </c>
      <c r="E96" s="11">
        <v>6</v>
      </c>
      <c r="F96" s="11">
        <v>1</v>
      </c>
      <c r="G96" s="11" t="s">
        <v>791</v>
      </c>
      <c r="H96" s="11" t="s">
        <v>792</v>
      </c>
    </row>
    <row r="97" spans="1:8" x14ac:dyDescent="0.3">
      <c r="A97" s="11" t="s">
        <v>793</v>
      </c>
      <c r="B97" s="11">
        <v>2023</v>
      </c>
      <c r="C97" s="11" t="s">
        <v>794</v>
      </c>
      <c r="D97" s="11" t="s">
        <v>768</v>
      </c>
      <c r="E97" s="11">
        <v>529</v>
      </c>
      <c r="G97" s="11" t="s">
        <v>795</v>
      </c>
      <c r="H97" s="11" t="s">
        <v>796</v>
      </c>
    </row>
    <row r="98" spans="1:8" x14ac:dyDescent="0.3">
      <c r="A98" s="11" t="s">
        <v>797</v>
      </c>
      <c r="B98" s="11">
        <v>2016</v>
      </c>
      <c r="C98" s="11" t="s">
        <v>798</v>
      </c>
      <c r="D98" s="11" t="s">
        <v>799</v>
      </c>
      <c r="G98" s="11" t="s">
        <v>800</v>
      </c>
    </row>
    <row r="99" spans="1:8" x14ac:dyDescent="0.3">
      <c r="A99" s="11" t="s">
        <v>801</v>
      </c>
      <c r="B99" s="11">
        <v>2021</v>
      </c>
      <c r="C99" s="11" t="s">
        <v>802</v>
      </c>
      <c r="D99" s="11" t="s">
        <v>803</v>
      </c>
      <c r="G99" s="11" t="s">
        <v>804</v>
      </c>
    </row>
    <row r="100" spans="1:8" x14ac:dyDescent="0.3">
      <c r="A100" s="11" t="s">
        <v>805</v>
      </c>
      <c r="B100" s="11">
        <v>2019</v>
      </c>
      <c r="C100" s="11" t="s">
        <v>806</v>
      </c>
      <c r="D100" s="11" t="s">
        <v>807</v>
      </c>
      <c r="G100" s="11" t="s">
        <v>808</v>
      </c>
    </row>
    <row r="101" spans="1:8" x14ac:dyDescent="0.3">
      <c r="A101" s="11" t="s">
        <v>809</v>
      </c>
      <c r="B101" s="11">
        <v>2023</v>
      </c>
      <c r="C101" s="11" t="s">
        <v>810</v>
      </c>
      <c r="D101" s="11" t="s">
        <v>811</v>
      </c>
      <c r="E101" s="11">
        <v>29</v>
      </c>
      <c r="F101" s="11">
        <v>3</v>
      </c>
      <c r="G101" s="11" t="s">
        <v>812</v>
      </c>
      <c r="H101" s="11" t="s">
        <v>813</v>
      </c>
    </row>
    <row r="102" spans="1:8" x14ac:dyDescent="0.3">
      <c r="A102" s="11" t="s">
        <v>814</v>
      </c>
      <c r="B102" s="11">
        <v>2023</v>
      </c>
      <c r="C102" s="11" t="s">
        <v>815</v>
      </c>
      <c r="D102" s="11" t="s">
        <v>816</v>
      </c>
      <c r="G102" s="11" t="s">
        <v>817</v>
      </c>
      <c r="H102" s="11" t="s">
        <v>818</v>
      </c>
    </row>
    <row r="103" spans="1:8" x14ac:dyDescent="0.3">
      <c r="A103" s="11" t="s">
        <v>819</v>
      </c>
      <c r="B103" s="11">
        <v>2022</v>
      </c>
      <c r="C103" s="11" t="s">
        <v>820</v>
      </c>
      <c r="D103" s="11" t="s">
        <v>821</v>
      </c>
      <c r="G103" s="11" t="s">
        <v>822</v>
      </c>
    </row>
    <row r="104" spans="1:8" x14ac:dyDescent="0.3">
      <c r="A104" s="11" t="s">
        <v>823</v>
      </c>
      <c r="B104" s="11">
        <v>2020</v>
      </c>
      <c r="C104" s="11" t="s">
        <v>824</v>
      </c>
      <c r="D104" s="11" t="s">
        <v>825</v>
      </c>
    </row>
    <row r="105" spans="1:8" x14ac:dyDescent="0.3">
      <c r="A105" s="11" t="s">
        <v>826</v>
      </c>
      <c r="B105" s="11">
        <v>2017</v>
      </c>
      <c r="C105" s="11" t="s">
        <v>827</v>
      </c>
      <c r="D105" s="11" t="s">
        <v>828</v>
      </c>
      <c r="E105" s="11">
        <v>11</v>
      </c>
      <c r="F105" s="11">
        <v>1</v>
      </c>
      <c r="G105" s="11" t="s">
        <v>829</v>
      </c>
      <c r="H105" s="11" t="s">
        <v>830</v>
      </c>
    </row>
    <row r="106" spans="1:8" x14ac:dyDescent="0.3">
      <c r="A106" s="11" t="s">
        <v>831</v>
      </c>
      <c r="B106" s="11">
        <v>2022</v>
      </c>
      <c r="C106" s="11" t="s">
        <v>832</v>
      </c>
      <c r="D106" s="11" t="s">
        <v>833</v>
      </c>
      <c r="G106" s="11" t="s">
        <v>834</v>
      </c>
      <c r="H106" s="11" t="s">
        <v>835</v>
      </c>
    </row>
    <row r="107" spans="1:8" x14ac:dyDescent="0.3">
      <c r="A107" s="11" t="s">
        <v>836</v>
      </c>
      <c r="B107" s="11">
        <v>2019</v>
      </c>
      <c r="C107" s="11" t="s">
        <v>837</v>
      </c>
      <c r="D107" s="11" t="s">
        <v>838</v>
      </c>
      <c r="G107" s="11" t="s">
        <v>839</v>
      </c>
    </row>
    <row r="108" spans="1:8" x14ac:dyDescent="0.3">
      <c r="A108" s="11" t="s">
        <v>840</v>
      </c>
      <c r="B108" s="11">
        <v>2018</v>
      </c>
      <c r="C108" s="11" t="s">
        <v>841</v>
      </c>
      <c r="D108" s="11" t="s">
        <v>842</v>
      </c>
      <c r="G108" s="11" t="s">
        <v>843</v>
      </c>
    </row>
    <row r="109" spans="1:8" x14ac:dyDescent="0.3">
      <c r="A109" s="11" t="s">
        <v>844</v>
      </c>
      <c r="B109" s="11">
        <v>2020</v>
      </c>
      <c r="C109" s="11" t="s">
        <v>845</v>
      </c>
      <c r="D109" s="11" t="s">
        <v>846</v>
      </c>
      <c r="G109" s="11" t="s">
        <v>847</v>
      </c>
    </row>
    <row r="110" spans="1:8" x14ac:dyDescent="0.3">
      <c r="A110" s="11" t="s">
        <v>848</v>
      </c>
      <c r="B110" s="11">
        <v>2023</v>
      </c>
      <c r="C110" s="11" t="s">
        <v>849</v>
      </c>
      <c r="D110" s="11" t="s">
        <v>816</v>
      </c>
      <c r="G110" s="11" t="s">
        <v>850</v>
      </c>
      <c r="H110" s="11" t="s">
        <v>851</v>
      </c>
    </row>
    <row r="111" spans="1:8" x14ac:dyDescent="0.3">
      <c r="A111" s="11" t="s">
        <v>852</v>
      </c>
      <c r="B111" s="11">
        <v>2023</v>
      </c>
      <c r="C111" s="11" t="s">
        <v>853</v>
      </c>
      <c r="D111" s="11" t="s">
        <v>854</v>
      </c>
      <c r="G111" s="11" t="s">
        <v>855</v>
      </c>
    </row>
    <row r="112" spans="1:8" x14ac:dyDescent="0.3">
      <c r="A112" s="11" t="s">
        <v>856</v>
      </c>
      <c r="B112" s="11">
        <v>2023</v>
      </c>
      <c r="C112" s="11" t="s">
        <v>857</v>
      </c>
      <c r="D112" s="11" t="s">
        <v>858</v>
      </c>
      <c r="G112" s="11" t="s">
        <v>662</v>
      </c>
      <c r="H112" s="11" t="s">
        <v>859</v>
      </c>
    </row>
    <row r="113" spans="1:8" x14ac:dyDescent="0.3">
      <c r="A113" s="11" t="s">
        <v>860</v>
      </c>
      <c r="B113" s="11">
        <v>2018</v>
      </c>
      <c r="C113" s="11" t="s">
        <v>861</v>
      </c>
      <c r="D113" s="11" t="s">
        <v>862</v>
      </c>
      <c r="G113" s="11" t="s">
        <v>863</v>
      </c>
      <c r="H113" s="11" t="s">
        <v>864</v>
      </c>
    </row>
    <row r="114" spans="1:8" x14ac:dyDescent="0.3">
      <c r="A114" s="11" t="s">
        <v>865</v>
      </c>
      <c r="B114" s="11">
        <v>2020</v>
      </c>
      <c r="C114" s="11" t="s">
        <v>866</v>
      </c>
      <c r="D114" s="11" t="s">
        <v>867</v>
      </c>
      <c r="G114" s="11" t="s">
        <v>868</v>
      </c>
    </row>
    <row r="115" spans="1:8" x14ac:dyDescent="0.3">
      <c r="A115" s="11" t="s">
        <v>869</v>
      </c>
      <c r="B115" s="11">
        <v>2015</v>
      </c>
      <c r="C115" s="11" t="s">
        <v>870</v>
      </c>
      <c r="D115" s="11" t="s">
        <v>871</v>
      </c>
      <c r="G115" s="11" t="s">
        <v>872</v>
      </c>
    </row>
    <row r="116" spans="1:8" x14ac:dyDescent="0.3">
      <c r="A116" s="11" t="s">
        <v>873</v>
      </c>
      <c r="B116" s="11">
        <v>2024</v>
      </c>
      <c r="C116" s="11" t="s">
        <v>874</v>
      </c>
      <c r="D116" s="11" t="s">
        <v>446</v>
      </c>
      <c r="E116" s="11">
        <v>244</v>
      </c>
      <c r="G116" s="11" t="s">
        <v>875</v>
      </c>
      <c r="H116" s="11" t="s">
        <v>876</v>
      </c>
    </row>
    <row r="117" spans="1:8" x14ac:dyDescent="0.3">
      <c r="A117" s="11" t="s">
        <v>877</v>
      </c>
      <c r="B117" s="11">
        <v>1970</v>
      </c>
      <c r="C117" s="11" t="s">
        <v>878</v>
      </c>
      <c r="D117" s="11" t="s">
        <v>879</v>
      </c>
      <c r="E117" s="11">
        <v>57</v>
      </c>
      <c r="F117" s="11">
        <v>1</v>
      </c>
      <c r="G117" s="11" t="s">
        <v>880</v>
      </c>
      <c r="H117" s="11" t="s">
        <v>881</v>
      </c>
    </row>
    <row r="118" spans="1:8" x14ac:dyDescent="0.3">
      <c r="A118" s="11" t="s">
        <v>882</v>
      </c>
      <c r="B118" s="11">
        <v>2022</v>
      </c>
      <c r="C118" s="11" t="s">
        <v>883</v>
      </c>
      <c r="D118" s="11" t="s">
        <v>884</v>
      </c>
      <c r="G118" s="11" t="s">
        <v>885</v>
      </c>
      <c r="H118" s="11" t="s">
        <v>886</v>
      </c>
    </row>
    <row r="119" spans="1:8" x14ac:dyDescent="0.3">
      <c r="A119" s="11" t="s">
        <v>887</v>
      </c>
      <c r="B119" s="11">
        <v>2020</v>
      </c>
      <c r="C119" s="11" t="s">
        <v>888</v>
      </c>
      <c r="D119" s="11" t="s">
        <v>889</v>
      </c>
      <c r="G119" s="11" t="s">
        <v>890</v>
      </c>
      <c r="H119" s="11" t="s">
        <v>891</v>
      </c>
    </row>
    <row r="120" spans="1:8" x14ac:dyDescent="0.3">
      <c r="A120" s="11" t="s">
        <v>892</v>
      </c>
      <c r="B120" s="11">
        <v>2018</v>
      </c>
      <c r="C120" s="11" t="s">
        <v>893</v>
      </c>
      <c r="D120" s="11" t="s">
        <v>894</v>
      </c>
      <c r="G120" s="11" t="s">
        <v>895</v>
      </c>
    </row>
    <row r="121" spans="1:8" x14ac:dyDescent="0.3">
      <c r="A121" s="11" t="s">
        <v>896</v>
      </c>
      <c r="B121" s="11">
        <v>2020</v>
      </c>
      <c r="C121" s="11" t="s">
        <v>897</v>
      </c>
      <c r="D121" s="11" t="s">
        <v>898</v>
      </c>
      <c r="G121" s="11" t="s">
        <v>899</v>
      </c>
      <c r="H121" s="11" t="s">
        <v>900</v>
      </c>
    </row>
    <row r="122" spans="1:8" x14ac:dyDescent="0.3">
      <c r="A122" s="11" t="s">
        <v>901</v>
      </c>
      <c r="B122" s="11">
        <v>2020</v>
      </c>
      <c r="C122" s="11" t="s">
        <v>902</v>
      </c>
      <c r="D122" s="11" t="s">
        <v>683</v>
      </c>
      <c r="E122" s="11">
        <v>34</v>
      </c>
      <c r="F122" s="11">
        <v>5</v>
      </c>
      <c r="G122" s="11" t="s">
        <v>903</v>
      </c>
    </row>
    <row r="123" spans="1:8" x14ac:dyDescent="0.3">
      <c r="A123" s="11" t="s">
        <v>904</v>
      </c>
      <c r="B123" s="11">
        <v>2020</v>
      </c>
      <c r="C123" s="11" t="s">
        <v>905</v>
      </c>
      <c r="D123" s="11" t="s">
        <v>906</v>
      </c>
      <c r="E123" s="11">
        <v>8</v>
      </c>
      <c r="G123" s="11" t="s">
        <v>907</v>
      </c>
      <c r="H123" s="11" t="s">
        <v>908</v>
      </c>
    </row>
    <row r="124" spans="1:8" x14ac:dyDescent="0.3">
      <c r="A124" s="11" t="s">
        <v>909</v>
      </c>
      <c r="B124" s="11">
        <v>1995</v>
      </c>
      <c r="C124" s="11" t="s">
        <v>910</v>
      </c>
      <c r="D124" s="11" t="s">
        <v>911</v>
      </c>
      <c r="E124" s="11">
        <v>4</v>
      </c>
      <c r="G124" s="11" t="s">
        <v>912</v>
      </c>
      <c r="H124" s="11" t="s">
        <v>913</v>
      </c>
    </row>
    <row r="125" spans="1:8" x14ac:dyDescent="0.3">
      <c r="A125" s="11" t="s">
        <v>914</v>
      </c>
      <c r="B125" s="11">
        <v>2014</v>
      </c>
      <c r="C125" s="11" t="s">
        <v>915</v>
      </c>
      <c r="D125" s="11" t="s">
        <v>916</v>
      </c>
      <c r="G125" s="11" t="s">
        <v>917</v>
      </c>
      <c r="H125" s="11" t="s">
        <v>918</v>
      </c>
    </row>
    <row r="126" spans="1:8" x14ac:dyDescent="0.3">
      <c r="A126" s="11" t="s">
        <v>919</v>
      </c>
      <c r="B126" s="11">
        <v>2021</v>
      </c>
      <c r="C126" s="11" t="s">
        <v>920</v>
      </c>
      <c r="D126" s="11" t="s">
        <v>921</v>
      </c>
      <c r="G126" s="11" t="s">
        <v>922</v>
      </c>
      <c r="H126" s="11" t="s">
        <v>923</v>
      </c>
    </row>
    <row r="127" spans="1:8" x14ac:dyDescent="0.3">
      <c r="A127" s="11" t="s">
        <v>924</v>
      </c>
      <c r="B127" s="11">
        <v>2018</v>
      </c>
      <c r="C127" s="11" t="s">
        <v>925</v>
      </c>
      <c r="D127" s="11" t="s">
        <v>926</v>
      </c>
      <c r="G127" s="11" t="s">
        <v>927</v>
      </c>
      <c r="H127" s="11" t="s">
        <v>928</v>
      </c>
    </row>
    <row r="128" spans="1:8" x14ac:dyDescent="0.3">
      <c r="A128" s="11" t="s">
        <v>929</v>
      </c>
      <c r="B128" s="11">
        <v>2020</v>
      </c>
      <c r="C128" s="11" t="s">
        <v>930</v>
      </c>
      <c r="D128" s="11" t="s">
        <v>931</v>
      </c>
    </row>
    <row r="129" spans="1:8" x14ac:dyDescent="0.3">
      <c r="A129" s="11" t="s">
        <v>932</v>
      </c>
      <c r="B129" s="11">
        <v>2022</v>
      </c>
      <c r="C129" s="11" t="s">
        <v>933</v>
      </c>
      <c r="D129" s="11" t="s">
        <v>768</v>
      </c>
      <c r="E129" s="11">
        <v>470</v>
      </c>
      <c r="G129" s="11" t="s">
        <v>934</v>
      </c>
      <c r="H129" s="11" t="s">
        <v>935</v>
      </c>
    </row>
    <row r="130" spans="1:8" x14ac:dyDescent="0.3">
      <c r="A130" s="11" t="s">
        <v>936</v>
      </c>
      <c r="B130" s="11">
        <v>2022</v>
      </c>
      <c r="C130" s="11" t="s">
        <v>937</v>
      </c>
      <c r="D130" s="11" t="s">
        <v>938</v>
      </c>
      <c r="G130" s="11" t="s">
        <v>939</v>
      </c>
      <c r="H130" s="11" t="s">
        <v>940</v>
      </c>
    </row>
    <row r="131" spans="1:8" x14ac:dyDescent="0.3">
      <c r="A131" s="11" t="s">
        <v>941</v>
      </c>
      <c r="B131" s="11">
        <v>2022</v>
      </c>
      <c r="C131" s="11" t="s">
        <v>942</v>
      </c>
      <c r="D131" s="11" t="s">
        <v>943</v>
      </c>
      <c r="G131" s="11" t="s">
        <v>944</v>
      </c>
      <c r="H131" s="11" t="s">
        <v>945</v>
      </c>
    </row>
    <row r="132" spans="1:8" x14ac:dyDescent="0.3">
      <c r="A132" s="11" t="s">
        <v>946</v>
      </c>
      <c r="B132" s="11">
        <v>2021</v>
      </c>
      <c r="C132" s="11" t="s">
        <v>947</v>
      </c>
      <c r="D132" s="11" t="s">
        <v>948</v>
      </c>
      <c r="G132" s="11" t="s">
        <v>949</v>
      </c>
    </row>
    <row r="133" spans="1:8" x14ac:dyDescent="0.3">
      <c r="A133" s="11" t="s">
        <v>950</v>
      </c>
      <c r="B133" s="11">
        <v>2019</v>
      </c>
      <c r="C133" s="11" t="s">
        <v>951</v>
      </c>
      <c r="D133" s="11" t="s">
        <v>952</v>
      </c>
      <c r="G133" s="11" t="s">
        <v>953</v>
      </c>
    </row>
    <row r="134" spans="1:8" x14ac:dyDescent="0.3">
      <c r="A134" s="11" t="s">
        <v>954</v>
      </c>
      <c r="B134" s="11">
        <v>2020</v>
      </c>
      <c r="C134" s="11" t="s">
        <v>955</v>
      </c>
      <c r="D134" s="11" t="s">
        <v>867</v>
      </c>
      <c r="G134" s="11" t="s">
        <v>956</v>
      </c>
    </row>
    <row r="135" spans="1:8" x14ac:dyDescent="0.3">
      <c r="A135" s="11" t="s">
        <v>957</v>
      </c>
      <c r="B135" s="11">
        <v>2021</v>
      </c>
      <c r="C135" s="11" t="s">
        <v>958</v>
      </c>
      <c r="D135" s="11" t="s">
        <v>803</v>
      </c>
      <c r="G135" s="11" t="s">
        <v>959</v>
      </c>
    </row>
    <row r="136" spans="1:8" x14ac:dyDescent="0.3">
      <c r="A136" s="11" t="s">
        <v>960</v>
      </c>
      <c r="B136" s="11">
        <v>2022</v>
      </c>
      <c r="C136" s="11" t="s">
        <v>961</v>
      </c>
      <c r="D136" s="11" t="s">
        <v>962</v>
      </c>
      <c r="E136" s="11">
        <v>3</v>
      </c>
      <c r="G136" s="11" t="s">
        <v>963</v>
      </c>
      <c r="H136" s="11" t="s">
        <v>964</v>
      </c>
    </row>
    <row r="137" spans="1:8" x14ac:dyDescent="0.3">
      <c r="A137" s="11" t="s">
        <v>965</v>
      </c>
      <c r="B137" s="11">
        <v>2022</v>
      </c>
      <c r="C137" s="11" t="s">
        <v>966</v>
      </c>
      <c r="D137" s="11" t="s">
        <v>821</v>
      </c>
      <c r="G137" s="11" t="s">
        <v>967</v>
      </c>
    </row>
    <row r="138" spans="1:8" x14ac:dyDescent="0.3">
      <c r="A138" s="11" t="s">
        <v>968</v>
      </c>
      <c r="B138" s="11">
        <v>2023</v>
      </c>
      <c r="C138" s="11" t="s">
        <v>969</v>
      </c>
      <c r="D138" s="11" t="s">
        <v>970</v>
      </c>
      <c r="G138" s="11" t="s">
        <v>971</v>
      </c>
      <c r="H138" s="11" t="s">
        <v>972</v>
      </c>
    </row>
    <row r="139" spans="1:8" x14ac:dyDescent="0.3">
      <c r="A139" s="11" t="s">
        <v>973</v>
      </c>
      <c r="B139" s="11">
        <v>2016</v>
      </c>
      <c r="C139" s="11" t="s">
        <v>974</v>
      </c>
      <c r="D139" s="11" t="s">
        <v>975</v>
      </c>
    </row>
    <row r="140" spans="1:8" x14ac:dyDescent="0.3">
      <c r="A140" s="11" t="s">
        <v>976</v>
      </c>
      <c r="B140" s="11">
        <v>2019</v>
      </c>
      <c r="C140" s="11" t="s">
        <v>977</v>
      </c>
      <c r="D140" s="11" t="s">
        <v>978</v>
      </c>
    </row>
    <row r="141" spans="1:8" x14ac:dyDescent="0.3">
      <c r="A141" s="11" t="s">
        <v>979</v>
      </c>
      <c r="B141" s="11">
        <v>2024</v>
      </c>
      <c r="C141" s="11" t="s">
        <v>980</v>
      </c>
      <c r="D141" s="11" t="s">
        <v>446</v>
      </c>
      <c r="E141" s="11">
        <v>238</v>
      </c>
      <c r="G141" s="11" t="s">
        <v>981</v>
      </c>
      <c r="H141" s="11" t="s">
        <v>982</v>
      </c>
    </row>
    <row r="142" spans="1:8" x14ac:dyDescent="0.3">
      <c r="A142" s="11" t="s">
        <v>983</v>
      </c>
      <c r="B142" s="11">
        <v>2023</v>
      </c>
      <c r="C142" s="11" t="s">
        <v>984</v>
      </c>
      <c r="D142" s="11" t="s">
        <v>446</v>
      </c>
      <c r="E142" s="11">
        <v>215</v>
      </c>
      <c r="G142" s="11" t="s">
        <v>985</v>
      </c>
      <c r="H142" s="11" t="s">
        <v>986</v>
      </c>
    </row>
    <row r="143" spans="1:8" x14ac:dyDescent="0.3">
      <c r="A143" s="11" t="s">
        <v>987</v>
      </c>
      <c r="B143" s="11">
        <v>2018</v>
      </c>
      <c r="C143" s="11" t="s">
        <v>988</v>
      </c>
      <c r="D143" s="11" t="s">
        <v>975</v>
      </c>
    </row>
    <row r="144" spans="1:8" x14ac:dyDescent="0.3">
      <c r="A144" s="11" t="s">
        <v>989</v>
      </c>
      <c r="B144" s="11">
        <v>2023</v>
      </c>
      <c r="C144" s="11" t="s">
        <v>990</v>
      </c>
      <c r="D144" s="11" t="s">
        <v>991</v>
      </c>
      <c r="E144" s="11">
        <v>99</v>
      </c>
      <c r="G144" s="11" t="s">
        <v>992</v>
      </c>
      <c r="H144" s="11" t="s">
        <v>993</v>
      </c>
    </row>
    <row r="145" spans="1:8" x14ac:dyDescent="0.3">
      <c r="A145" s="11" t="s">
        <v>994</v>
      </c>
      <c r="B145" s="11">
        <v>2004</v>
      </c>
      <c r="C145" s="11" t="s">
        <v>995</v>
      </c>
      <c r="D145" s="11" t="s">
        <v>996</v>
      </c>
      <c r="E145" s="11">
        <v>21</v>
      </c>
      <c r="F145" s="11">
        <v>6</v>
      </c>
      <c r="G145" s="11" t="s">
        <v>997</v>
      </c>
      <c r="H145" s="11" t="s">
        <v>998</v>
      </c>
    </row>
    <row r="146" spans="1:8" x14ac:dyDescent="0.3">
      <c r="A146" s="11" t="s">
        <v>999</v>
      </c>
      <c r="B146" s="11">
        <v>2019</v>
      </c>
      <c r="C146" s="11" t="s">
        <v>1000</v>
      </c>
      <c r="D146" s="11" t="s">
        <v>1001</v>
      </c>
      <c r="G146" s="11" t="s">
        <v>1002</v>
      </c>
      <c r="H146" s="11" t="s">
        <v>1003</v>
      </c>
    </row>
    <row r="147" spans="1:8" x14ac:dyDescent="0.3">
      <c r="A147" s="11" t="s">
        <v>1004</v>
      </c>
      <c r="B147" s="11">
        <v>2022</v>
      </c>
      <c r="C147" s="11" t="s">
        <v>1005</v>
      </c>
      <c r="D147" s="11" t="s">
        <v>1006</v>
      </c>
      <c r="E147" s="11">
        <v>8</v>
      </c>
      <c r="F147" s="11">
        <v>6</v>
      </c>
      <c r="G147" s="11" t="s">
        <v>1007</v>
      </c>
      <c r="H147" s="11" t="s">
        <v>1008</v>
      </c>
    </row>
    <row r="148" spans="1:8" x14ac:dyDescent="0.3">
      <c r="A148" s="11" t="s">
        <v>1009</v>
      </c>
      <c r="B148" s="11">
        <v>2021</v>
      </c>
      <c r="C148" s="11" t="s">
        <v>1010</v>
      </c>
      <c r="D148" s="11" t="s">
        <v>948</v>
      </c>
      <c r="G148" s="11" t="s">
        <v>1011</v>
      </c>
      <c r="H148" s="11" t="s">
        <v>1012</v>
      </c>
    </row>
    <row r="149" spans="1:8" x14ac:dyDescent="0.3">
      <c r="A149" s="11" t="s">
        <v>1013</v>
      </c>
      <c r="B149" s="11">
        <v>2016</v>
      </c>
      <c r="C149" s="11" t="s">
        <v>1014</v>
      </c>
      <c r="D149" s="11" t="s">
        <v>1015</v>
      </c>
      <c r="G149" s="11" t="s">
        <v>1016</v>
      </c>
      <c r="H149" s="11" t="s">
        <v>1017</v>
      </c>
    </row>
    <row r="150" spans="1:8" x14ac:dyDescent="0.3">
      <c r="A150" s="11" t="s">
        <v>1018</v>
      </c>
      <c r="B150" s="11">
        <v>2020</v>
      </c>
      <c r="C150" s="11" t="s">
        <v>1019</v>
      </c>
      <c r="D150" s="11" t="s">
        <v>898</v>
      </c>
      <c r="G150" s="11" t="s">
        <v>1020</v>
      </c>
      <c r="H150" s="11" t="s">
        <v>1021</v>
      </c>
    </row>
    <row r="151" spans="1:8" x14ac:dyDescent="0.3">
      <c r="A151" s="11" t="s">
        <v>1022</v>
      </c>
      <c r="B151" s="11">
        <v>2020</v>
      </c>
      <c r="C151" s="11" t="s">
        <v>1023</v>
      </c>
      <c r="D151" s="11" t="s">
        <v>1024</v>
      </c>
      <c r="G151" s="11" t="s">
        <v>1025</v>
      </c>
      <c r="H151" s="11" t="s">
        <v>1026</v>
      </c>
    </row>
    <row r="152" spans="1:8" x14ac:dyDescent="0.3">
      <c r="A152" s="11" t="s">
        <v>1027</v>
      </c>
      <c r="B152" s="11">
        <v>2022</v>
      </c>
      <c r="C152" s="11" t="s">
        <v>1028</v>
      </c>
      <c r="D152" s="11" t="s">
        <v>884</v>
      </c>
      <c r="G152" s="11" t="s">
        <v>1029</v>
      </c>
      <c r="H152" s="11" t="s">
        <v>1030</v>
      </c>
    </row>
    <row r="153" spans="1:8" x14ac:dyDescent="0.3">
      <c r="A153" s="11" t="s">
        <v>1031</v>
      </c>
      <c r="B153" s="11">
        <v>2018</v>
      </c>
      <c r="C153" s="11" t="s">
        <v>1032</v>
      </c>
      <c r="D153" s="11" t="s">
        <v>1033</v>
      </c>
      <c r="G153" s="11" t="s">
        <v>1034</v>
      </c>
      <c r="H153" s="11" t="s">
        <v>1035</v>
      </c>
    </row>
    <row r="154" spans="1:8" x14ac:dyDescent="0.3">
      <c r="A154" s="11" t="s">
        <v>1036</v>
      </c>
      <c r="B154" s="11">
        <v>2023</v>
      </c>
      <c r="C154" s="11" t="s">
        <v>1037</v>
      </c>
      <c r="D154" s="11" t="s">
        <v>485</v>
      </c>
      <c r="E154" s="11">
        <v>269</v>
      </c>
      <c r="G154" s="11" t="s">
        <v>1038</v>
      </c>
      <c r="H154" s="11" t="s">
        <v>1039</v>
      </c>
    </row>
    <row r="155" spans="1:8" x14ac:dyDescent="0.3">
      <c r="A155" s="11" t="s">
        <v>1040</v>
      </c>
      <c r="B155" s="11">
        <v>2017</v>
      </c>
      <c r="C155" s="11" t="s">
        <v>1041</v>
      </c>
      <c r="D155" s="11" t="s">
        <v>1042</v>
      </c>
      <c r="G155" s="11" t="s">
        <v>1043</v>
      </c>
      <c r="H155" s="11" t="s">
        <v>1044</v>
      </c>
    </row>
    <row r="156" spans="1:8" x14ac:dyDescent="0.3">
      <c r="A156" s="11" t="s">
        <v>1045</v>
      </c>
      <c r="B156" s="11">
        <v>2016</v>
      </c>
      <c r="C156" s="11" t="s">
        <v>1046</v>
      </c>
      <c r="D156" s="11" t="s">
        <v>1047</v>
      </c>
      <c r="G156" s="11" t="s">
        <v>1048</v>
      </c>
      <c r="H156" s="11" t="s">
        <v>1049</v>
      </c>
    </row>
    <row r="157" spans="1:8" x14ac:dyDescent="0.3">
      <c r="A157" s="11" t="s">
        <v>1050</v>
      </c>
      <c r="B157" s="11">
        <v>2019</v>
      </c>
      <c r="C157" s="11" t="s">
        <v>1051</v>
      </c>
      <c r="D157" s="11" t="s">
        <v>1052</v>
      </c>
      <c r="G157" s="11" t="s">
        <v>1053</v>
      </c>
      <c r="H157" s="11" t="s">
        <v>1054</v>
      </c>
    </row>
    <row r="158" spans="1:8" x14ac:dyDescent="0.3">
      <c r="A158" s="11" t="s">
        <v>1055</v>
      </c>
      <c r="B158" s="11">
        <v>2014</v>
      </c>
      <c r="C158" s="11" t="s">
        <v>1056</v>
      </c>
      <c r="D158" s="11" t="s">
        <v>916</v>
      </c>
      <c r="G158" s="11" t="s">
        <v>1057</v>
      </c>
      <c r="H158" s="11" t="s">
        <v>1058</v>
      </c>
    </row>
    <row r="159" spans="1:8" x14ac:dyDescent="0.3">
      <c r="A159" s="11" t="s">
        <v>1059</v>
      </c>
      <c r="B159" s="11" t="s">
        <v>1060</v>
      </c>
      <c r="C159" s="11" t="s">
        <v>1059</v>
      </c>
      <c r="G159" s="8" t="s">
        <v>1061</v>
      </c>
    </row>
    <row r="160" spans="1:8" x14ac:dyDescent="0.3">
      <c r="A160" s="11" t="s">
        <v>1062</v>
      </c>
      <c r="B160" s="11">
        <v>2019</v>
      </c>
      <c r="C160" s="11" t="s">
        <v>1063</v>
      </c>
      <c r="D160" s="11" t="s">
        <v>1064</v>
      </c>
      <c r="G160" s="11" t="s">
        <v>1065</v>
      </c>
      <c r="H160" s="11" t="s">
        <v>1066</v>
      </c>
    </row>
    <row r="161" spans="1:8" x14ac:dyDescent="0.3">
      <c r="A161" s="11" t="s">
        <v>1067</v>
      </c>
      <c r="B161" s="11">
        <v>2021</v>
      </c>
      <c r="C161" s="11" t="s">
        <v>1068</v>
      </c>
      <c r="D161" s="11" t="s">
        <v>803</v>
      </c>
      <c r="G161" s="11" t="s">
        <v>1069</v>
      </c>
      <c r="H161" s="11" t="s">
        <v>1070</v>
      </c>
    </row>
    <row r="162" spans="1:8" x14ac:dyDescent="0.3">
      <c r="A162" s="11" t="s">
        <v>1071</v>
      </c>
      <c r="B162" s="11">
        <v>2019</v>
      </c>
      <c r="C162" s="11" t="s">
        <v>1072</v>
      </c>
      <c r="D162" s="11" t="s">
        <v>1073</v>
      </c>
      <c r="G162" s="11" t="s">
        <v>1074</v>
      </c>
    </row>
    <row r="163" spans="1:8" x14ac:dyDescent="0.3">
      <c r="A163" s="11" t="s">
        <v>1075</v>
      </c>
      <c r="B163" s="11">
        <v>2015</v>
      </c>
      <c r="C163" s="11" t="s">
        <v>1076</v>
      </c>
      <c r="D163" s="11" t="s">
        <v>1077</v>
      </c>
      <c r="G163" s="11" t="s">
        <v>1078</v>
      </c>
    </row>
    <row r="164" spans="1:8" x14ac:dyDescent="0.3">
      <c r="A164" s="11" t="s">
        <v>1079</v>
      </c>
      <c r="B164" s="11" t="s">
        <v>1060</v>
      </c>
      <c r="C164" s="11" t="s">
        <v>1080</v>
      </c>
    </row>
    <row r="165" spans="1:8" x14ac:dyDescent="0.3">
      <c r="A165" s="11" t="s">
        <v>1081</v>
      </c>
      <c r="B165" s="11">
        <v>2019</v>
      </c>
      <c r="C165" s="11" t="s">
        <v>1082</v>
      </c>
      <c r="D165" s="11" t="s">
        <v>1064</v>
      </c>
      <c r="G165" s="11" t="s">
        <v>1083</v>
      </c>
      <c r="H165" s="11" t="s">
        <v>1084</v>
      </c>
    </row>
    <row r="166" spans="1:8" x14ac:dyDescent="0.3">
      <c r="A166" s="11" t="s">
        <v>1085</v>
      </c>
      <c r="B166" s="11">
        <v>2023</v>
      </c>
      <c r="C166" s="11" t="s">
        <v>1086</v>
      </c>
      <c r="D166" s="11" t="s">
        <v>1087</v>
      </c>
      <c r="E166" s="11">
        <v>37</v>
      </c>
      <c r="F166" s="11">
        <v>1</v>
      </c>
      <c r="G166" s="11">
        <v>2166719</v>
      </c>
      <c r="H166" s="11" t="s">
        <v>1088</v>
      </c>
    </row>
    <row r="167" spans="1:8" x14ac:dyDescent="0.3">
      <c r="A167" s="11" t="s">
        <v>1089</v>
      </c>
      <c r="B167" s="11">
        <v>2016</v>
      </c>
      <c r="C167" s="11" t="s">
        <v>1090</v>
      </c>
      <c r="D167" s="11" t="s">
        <v>1091</v>
      </c>
      <c r="E167" s="11">
        <v>29</v>
      </c>
    </row>
    <row r="168" spans="1:8" x14ac:dyDescent="0.3">
      <c r="A168" s="11" t="s">
        <v>1092</v>
      </c>
      <c r="B168" s="11">
        <v>2020</v>
      </c>
      <c r="C168" s="11" t="s">
        <v>1093</v>
      </c>
      <c r="D168" s="11" t="s">
        <v>1094</v>
      </c>
    </row>
    <row r="169" spans="1:8" x14ac:dyDescent="0.3">
      <c r="A169" s="11" t="s">
        <v>1095</v>
      </c>
      <c r="B169" s="11">
        <v>2021</v>
      </c>
      <c r="C169" s="11" t="s">
        <v>1096</v>
      </c>
      <c r="D169" s="11" t="s">
        <v>446</v>
      </c>
      <c r="E169" s="11">
        <v>185</v>
      </c>
      <c r="G169" s="11" t="s">
        <v>1097</v>
      </c>
      <c r="H169" s="11" t="s">
        <v>1098</v>
      </c>
    </row>
    <row r="170" spans="1:8" x14ac:dyDescent="0.3">
      <c r="A170" s="11" t="s">
        <v>1099</v>
      </c>
      <c r="B170" s="11">
        <v>2019</v>
      </c>
      <c r="C170" s="11" t="s">
        <v>1100</v>
      </c>
      <c r="D170" s="11" t="s">
        <v>1101</v>
      </c>
      <c r="G170" s="11" t="s">
        <v>1102</v>
      </c>
      <c r="H170" s="11" t="s">
        <v>1103</v>
      </c>
    </row>
    <row r="171" spans="1:8" x14ac:dyDescent="0.3">
      <c r="A171" s="11" t="s">
        <v>1104</v>
      </c>
      <c r="B171" s="11">
        <v>2023</v>
      </c>
      <c r="C171" s="11" t="s">
        <v>377</v>
      </c>
      <c r="D171" s="11" t="s">
        <v>446</v>
      </c>
      <c r="E171" s="11">
        <v>216</v>
      </c>
      <c r="G171" s="11" t="s">
        <v>1105</v>
      </c>
      <c r="H171" s="11" t="s">
        <v>1106</v>
      </c>
    </row>
    <row r="172" spans="1:8" x14ac:dyDescent="0.3">
      <c r="A172" s="11" t="s">
        <v>1107</v>
      </c>
      <c r="B172" s="11">
        <v>2017</v>
      </c>
      <c r="C172" s="11" t="s">
        <v>1108</v>
      </c>
      <c r="D172" s="11" t="s">
        <v>1091</v>
      </c>
      <c r="E172" s="11">
        <v>30</v>
      </c>
    </row>
    <row r="173" spans="1:8" x14ac:dyDescent="0.3">
      <c r="A173" s="11" t="s">
        <v>1109</v>
      </c>
      <c r="B173" s="11">
        <v>2017</v>
      </c>
      <c r="C173" s="11" t="s">
        <v>1110</v>
      </c>
      <c r="D173" s="11" t="s">
        <v>1111</v>
      </c>
      <c r="G173" s="11" t="s">
        <v>1112</v>
      </c>
    </row>
    <row r="174" spans="1:8" x14ac:dyDescent="0.3">
      <c r="A174" s="11" t="s">
        <v>1113</v>
      </c>
      <c r="B174" s="11">
        <v>2022</v>
      </c>
      <c r="C174" s="11" t="s">
        <v>1114</v>
      </c>
      <c r="D174" s="11" t="s">
        <v>1115</v>
      </c>
      <c r="G174" s="11" t="s">
        <v>1116</v>
      </c>
    </row>
    <row r="175" spans="1:8" x14ac:dyDescent="0.3">
      <c r="A175" s="11" t="s">
        <v>1117</v>
      </c>
      <c r="B175" s="11">
        <v>2020</v>
      </c>
      <c r="C175" s="11" t="s">
        <v>1118</v>
      </c>
      <c r="D175" s="11" t="s">
        <v>867</v>
      </c>
      <c r="G175" s="11" t="s">
        <v>1119</v>
      </c>
      <c r="H175" s="11" t="s">
        <v>1120</v>
      </c>
    </row>
    <row r="176" spans="1:8" x14ac:dyDescent="0.3">
      <c r="A176" s="11" t="s">
        <v>1121</v>
      </c>
      <c r="B176" s="11">
        <v>2022</v>
      </c>
      <c r="C176" s="11" t="s">
        <v>1122</v>
      </c>
      <c r="D176" s="11" t="s">
        <v>943</v>
      </c>
      <c r="G176" s="11" t="s">
        <v>1123</v>
      </c>
      <c r="H176" s="11" t="s">
        <v>1124</v>
      </c>
    </row>
    <row r="177" spans="1:8" x14ac:dyDescent="0.3">
      <c r="A177" s="11" t="s">
        <v>1125</v>
      </c>
      <c r="B177" s="11">
        <v>2020</v>
      </c>
      <c r="C177" s="11" t="s">
        <v>1126</v>
      </c>
      <c r="D177" s="11" t="s">
        <v>1127</v>
      </c>
      <c r="E177" s="11">
        <v>17</v>
      </c>
      <c r="F177" s="11">
        <v>2</v>
      </c>
      <c r="G177" s="11" t="s">
        <v>1128</v>
      </c>
      <c r="H177" s="11" t="s">
        <v>1129</v>
      </c>
    </row>
    <row r="178" spans="1:8" x14ac:dyDescent="0.3">
      <c r="A178" s="11" t="s">
        <v>1130</v>
      </c>
      <c r="B178" s="11">
        <v>2022</v>
      </c>
      <c r="C178" s="11" t="s">
        <v>1131</v>
      </c>
      <c r="D178" s="11" t="s">
        <v>1115</v>
      </c>
      <c r="G178" s="11" t="s">
        <v>1132</v>
      </c>
    </row>
    <row r="179" spans="1:8" x14ac:dyDescent="0.3">
      <c r="A179" s="11" t="s">
        <v>1133</v>
      </c>
      <c r="B179" s="11">
        <v>2023</v>
      </c>
      <c r="C179" s="11" t="s">
        <v>1134</v>
      </c>
      <c r="D179" s="11" t="s">
        <v>446</v>
      </c>
      <c r="E179" s="11">
        <v>232</v>
      </c>
      <c r="G179" s="11" t="s">
        <v>1135</v>
      </c>
      <c r="H179" s="11" t="s">
        <v>1136</v>
      </c>
    </row>
    <row r="180" spans="1:8" x14ac:dyDescent="0.3">
      <c r="A180" s="11" t="s">
        <v>1137</v>
      </c>
      <c r="B180" s="11">
        <v>2023</v>
      </c>
      <c r="C180" s="11" t="s">
        <v>1138</v>
      </c>
      <c r="D180" s="11" t="s">
        <v>1139</v>
      </c>
      <c r="E180" s="11">
        <v>644</v>
      </c>
      <c r="G180" s="11" t="s">
        <v>1140</v>
      </c>
      <c r="H180" s="11" t="s">
        <v>1141</v>
      </c>
    </row>
    <row r="181" spans="1:8" x14ac:dyDescent="0.3">
      <c r="A181" s="11" t="s">
        <v>1142</v>
      </c>
      <c r="B181" s="11">
        <v>2019</v>
      </c>
      <c r="C181" s="11" t="s">
        <v>1143</v>
      </c>
      <c r="D181" s="11" t="s">
        <v>1091</v>
      </c>
      <c r="E181" s="11">
        <v>32</v>
      </c>
    </row>
    <row r="182" spans="1:8" x14ac:dyDescent="0.3">
      <c r="A182" s="11" t="s">
        <v>1144</v>
      </c>
      <c r="B182" s="11">
        <v>2021</v>
      </c>
      <c r="C182" s="11" t="s">
        <v>1145</v>
      </c>
      <c r="D182" s="11" t="s">
        <v>1146</v>
      </c>
      <c r="G182" s="11" t="s">
        <v>1147</v>
      </c>
      <c r="H182" s="11" t="s">
        <v>1148</v>
      </c>
    </row>
    <row r="183" spans="1:8" x14ac:dyDescent="0.3">
      <c r="A183" s="11" t="s">
        <v>1149</v>
      </c>
      <c r="B183" s="11">
        <v>2021</v>
      </c>
      <c r="C183" s="11" t="s">
        <v>1150</v>
      </c>
      <c r="D183" s="11" t="s">
        <v>921</v>
      </c>
      <c r="G183" s="11" t="s">
        <v>1151</v>
      </c>
      <c r="H183" s="11" t="s">
        <v>1152</v>
      </c>
    </row>
    <row r="184" spans="1:8" x14ac:dyDescent="0.3">
      <c r="A184" s="11" t="s">
        <v>1153</v>
      </c>
      <c r="B184" s="11">
        <v>2023</v>
      </c>
      <c r="C184" s="11" t="s">
        <v>1154</v>
      </c>
      <c r="D184" s="11" t="s">
        <v>816</v>
      </c>
      <c r="G184" s="11" t="s">
        <v>1155</v>
      </c>
      <c r="H184" s="11" t="s">
        <v>1156</v>
      </c>
    </row>
    <row r="185" spans="1:8" x14ac:dyDescent="0.3">
      <c r="A185" s="11" t="s">
        <v>1157</v>
      </c>
      <c r="B185" s="11">
        <v>2020</v>
      </c>
      <c r="C185" s="11" t="s">
        <v>1158</v>
      </c>
      <c r="D185" s="11" t="s">
        <v>1159</v>
      </c>
      <c r="G185" s="11" t="s">
        <v>1160</v>
      </c>
    </row>
    <row r="186" spans="1:8" x14ac:dyDescent="0.3">
      <c r="A186" s="11" t="s">
        <v>1161</v>
      </c>
      <c r="B186" s="11">
        <v>2023</v>
      </c>
      <c r="C186" s="11" t="s">
        <v>1162</v>
      </c>
      <c r="D186" s="11" t="s">
        <v>816</v>
      </c>
      <c r="G186" s="11" t="s">
        <v>1163</v>
      </c>
      <c r="H186" s="11" t="s">
        <v>1164</v>
      </c>
    </row>
    <row r="187" spans="1:8" x14ac:dyDescent="0.3">
      <c r="A187" s="11" t="s">
        <v>1165</v>
      </c>
      <c r="B187" s="11">
        <v>2019</v>
      </c>
      <c r="C187" s="11" t="s">
        <v>1166</v>
      </c>
      <c r="D187" s="11" t="s">
        <v>1064</v>
      </c>
      <c r="G187" s="11" t="s">
        <v>1167</v>
      </c>
    </row>
    <row r="188" spans="1:8" x14ac:dyDescent="0.3">
      <c r="A188" s="11" t="s">
        <v>1168</v>
      </c>
      <c r="B188" s="11">
        <v>2022</v>
      </c>
      <c r="C188" s="11" t="s">
        <v>1169</v>
      </c>
      <c r="D188" s="11" t="s">
        <v>884</v>
      </c>
      <c r="G188" s="11" t="s">
        <v>1170</v>
      </c>
      <c r="H188" s="11" t="s">
        <v>1171</v>
      </c>
    </row>
    <row r="189" spans="1:8" x14ac:dyDescent="0.3">
      <c r="A189" s="11" t="s">
        <v>1172</v>
      </c>
      <c r="B189" s="11">
        <v>2022</v>
      </c>
      <c r="C189" s="11" t="s">
        <v>1173</v>
      </c>
      <c r="D189" s="11" t="s">
        <v>1174</v>
      </c>
      <c r="G189" s="11" t="s">
        <v>1175</v>
      </c>
    </row>
    <row r="190" spans="1:8" x14ac:dyDescent="0.3">
      <c r="A190" s="11" t="s">
        <v>1176</v>
      </c>
      <c r="B190" s="11">
        <v>2023</v>
      </c>
      <c r="C190" s="11" t="s">
        <v>1177</v>
      </c>
      <c r="D190" s="11" t="s">
        <v>1178</v>
      </c>
      <c r="G190" s="11" t="s">
        <v>1179</v>
      </c>
    </row>
    <row r="191" spans="1:8" x14ac:dyDescent="0.3">
      <c r="A191" s="11" t="s">
        <v>1180</v>
      </c>
      <c r="B191" s="11">
        <v>2016</v>
      </c>
      <c r="C191" s="11" t="s">
        <v>1181</v>
      </c>
      <c r="D191" s="11" t="s">
        <v>1182</v>
      </c>
      <c r="G191" s="11" t="s">
        <v>1183</v>
      </c>
    </row>
    <row r="192" spans="1:8" x14ac:dyDescent="0.3">
      <c r="A192" s="11" t="s">
        <v>1184</v>
      </c>
      <c r="B192" s="11">
        <v>2022</v>
      </c>
      <c r="C192" s="11" t="s">
        <v>1185</v>
      </c>
      <c r="D192" s="11" t="s">
        <v>1186</v>
      </c>
      <c r="G192" s="11" t="s">
        <v>1187</v>
      </c>
      <c r="H192" s="11" t="s">
        <v>1188</v>
      </c>
    </row>
    <row r="193" spans="1:7" x14ac:dyDescent="0.3">
      <c r="A193" s="11" t="s">
        <v>1189</v>
      </c>
      <c r="B193" s="11">
        <v>2020</v>
      </c>
      <c r="C193" s="11" t="s">
        <v>1190</v>
      </c>
      <c r="D193" s="11" t="s">
        <v>825</v>
      </c>
    </row>
    <row r="194" spans="1:7" x14ac:dyDescent="0.3">
      <c r="A194" s="11" t="s">
        <v>1191</v>
      </c>
      <c r="B194" s="11">
        <v>2012</v>
      </c>
      <c r="C194" s="11" t="s">
        <v>1192</v>
      </c>
      <c r="D194" s="11" t="s">
        <v>1193</v>
      </c>
      <c r="G194" s="11" t="s">
        <v>1194</v>
      </c>
    </row>
    <row r="195" spans="1:7" x14ac:dyDescent="0.3">
      <c r="A195" s="11" t="s">
        <v>1195</v>
      </c>
      <c r="B195" s="11">
        <v>2012</v>
      </c>
      <c r="C195" s="11" t="s">
        <v>1196</v>
      </c>
      <c r="D195" s="11" t="s">
        <v>1197</v>
      </c>
      <c r="G195" s="18">
        <v>45992</v>
      </c>
    </row>
    <row r="196" spans="1:7" x14ac:dyDescent="0.3">
      <c r="A196" s="11" t="s">
        <v>1198</v>
      </c>
      <c r="B196" s="11">
        <v>2009</v>
      </c>
      <c r="C196" s="11" t="s">
        <v>1199</v>
      </c>
      <c r="D196" s="11" t="s">
        <v>1200</v>
      </c>
      <c r="E196" s="11">
        <v>34</v>
      </c>
      <c r="F196" s="11">
        <v>1</v>
      </c>
      <c r="G196" s="11">
        <v>169</v>
      </c>
    </row>
    <row r="197" spans="1:7" x14ac:dyDescent="0.3">
      <c r="A197" s="11" t="s">
        <v>1201</v>
      </c>
      <c r="B197" s="11">
        <v>2015</v>
      </c>
      <c r="C197" s="11" t="s">
        <v>1202</v>
      </c>
      <c r="D197" s="11" t="s">
        <v>437</v>
      </c>
      <c r="E197" s="11">
        <v>46</v>
      </c>
      <c r="G197" s="11" t="s">
        <v>1203</v>
      </c>
    </row>
    <row r="198" spans="1:7" x14ac:dyDescent="0.3">
      <c r="A198" s="11" t="s">
        <v>1204</v>
      </c>
      <c r="B198" s="11">
        <v>2013</v>
      </c>
      <c r="C198" s="11" t="s">
        <v>1205</v>
      </c>
      <c r="D198" s="11" t="s">
        <v>1206</v>
      </c>
      <c r="E198" s="11">
        <v>36</v>
      </c>
      <c r="F198" s="11">
        <v>2</v>
      </c>
      <c r="G198" s="11" t="s">
        <v>1207</v>
      </c>
    </row>
    <row r="199" spans="1:7" x14ac:dyDescent="0.3">
      <c r="A199" s="11" t="s">
        <v>1208</v>
      </c>
      <c r="B199" s="11">
        <v>2015</v>
      </c>
      <c r="C199" s="11" t="s">
        <v>1209</v>
      </c>
      <c r="D199" s="11" t="s">
        <v>437</v>
      </c>
      <c r="E199" s="11">
        <v>44</v>
      </c>
      <c r="G199" s="11" t="s">
        <v>1210</v>
      </c>
    </row>
    <row r="200" spans="1:7" x14ac:dyDescent="0.3">
      <c r="A200" s="11" t="s">
        <v>1211</v>
      </c>
      <c r="B200" s="11">
        <v>2011</v>
      </c>
      <c r="C200" s="11" t="s">
        <v>1212</v>
      </c>
      <c r="D200" s="11" t="s">
        <v>1213</v>
      </c>
      <c r="E200" s="11">
        <v>2</v>
      </c>
      <c r="F200" s="11">
        <v>1</v>
      </c>
      <c r="G200" s="18">
        <v>45870</v>
      </c>
    </row>
    <row r="201" spans="1:7" x14ac:dyDescent="0.3">
      <c r="A201" s="11" t="s">
        <v>1214</v>
      </c>
      <c r="B201" s="11">
        <v>2013</v>
      </c>
      <c r="C201" s="11" t="s">
        <v>1215</v>
      </c>
      <c r="D201" s="11" t="s">
        <v>1216</v>
      </c>
      <c r="G201" s="11" t="s">
        <v>1217</v>
      </c>
    </row>
    <row r="202" spans="1:7" x14ac:dyDescent="0.3">
      <c r="A202" s="11" t="s">
        <v>1218</v>
      </c>
      <c r="B202" s="11">
        <v>2011</v>
      </c>
      <c r="C202" s="11" t="s">
        <v>1219</v>
      </c>
      <c r="D202" s="11" t="s">
        <v>1220</v>
      </c>
      <c r="G202" s="11" t="s">
        <v>1221</v>
      </c>
    </row>
    <row r="203" spans="1:7" x14ac:dyDescent="0.3">
      <c r="A203" s="11" t="s">
        <v>1222</v>
      </c>
      <c r="B203" s="11">
        <v>2010</v>
      </c>
      <c r="C203" s="11" t="s">
        <v>1223</v>
      </c>
      <c r="D203" s="11" t="s">
        <v>437</v>
      </c>
      <c r="E203" s="11">
        <v>26</v>
      </c>
      <c r="F203" s="11">
        <v>5</v>
      </c>
      <c r="G203" s="11" t="s">
        <v>1224</v>
      </c>
    </row>
    <row r="204" spans="1:7" x14ac:dyDescent="0.3">
      <c r="A204" s="11" t="s">
        <v>1225</v>
      </c>
      <c r="B204" s="11">
        <v>2015</v>
      </c>
      <c r="C204" s="11" t="s">
        <v>1226</v>
      </c>
      <c r="D204" s="11" t="s">
        <v>1227</v>
      </c>
      <c r="G204" s="11" t="s">
        <v>1228</v>
      </c>
    </row>
    <row r="205" spans="1:7" x14ac:dyDescent="0.3">
      <c r="A205" s="11" t="s">
        <v>1229</v>
      </c>
      <c r="B205" s="11">
        <v>2002</v>
      </c>
      <c r="C205" s="11" t="s">
        <v>1230</v>
      </c>
      <c r="D205" s="11" t="s">
        <v>1231</v>
      </c>
      <c r="E205" s="11">
        <v>16</v>
      </c>
      <c r="F205" s="11">
        <v>1</v>
      </c>
      <c r="G205" s="11" t="s">
        <v>1232</v>
      </c>
    </row>
    <row r="206" spans="1:7" x14ac:dyDescent="0.3">
      <c r="A206" s="11" t="s">
        <v>1233</v>
      </c>
      <c r="B206" s="11">
        <v>2014</v>
      </c>
      <c r="C206" s="11" t="s">
        <v>1234</v>
      </c>
      <c r="D206" s="11" t="s">
        <v>1235</v>
      </c>
      <c r="G206" s="11" t="s">
        <v>1236</v>
      </c>
    </row>
    <row r="207" spans="1:7" x14ac:dyDescent="0.3">
      <c r="A207" s="11" t="s">
        <v>1237</v>
      </c>
      <c r="B207" s="11">
        <v>2014</v>
      </c>
      <c r="C207" s="11" t="s">
        <v>1238</v>
      </c>
      <c r="D207" s="11" t="s">
        <v>1239</v>
      </c>
      <c r="E207" s="11">
        <v>9</v>
      </c>
      <c r="F207" s="11">
        <v>6</v>
      </c>
      <c r="G207" s="11" t="s">
        <v>1240</v>
      </c>
    </row>
    <row r="208" spans="1:7" x14ac:dyDescent="0.3">
      <c r="A208" s="11" t="s">
        <v>1241</v>
      </c>
      <c r="B208" s="11">
        <v>2012</v>
      </c>
      <c r="C208" s="11" t="s">
        <v>1242</v>
      </c>
      <c r="D208" s="11" t="s">
        <v>1243</v>
      </c>
      <c r="G208" s="11" t="s">
        <v>1244</v>
      </c>
    </row>
    <row r="209" spans="1:7" x14ac:dyDescent="0.3">
      <c r="A209" s="11" t="s">
        <v>1245</v>
      </c>
      <c r="B209" s="11">
        <v>2003</v>
      </c>
      <c r="C209" s="11" t="s">
        <v>1246</v>
      </c>
      <c r="D209" s="11" t="s">
        <v>1247</v>
      </c>
      <c r="E209" s="11">
        <v>35</v>
      </c>
      <c r="F209" s="11">
        <v>3</v>
      </c>
      <c r="G209" s="11" t="s">
        <v>1248</v>
      </c>
    </row>
    <row r="210" spans="1:7" x14ac:dyDescent="0.3">
      <c r="A210" s="11" t="s">
        <v>1249</v>
      </c>
      <c r="B210" s="11">
        <v>2012</v>
      </c>
      <c r="C210" s="11" t="s">
        <v>1250</v>
      </c>
      <c r="D210" s="11" t="s">
        <v>1251</v>
      </c>
      <c r="E210" s="11">
        <v>33</v>
      </c>
      <c r="F210" s="11">
        <v>4</v>
      </c>
      <c r="G210" s="11" t="s">
        <v>1252</v>
      </c>
    </row>
    <row r="211" spans="1:7" x14ac:dyDescent="0.3">
      <c r="A211" s="11" t="s">
        <v>1253</v>
      </c>
      <c r="B211" s="11">
        <v>2012</v>
      </c>
      <c r="C211" s="11" t="s">
        <v>1254</v>
      </c>
      <c r="D211" s="11" t="s">
        <v>1255</v>
      </c>
      <c r="G211" s="11" t="s">
        <v>1256</v>
      </c>
    </row>
    <row r="212" spans="1:7" x14ac:dyDescent="0.3">
      <c r="A212" s="11" t="s">
        <v>1257</v>
      </c>
      <c r="B212" s="11">
        <v>2012</v>
      </c>
      <c r="C212" s="11" t="s">
        <v>1258</v>
      </c>
    </row>
    <row r="213" spans="1:7" x14ac:dyDescent="0.3">
      <c r="A213" s="11" t="s">
        <v>1259</v>
      </c>
      <c r="B213" s="11" t="s">
        <v>1260</v>
      </c>
      <c r="C213" s="11" t="s">
        <v>1261</v>
      </c>
    </row>
    <row r="214" spans="1:7" x14ac:dyDescent="0.3">
      <c r="A214" s="11" t="s">
        <v>1262</v>
      </c>
      <c r="B214" s="11" t="s">
        <v>1263</v>
      </c>
      <c r="C214" s="11" t="s">
        <v>1264</v>
      </c>
      <c r="D214" s="11" t="s">
        <v>674</v>
      </c>
      <c r="G214" s="11" t="s">
        <v>1265</v>
      </c>
    </row>
    <row r="215" spans="1:7" x14ac:dyDescent="0.3">
      <c r="A215" s="11" t="s">
        <v>1266</v>
      </c>
      <c r="B215" s="11">
        <v>2014</v>
      </c>
      <c r="C215" s="11" t="s">
        <v>1267</v>
      </c>
    </row>
    <row r="216" spans="1:7" x14ac:dyDescent="0.3">
      <c r="A216" s="11" t="s">
        <v>1268</v>
      </c>
      <c r="B216" s="11">
        <v>2010</v>
      </c>
      <c r="C216" s="11" t="s">
        <v>1269</v>
      </c>
      <c r="D216" s="11" t="s">
        <v>1270</v>
      </c>
      <c r="G216" s="11" t="s">
        <v>1271</v>
      </c>
    </row>
    <row r="217" spans="1:7" x14ac:dyDescent="0.3">
      <c r="A217" s="11" t="s">
        <v>1272</v>
      </c>
      <c r="B217" s="11">
        <v>2009</v>
      </c>
      <c r="C217" s="11" t="s">
        <v>1273</v>
      </c>
      <c r="D217" s="11" t="s">
        <v>1274</v>
      </c>
      <c r="E217" s="11">
        <v>9</v>
      </c>
      <c r="F217" s="11">
        <v>3</v>
      </c>
      <c r="G217" s="11" t="s">
        <v>1275</v>
      </c>
    </row>
    <row r="218" spans="1:7" x14ac:dyDescent="0.3">
      <c r="A218" s="11" t="s">
        <v>1276</v>
      </c>
      <c r="B218" s="11">
        <v>2012</v>
      </c>
      <c r="C218" s="11" t="s">
        <v>1277</v>
      </c>
      <c r="D218" s="11" t="s">
        <v>1278</v>
      </c>
      <c r="E218" s="11">
        <v>55</v>
      </c>
      <c r="F218" s="11">
        <v>10</v>
      </c>
      <c r="G218" s="11" t="s">
        <v>1279</v>
      </c>
    </row>
    <row r="219" spans="1:7" x14ac:dyDescent="0.3">
      <c r="A219" s="11" t="s">
        <v>1280</v>
      </c>
      <c r="B219" s="11">
        <v>2015</v>
      </c>
      <c r="C219" s="11" t="s">
        <v>1281</v>
      </c>
      <c r="D219" s="11" t="s">
        <v>1282</v>
      </c>
      <c r="E219" s="11">
        <v>26</v>
      </c>
      <c r="F219" s="11">
        <v>2</v>
      </c>
      <c r="G219" s="11" t="s">
        <v>1283</v>
      </c>
    </row>
    <row r="220" spans="1:7" x14ac:dyDescent="0.3">
      <c r="A220" s="11" t="s">
        <v>1284</v>
      </c>
      <c r="B220" s="11">
        <v>2008</v>
      </c>
      <c r="C220" s="11" t="s">
        <v>1285</v>
      </c>
      <c r="D220" s="11" t="s">
        <v>1286</v>
      </c>
      <c r="E220" s="11">
        <v>94</v>
      </c>
      <c r="F220" s="11">
        <v>2</v>
      </c>
      <c r="G220" s="11">
        <v>334</v>
      </c>
    </row>
    <row r="221" spans="1:7" x14ac:dyDescent="0.3">
      <c r="A221" s="11" t="s">
        <v>1287</v>
      </c>
      <c r="B221" s="11">
        <v>2004</v>
      </c>
      <c r="C221" s="11" t="s">
        <v>1288</v>
      </c>
      <c r="D221" s="11" t="s">
        <v>1289</v>
      </c>
      <c r="E221" s="11">
        <v>31</v>
      </c>
      <c r="F221" s="11">
        <v>1</v>
      </c>
      <c r="G221" s="11" t="s">
        <v>1290</v>
      </c>
    </row>
    <row r="222" spans="1:7" x14ac:dyDescent="0.3">
      <c r="A222" s="11" t="s">
        <v>1287</v>
      </c>
      <c r="B222" s="11">
        <v>2006</v>
      </c>
      <c r="C222" s="11" t="s">
        <v>1291</v>
      </c>
      <c r="D222" s="11" t="s">
        <v>451</v>
      </c>
      <c r="E222" s="11">
        <v>27</v>
      </c>
      <c r="F222" s="11">
        <v>8</v>
      </c>
      <c r="G222" s="11" t="s">
        <v>1292</v>
      </c>
    </row>
    <row r="223" spans="1:7" x14ac:dyDescent="0.3">
      <c r="A223" s="11" t="s">
        <v>1293</v>
      </c>
      <c r="B223" s="11">
        <v>2013</v>
      </c>
      <c r="C223" s="11" t="s">
        <v>1294</v>
      </c>
      <c r="D223" s="11" t="s">
        <v>1295</v>
      </c>
      <c r="G223" s="18">
        <v>45994</v>
      </c>
    </row>
    <row r="224" spans="1:7" x14ac:dyDescent="0.3">
      <c r="A224" s="11" t="s">
        <v>1296</v>
      </c>
      <c r="B224" s="11">
        <v>2015</v>
      </c>
      <c r="C224" s="11" t="s">
        <v>1297</v>
      </c>
      <c r="D224" s="11" t="s">
        <v>1298</v>
      </c>
      <c r="E224" s="11">
        <v>521</v>
      </c>
      <c r="F224" s="11">
        <v>7553</v>
      </c>
      <c r="G224" s="11" t="s">
        <v>1299</v>
      </c>
    </row>
    <row r="225" spans="1:7" x14ac:dyDescent="0.3">
      <c r="A225" s="11" t="s">
        <v>1300</v>
      </c>
      <c r="B225" s="11">
        <v>2009</v>
      </c>
      <c r="C225" s="11" t="s">
        <v>1301</v>
      </c>
      <c r="D225" s="11" t="s">
        <v>1302</v>
      </c>
    </row>
    <row r="226" spans="1:7" x14ac:dyDescent="0.3">
      <c r="A226" s="11" t="s">
        <v>1303</v>
      </c>
      <c r="B226" s="11">
        <v>2012</v>
      </c>
      <c r="C226" s="11" t="s">
        <v>1304</v>
      </c>
      <c r="D226" s="11" t="s">
        <v>1305</v>
      </c>
      <c r="G226" s="11" t="s">
        <v>1306</v>
      </c>
    </row>
    <row r="227" spans="1:7" x14ac:dyDescent="0.3">
      <c r="A227" s="11" t="s">
        <v>1307</v>
      </c>
      <c r="B227" s="11">
        <v>2011</v>
      </c>
      <c r="C227" s="11" t="s">
        <v>1308</v>
      </c>
      <c r="D227" s="11" t="s">
        <v>1309</v>
      </c>
      <c r="G227" s="11" t="s">
        <v>1310</v>
      </c>
    </row>
    <row r="228" spans="1:7" x14ac:dyDescent="0.3">
      <c r="A228" s="11" t="s">
        <v>1311</v>
      </c>
      <c r="B228" s="11">
        <v>2011</v>
      </c>
      <c r="C228" s="11" t="s">
        <v>1312</v>
      </c>
      <c r="D228" s="11" t="s">
        <v>1313</v>
      </c>
      <c r="G228" s="11" t="s">
        <v>1314</v>
      </c>
    </row>
    <row r="229" spans="1:7" x14ac:dyDescent="0.3">
      <c r="A229" s="11" t="s">
        <v>1315</v>
      </c>
      <c r="B229" s="11">
        <v>2011</v>
      </c>
      <c r="C229" s="11" t="s">
        <v>1316</v>
      </c>
      <c r="D229" s="11" t="s">
        <v>1317</v>
      </c>
      <c r="E229" s="11">
        <v>333</v>
      </c>
      <c r="F229" s="11">
        <v>6051</v>
      </c>
      <c r="G229" s="11" t="s">
        <v>1318</v>
      </c>
    </row>
    <row r="230" spans="1:7" x14ac:dyDescent="0.3">
      <c r="A230" s="11" t="s">
        <v>1319</v>
      </c>
      <c r="B230" s="11">
        <v>2014</v>
      </c>
      <c r="C230" s="11" t="s">
        <v>1320</v>
      </c>
      <c r="D230" s="11" t="s">
        <v>1321</v>
      </c>
      <c r="E230" s="11">
        <v>38</v>
      </c>
      <c r="G230" s="11" t="s">
        <v>1322</v>
      </c>
    </row>
    <row r="231" spans="1:7" x14ac:dyDescent="0.3">
      <c r="A231" s="11" t="s">
        <v>1323</v>
      </c>
      <c r="B231" s="11">
        <v>2009</v>
      </c>
      <c r="C231" s="11" t="s">
        <v>1324</v>
      </c>
      <c r="D231" s="11" t="s">
        <v>1325</v>
      </c>
      <c r="E231" s="11">
        <v>11</v>
      </c>
      <c r="F231" s="11">
        <v>1</v>
      </c>
      <c r="G231" s="11" t="s">
        <v>1326</v>
      </c>
    </row>
    <row r="232" spans="1:7" x14ac:dyDescent="0.3">
      <c r="A232" s="11" t="s">
        <v>1327</v>
      </c>
      <c r="B232" s="11">
        <v>2016</v>
      </c>
      <c r="C232" s="11" t="s">
        <v>1328</v>
      </c>
      <c r="D232" s="11" t="s">
        <v>437</v>
      </c>
      <c r="E232" s="11">
        <v>56</v>
      </c>
      <c r="G232" s="11" t="s">
        <v>1329</v>
      </c>
    </row>
    <row r="233" spans="1:7" x14ac:dyDescent="0.3">
      <c r="A233" s="11" t="s">
        <v>1330</v>
      </c>
      <c r="B233" s="11">
        <v>2010</v>
      </c>
      <c r="C233" s="11" t="s">
        <v>1331</v>
      </c>
      <c r="D233" s="11" t="s">
        <v>1332</v>
      </c>
    </row>
    <row r="234" spans="1:7" x14ac:dyDescent="0.3">
      <c r="A234" s="11" t="s">
        <v>1333</v>
      </c>
      <c r="B234" s="11">
        <v>2007</v>
      </c>
      <c r="C234" s="11" t="s">
        <v>1334</v>
      </c>
      <c r="D234" s="11" t="s">
        <v>1335</v>
      </c>
      <c r="G234" s="11" t="s">
        <v>1336</v>
      </c>
    </row>
    <row r="235" spans="1:7" x14ac:dyDescent="0.3">
      <c r="A235" s="11" t="s">
        <v>1337</v>
      </c>
      <c r="B235" s="11">
        <v>2012</v>
      </c>
      <c r="C235" s="11" t="s">
        <v>1338</v>
      </c>
      <c r="D235" s="11" t="s">
        <v>1339</v>
      </c>
      <c r="E235" s="11">
        <v>29</v>
      </c>
      <c r="F235" s="11">
        <v>4</v>
      </c>
      <c r="G235" s="11" t="s">
        <v>1340</v>
      </c>
    </row>
    <row r="236" spans="1:7" x14ac:dyDescent="0.3">
      <c r="A236" s="11" t="s">
        <v>1341</v>
      </c>
      <c r="B236" s="11">
        <v>1995</v>
      </c>
      <c r="C236" s="11" t="s">
        <v>1342</v>
      </c>
      <c r="D236" s="11" t="s">
        <v>1343</v>
      </c>
      <c r="E236" s="11">
        <v>14</v>
      </c>
      <c r="G236" s="11" t="s">
        <v>1344</v>
      </c>
    </row>
    <row r="237" spans="1:7" x14ac:dyDescent="0.3">
      <c r="A237" s="11" t="s">
        <v>1345</v>
      </c>
      <c r="B237" s="11">
        <v>2013</v>
      </c>
      <c r="C237" s="11" t="s">
        <v>1346</v>
      </c>
      <c r="D237" s="11" t="s">
        <v>1347</v>
      </c>
      <c r="G237" s="11" t="s">
        <v>1348</v>
      </c>
    </row>
    <row r="238" spans="1:7" x14ac:dyDescent="0.3">
      <c r="A238" s="11" t="s">
        <v>1349</v>
      </c>
      <c r="B238" s="11">
        <v>2014</v>
      </c>
      <c r="C238" s="11" t="s">
        <v>1350</v>
      </c>
      <c r="D238" s="11" t="s">
        <v>1351</v>
      </c>
      <c r="E238" s="11">
        <v>140</v>
      </c>
      <c r="F238" s="11">
        <v>4</v>
      </c>
      <c r="G238" s="11">
        <v>1073</v>
      </c>
    </row>
    <row r="239" spans="1:7" x14ac:dyDescent="0.3">
      <c r="A239" s="11" t="s">
        <v>1352</v>
      </c>
      <c r="B239" s="11">
        <v>2012</v>
      </c>
      <c r="C239" s="11" t="s">
        <v>1353</v>
      </c>
      <c r="D239" s="11" t="s">
        <v>1354</v>
      </c>
      <c r="E239" s="11">
        <v>5</v>
      </c>
      <c r="G239" s="11" t="s">
        <v>1355</v>
      </c>
    </row>
    <row r="240" spans="1:7" x14ac:dyDescent="0.3">
      <c r="A240" s="11" t="s">
        <v>1356</v>
      </c>
      <c r="B240" s="11">
        <v>2012</v>
      </c>
      <c r="C240" s="11" t="s">
        <v>1357</v>
      </c>
      <c r="D240" s="11" t="s">
        <v>1358</v>
      </c>
    </row>
    <row r="241" spans="1:7" x14ac:dyDescent="0.3">
      <c r="A241" s="11" t="s">
        <v>1359</v>
      </c>
      <c r="B241" s="11">
        <v>2010</v>
      </c>
      <c r="C241" s="11" t="s">
        <v>1360</v>
      </c>
      <c r="D241" s="11" t="s">
        <v>1361</v>
      </c>
      <c r="G241" s="11" t="s">
        <v>1362</v>
      </c>
    </row>
    <row r="242" spans="1:7" x14ac:dyDescent="0.3">
      <c r="A242" s="11" t="s">
        <v>1363</v>
      </c>
      <c r="B242" s="11">
        <v>2010</v>
      </c>
      <c r="C242" s="11" t="s">
        <v>1364</v>
      </c>
      <c r="D242" s="11" t="s">
        <v>1365</v>
      </c>
      <c r="E242" s="11">
        <v>14</v>
      </c>
      <c r="F242" s="11">
        <v>2</v>
      </c>
      <c r="G242" s="11" t="s">
        <v>1366</v>
      </c>
    </row>
    <row r="243" spans="1:7" x14ac:dyDescent="0.3">
      <c r="A243" s="11" t="s">
        <v>1367</v>
      </c>
      <c r="B243" s="11">
        <v>2014</v>
      </c>
      <c r="C243" s="11" t="s">
        <v>1368</v>
      </c>
      <c r="D243" s="11" t="s">
        <v>1369</v>
      </c>
      <c r="G243" s="11" t="s">
        <v>1370</v>
      </c>
    </row>
    <row r="244" spans="1:7" x14ac:dyDescent="0.3">
      <c r="A244" s="11" t="s">
        <v>1371</v>
      </c>
      <c r="B244" s="11">
        <v>2007</v>
      </c>
      <c r="C244" s="11" t="s">
        <v>1372</v>
      </c>
      <c r="D244" s="11" t="s">
        <v>437</v>
      </c>
      <c r="E244" s="11">
        <v>23</v>
      </c>
      <c r="F244" s="11">
        <v>4</v>
      </c>
      <c r="G244" s="11" t="s">
        <v>1373</v>
      </c>
    </row>
    <row r="245" spans="1:7" x14ac:dyDescent="0.3">
      <c r="A245" s="11" t="s">
        <v>1374</v>
      </c>
      <c r="B245" s="11">
        <v>2011</v>
      </c>
      <c r="C245" s="11" t="s">
        <v>1375</v>
      </c>
      <c r="D245" s="11" t="s">
        <v>1376</v>
      </c>
      <c r="E245" s="11">
        <v>44</v>
      </c>
      <c r="F245" s="11">
        <v>9</v>
      </c>
      <c r="G245" s="11" t="s">
        <v>1377</v>
      </c>
    </row>
    <row r="246" spans="1:7" x14ac:dyDescent="0.3">
      <c r="A246" s="11" t="s">
        <v>1378</v>
      </c>
      <c r="B246" s="11">
        <v>2014</v>
      </c>
      <c r="C246" s="11" t="s">
        <v>1379</v>
      </c>
      <c r="D246" s="11" t="s">
        <v>1380</v>
      </c>
      <c r="G246" s="11" t="s">
        <v>1381</v>
      </c>
    </row>
    <row r="247" spans="1:7" x14ac:dyDescent="0.3">
      <c r="A247" s="11" t="s">
        <v>1382</v>
      </c>
      <c r="B247" s="11">
        <v>2014</v>
      </c>
      <c r="C247" s="11" t="s">
        <v>1383</v>
      </c>
      <c r="D247" s="11" t="s">
        <v>1384</v>
      </c>
      <c r="E247" s="11">
        <v>13</v>
      </c>
      <c r="G247" s="11">
        <v>55</v>
      </c>
    </row>
    <row r="248" spans="1:7" x14ac:dyDescent="0.3">
      <c r="A248" s="11" t="s">
        <v>1385</v>
      </c>
      <c r="B248" s="11">
        <v>2013</v>
      </c>
      <c r="C248" s="11" t="s">
        <v>1386</v>
      </c>
    </row>
    <row r="249" spans="1:7" x14ac:dyDescent="0.3">
      <c r="A249" s="11" t="s">
        <v>1387</v>
      </c>
      <c r="B249" s="11">
        <v>2006</v>
      </c>
      <c r="C249" s="11" t="s">
        <v>1388</v>
      </c>
      <c r="D249" s="11" t="s">
        <v>1389</v>
      </c>
      <c r="G249" s="11" t="s">
        <v>1390</v>
      </c>
    </row>
    <row r="250" spans="1:7" x14ac:dyDescent="0.3">
      <c r="A250" s="11" t="s">
        <v>1391</v>
      </c>
      <c r="B250" s="11">
        <v>2013</v>
      </c>
      <c r="C250" s="11" t="s">
        <v>1392</v>
      </c>
      <c r="D250" s="11" t="s">
        <v>1393</v>
      </c>
      <c r="G250" s="11" t="s">
        <v>1394</v>
      </c>
    </row>
    <row r="251" spans="1:7" x14ac:dyDescent="0.3">
      <c r="A251" s="11" t="s">
        <v>1395</v>
      </c>
      <c r="C251" s="11" t="s">
        <v>1396</v>
      </c>
    </row>
    <row r="252" spans="1:7" x14ac:dyDescent="0.3">
      <c r="A252" s="11" t="s">
        <v>1397</v>
      </c>
      <c r="B252" s="11">
        <v>2011</v>
      </c>
      <c r="C252" s="11" t="s">
        <v>1398</v>
      </c>
      <c r="D252" s="11" t="s">
        <v>1399</v>
      </c>
      <c r="E252" s="11">
        <v>28</v>
      </c>
      <c r="F252" s="11">
        <v>2</v>
      </c>
      <c r="G252" s="11" t="s">
        <v>1400</v>
      </c>
    </row>
    <row r="253" spans="1:7" x14ac:dyDescent="0.3">
      <c r="A253" s="11" t="s">
        <v>1401</v>
      </c>
      <c r="B253" s="11">
        <v>2011</v>
      </c>
      <c r="C253" s="11" t="s">
        <v>1402</v>
      </c>
      <c r="D253" s="11" t="s">
        <v>1403</v>
      </c>
      <c r="G253" s="11" t="s">
        <v>1404</v>
      </c>
    </row>
    <row r="254" spans="1:7" x14ac:dyDescent="0.3">
      <c r="A254" s="11" t="s">
        <v>1405</v>
      </c>
      <c r="B254" s="11">
        <v>2012</v>
      </c>
      <c r="C254" s="11" t="s">
        <v>1406</v>
      </c>
    </row>
    <row r="255" spans="1:7" x14ac:dyDescent="0.3">
      <c r="A255" s="11" t="s">
        <v>1407</v>
      </c>
      <c r="B255" s="11">
        <v>2013</v>
      </c>
      <c r="C255" s="11" t="s">
        <v>1408</v>
      </c>
      <c r="D255" s="11" t="s">
        <v>1409</v>
      </c>
    </row>
    <row r="256" spans="1:7" x14ac:dyDescent="0.3">
      <c r="A256" s="11" t="s">
        <v>1410</v>
      </c>
      <c r="B256" s="11">
        <v>2013</v>
      </c>
      <c r="C256" s="11" t="s">
        <v>1411</v>
      </c>
      <c r="D256" s="11" t="s">
        <v>1412</v>
      </c>
      <c r="E256" s="11">
        <v>15</v>
      </c>
      <c r="F256" s="11">
        <v>8</v>
      </c>
      <c r="G256" s="11" t="s">
        <v>1413</v>
      </c>
    </row>
    <row r="257" spans="1:7" x14ac:dyDescent="0.3">
      <c r="A257" s="11" t="s">
        <v>1414</v>
      </c>
      <c r="B257" s="11">
        <v>2015</v>
      </c>
      <c r="C257" s="11" t="s">
        <v>1415</v>
      </c>
      <c r="D257" s="11" t="s">
        <v>1416</v>
      </c>
      <c r="E257" s="11">
        <v>2</v>
      </c>
      <c r="G257" s="11" t="s">
        <v>1417</v>
      </c>
    </row>
    <row r="258" spans="1:7" x14ac:dyDescent="0.3">
      <c r="A258" s="11" t="s">
        <v>1418</v>
      </c>
      <c r="B258" s="11">
        <v>2012</v>
      </c>
      <c r="C258" s="11" t="s">
        <v>1419</v>
      </c>
      <c r="D258" s="11" t="s">
        <v>1420</v>
      </c>
      <c r="E258" s="11">
        <v>32</v>
      </c>
      <c r="F258" s="11">
        <v>1</v>
      </c>
      <c r="G258" s="11" t="s">
        <v>1421</v>
      </c>
    </row>
    <row r="259" spans="1:7" x14ac:dyDescent="0.3">
      <c r="A259" s="11" t="s">
        <v>1422</v>
      </c>
      <c r="B259" s="11">
        <v>2013</v>
      </c>
      <c r="C259" s="11" t="s">
        <v>1423</v>
      </c>
      <c r="D259" s="11" t="s">
        <v>1424</v>
      </c>
    </row>
    <row r="260" spans="1:7" x14ac:dyDescent="0.3">
      <c r="A260" s="11" t="s">
        <v>1425</v>
      </c>
      <c r="B260" s="11">
        <v>2013</v>
      </c>
      <c r="C260" s="11" t="s">
        <v>1426</v>
      </c>
    </row>
    <row r="261" spans="1:7" x14ac:dyDescent="0.3">
      <c r="A261" s="11" t="s">
        <v>1427</v>
      </c>
      <c r="B261" s="11">
        <v>2011</v>
      </c>
      <c r="C261" s="11" t="s">
        <v>1428</v>
      </c>
      <c r="D261" s="11" t="s">
        <v>1429</v>
      </c>
      <c r="E261" s="11">
        <v>127</v>
      </c>
      <c r="F261" s="11">
        <v>4</v>
      </c>
      <c r="G261" s="11" t="s">
        <v>1430</v>
      </c>
    </row>
    <row r="262" spans="1:7" x14ac:dyDescent="0.3">
      <c r="A262" s="11" t="s">
        <v>1431</v>
      </c>
      <c r="B262" s="11">
        <v>2014</v>
      </c>
      <c r="C262" s="11" t="s">
        <v>1432</v>
      </c>
      <c r="D262" s="11" t="s">
        <v>1433</v>
      </c>
      <c r="E262" s="11">
        <v>6</v>
      </c>
    </row>
    <row r="263" spans="1:7" x14ac:dyDescent="0.3">
      <c r="A263" s="11" t="s">
        <v>1434</v>
      </c>
      <c r="B263" s="11">
        <v>2011</v>
      </c>
      <c r="C263" s="11" t="s">
        <v>1435</v>
      </c>
      <c r="D263" s="11" t="s">
        <v>1436</v>
      </c>
      <c r="G263" s="11" t="s">
        <v>1437</v>
      </c>
    </row>
    <row r="264" spans="1:7" x14ac:dyDescent="0.3">
      <c r="A264" s="11" t="s">
        <v>1438</v>
      </c>
      <c r="B264" s="11">
        <v>2011</v>
      </c>
      <c r="C264" s="11" t="s">
        <v>1439</v>
      </c>
      <c r="D264" s="11" t="s">
        <v>1302</v>
      </c>
      <c r="E264" s="11">
        <v>11</v>
      </c>
      <c r="G264" s="11" t="s">
        <v>1440</v>
      </c>
    </row>
    <row r="265" spans="1:7" x14ac:dyDescent="0.3">
      <c r="A265" s="11" t="s">
        <v>1441</v>
      </c>
      <c r="B265" s="11">
        <v>2015</v>
      </c>
      <c r="C265" s="11" t="s">
        <v>1442</v>
      </c>
      <c r="D265" s="11" t="s">
        <v>1443</v>
      </c>
      <c r="G265" s="11">
        <v>21</v>
      </c>
    </row>
    <row r="266" spans="1:7" x14ac:dyDescent="0.3">
      <c r="A266" s="11" t="s">
        <v>1444</v>
      </c>
      <c r="B266" s="11">
        <v>2014</v>
      </c>
      <c r="C266" s="11" t="s">
        <v>1445</v>
      </c>
      <c r="D266" s="11" t="s">
        <v>1239</v>
      </c>
      <c r="E266" s="11">
        <v>9</v>
      </c>
      <c r="F266" s="11">
        <v>1</v>
      </c>
      <c r="G266" s="11" t="s">
        <v>1446</v>
      </c>
    </row>
    <row r="267" spans="1:7" x14ac:dyDescent="0.3">
      <c r="A267" s="11" t="s">
        <v>1447</v>
      </c>
      <c r="B267" s="11">
        <v>1997</v>
      </c>
      <c r="C267" s="11" t="s">
        <v>1448</v>
      </c>
      <c r="D267" s="11" t="s">
        <v>1449</v>
      </c>
      <c r="E267" s="11">
        <v>97</v>
      </c>
      <c r="G267" s="11" t="s">
        <v>1450</v>
      </c>
    </row>
    <row r="268" spans="1:7" x14ac:dyDescent="0.3">
      <c r="A268" s="11" t="s">
        <v>1451</v>
      </c>
      <c r="B268" s="11">
        <v>2011</v>
      </c>
      <c r="C268" s="11" t="s">
        <v>1452</v>
      </c>
      <c r="D268" s="11" t="s">
        <v>1453</v>
      </c>
      <c r="G268" s="11" t="s">
        <v>1454</v>
      </c>
    </row>
    <row r="269" spans="1:7" x14ac:dyDescent="0.3">
      <c r="A269" s="11" t="s">
        <v>1455</v>
      </c>
      <c r="B269" s="11">
        <v>2015</v>
      </c>
      <c r="C269" s="11" t="s">
        <v>1456</v>
      </c>
      <c r="D269" s="11" t="s">
        <v>446</v>
      </c>
      <c r="E269" s="11">
        <v>42</v>
      </c>
      <c r="F269" s="11">
        <v>5</v>
      </c>
      <c r="G269" s="11" t="s">
        <v>1457</v>
      </c>
    </row>
    <row r="270" spans="1:7" x14ac:dyDescent="0.3">
      <c r="A270" s="11" t="s">
        <v>1458</v>
      </c>
      <c r="B270" s="11">
        <v>2013</v>
      </c>
      <c r="C270" s="11" t="s">
        <v>1459</v>
      </c>
      <c r="D270" s="11" t="s">
        <v>1460</v>
      </c>
      <c r="G270" s="11">
        <v>177</v>
      </c>
    </row>
    <row r="271" spans="1:7" x14ac:dyDescent="0.3">
      <c r="A271" s="11" t="s">
        <v>1461</v>
      </c>
      <c r="B271" s="11">
        <v>2010</v>
      </c>
      <c r="C271" s="11" t="s">
        <v>1462</v>
      </c>
      <c r="D271" s="11" t="s">
        <v>1463</v>
      </c>
      <c r="G271" s="11" t="s">
        <v>1437</v>
      </c>
    </row>
    <row r="272" spans="1:7" x14ac:dyDescent="0.3">
      <c r="A272" s="11" t="s">
        <v>1464</v>
      </c>
      <c r="B272" s="11">
        <v>2009</v>
      </c>
      <c r="C272" s="11" t="s">
        <v>1465</v>
      </c>
      <c r="D272" s="11" t="s">
        <v>1466</v>
      </c>
      <c r="G272" s="11" t="s">
        <v>1467</v>
      </c>
    </row>
    <row r="273" spans="1:7" x14ac:dyDescent="0.3">
      <c r="A273" s="11" t="s">
        <v>1468</v>
      </c>
      <c r="B273" s="11">
        <v>2011</v>
      </c>
      <c r="C273" s="11" t="s">
        <v>1469</v>
      </c>
      <c r="D273" s="11" t="s">
        <v>1470</v>
      </c>
      <c r="E273" s="11">
        <v>2</v>
      </c>
      <c r="G273" s="11" t="s">
        <v>1471</v>
      </c>
    </row>
    <row r="274" spans="1:7" x14ac:dyDescent="0.3">
      <c r="A274" s="11" t="s">
        <v>1472</v>
      </c>
      <c r="B274" s="11">
        <v>2014</v>
      </c>
      <c r="C274" s="11" t="s">
        <v>1473</v>
      </c>
      <c r="D274" s="11" t="s">
        <v>1317</v>
      </c>
      <c r="E274" s="11">
        <v>346</v>
      </c>
      <c r="F274" s="11">
        <v>6213</v>
      </c>
      <c r="G274" s="11" t="s">
        <v>1474</v>
      </c>
    </row>
    <row r="275" spans="1:7" x14ac:dyDescent="0.3">
      <c r="A275" s="11" t="s">
        <v>1475</v>
      </c>
      <c r="B275" s="11">
        <v>2010</v>
      </c>
      <c r="C275" s="11" t="s">
        <v>1476</v>
      </c>
      <c r="D275" s="11" t="s">
        <v>1361</v>
      </c>
      <c r="G275" s="11" t="s">
        <v>1477</v>
      </c>
    </row>
    <row r="276" spans="1:7" x14ac:dyDescent="0.3">
      <c r="A276" s="11" t="s">
        <v>1478</v>
      </c>
      <c r="B276" s="11">
        <v>2010</v>
      </c>
      <c r="C276" s="11" t="s">
        <v>1479</v>
      </c>
      <c r="D276" s="11" t="s">
        <v>1480</v>
      </c>
      <c r="E276" s="11">
        <v>15</v>
      </c>
      <c r="F276" s="11">
        <v>2</v>
      </c>
      <c r="G276" s="11" t="s">
        <v>1481</v>
      </c>
    </row>
    <row r="277" spans="1:7" x14ac:dyDescent="0.3">
      <c r="A277" s="11" t="s">
        <v>1482</v>
      </c>
      <c r="B277" s="11">
        <v>2014</v>
      </c>
      <c r="C277" s="11" t="s">
        <v>1483</v>
      </c>
      <c r="D277" s="11" t="s">
        <v>1239</v>
      </c>
      <c r="E277" s="11">
        <v>9</v>
      </c>
      <c r="F277" s="11">
        <v>7</v>
      </c>
      <c r="G277" s="11" t="s">
        <v>1484</v>
      </c>
    </row>
    <row r="278" spans="1:7" x14ac:dyDescent="0.3">
      <c r="A278" s="11" t="s">
        <v>1485</v>
      </c>
      <c r="B278" s="11">
        <v>2011</v>
      </c>
      <c r="C278" s="11" t="s">
        <v>1486</v>
      </c>
      <c r="D278" s="11" t="s">
        <v>1487</v>
      </c>
      <c r="E278" s="11">
        <v>12</v>
      </c>
      <c r="G278" s="11" t="s">
        <v>1488</v>
      </c>
    </row>
    <row r="279" spans="1:7" x14ac:dyDescent="0.3">
      <c r="A279" s="11" t="s">
        <v>1489</v>
      </c>
      <c r="B279" s="11">
        <v>2013</v>
      </c>
      <c r="C279" s="11" t="s">
        <v>1490</v>
      </c>
      <c r="D279" s="11" t="s">
        <v>1491</v>
      </c>
      <c r="G279" s="11" t="s">
        <v>1492</v>
      </c>
    </row>
    <row r="280" spans="1:7" x14ac:dyDescent="0.3">
      <c r="A280" s="11" t="s">
        <v>1493</v>
      </c>
      <c r="B280" s="11">
        <v>2013</v>
      </c>
      <c r="C280" s="11" t="s">
        <v>1494</v>
      </c>
      <c r="D280" s="11" t="s">
        <v>1239</v>
      </c>
      <c r="E280" s="11">
        <v>8</v>
      </c>
      <c r="F280" s="11">
        <v>9</v>
      </c>
      <c r="G280" s="11" t="s">
        <v>1495</v>
      </c>
    </row>
    <row r="281" spans="1:7" x14ac:dyDescent="0.3">
      <c r="A281" s="11" t="s">
        <v>1496</v>
      </c>
      <c r="B281" s="11">
        <v>2008</v>
      </c>
      <c r="C281" s="11" t="s">
        <v>1497</v>
      </c>
      <c r="D281" s="11" t="s">
        <v>1498</v>
      </c>
      <c r="E281" s="11">
        <v>49</v>
      </c>
      <c r="F281" s="11">
        <v>2</v>
      </c>
      <c r="G281" s="11" t="s">
        <v>1499</v>
      </c>
    </row>
    <row r="282" spans="1:7" x14ac:dyDescent="0.3">
      <c r="A282" s="11" t="s">
        <v>1500</v>
      </c>
      <c r="B282" s="11">
        <v>2010</v>
      </c>
      <c r="C282" s="11" t="s">
        <v>1501</v>
      </c>
      <c r="D282" s="11" t="s">
        <v>1502</v>
      </c>
      <c r="E282" s="11">
        <v>67</v>
      </c>
      <c r="F282" s="11">
        <v>7</v>
      </c>
      <c r="G282" s="11" t="s">
        <v>1503</v>
      </c>
    </row>
    <row r="283" spans="1:7" x14ac:dyDescent="0.3">
      <c r="A283" s="11" t="s">
        <v>1504</v>
      </c>
      <c r="B283" s="11">
        <v>2015</v>
      </c>
      <c r="C283" s="11" t="s">
        <v>1505</v>
      </c>
      <c r="D283" s="11" t="s">
        <v>1506</v>
      </c>
      <c r="G283" s="11" t="s">
        <v>1507</v>
      </c>
    </row>
    <row r="284" spans="1:7" x14ac:dyDescent="0.3">
      <c r="A284" s="11" t="s">
        <v>1508</v>
      </c>
      <c r="B284" s="11">
        <v>2013</v>
      </c>
      <c r="C284" s="11" t="s">
        <v>1509</v>
      </c>
      <c r="D284" s="11" t="s">
        <v>1510</v>
      </c>
      <c r="G284" s="18">
        <v>45748</v>
      </c>
    </row>
    <row r="285" spans="1:7" x14ac:dyDescent="0.3">
      <c r="A285" s="11" t="s">
        <v>1511</v>
      </c>
      <c r="B285" s="11">
        <v>2010</v>
      </c>
      <c r="C285" s="11" t="s">
        <v>1512</v>
      </c>
      <c r="D285" s="11" t="s">
        <v>1513</v>
      </c>
      <c r="E285" s="11">
        <v>29</v>
      </c>
      <c r="F285" s="11">
        <v>1</v>
      </c>
      <c r="G285" s="11" t="s">
        <v>1514</v>
      </c>
    </row>
    <row r="286" spans="1:7" x14ac:dyDescent="0.3">
      <c r="A286" s="11" t="s">
        <v>1515</v>
      </c>
      <c r="B286" s="11">
        <v>2010</v>
      </c>
      <c r="C286" s="11" t="s">
        <v>1516</v>
      </c>
      <c r="D286" s="11" t="s">
        <v>437</v>
      </c>
      <c r="E286" s="11">
        <v>26</v>
      </c>
      <c r="F286" s="11">
        <v>3</v>
      </c>
      <c r="G286" s="11" t="s">
        <v>1517</v>
      </c>
    </row>
    <row r="287" spans="1:7" x14ac:dyDescent="0.3">
      <c r="A287" s="11" t="s">
        <v>1518</v>
      </c>
      <c r="B287" s="11">
        <v>2009</v>
      </c>
      <c r="C287" s="11" t="s">
        <v>1519</v>
      </c>
      <c r="D287" s="11" t="s">
        <v>1520</v>
      </c>
      <c r="E287" s="11">
        <v>11</v>
      </c>
      <c r="F287" s="11">
        <v>8</v>
      </c>
      <c r="G287" s="11" t="s">
        <v>1521</v>
      </c>
    </row>
    <row r="288" spans="1:7" x14ac:dyDescent="0.3">
      <c r="A288" s="11" t="s">
        <v>1522</v>
      </c>
      <c r="B288" s="11">
        <v>2015</v>
      </c>
      <c r="C288" s="11" t="s">
        <v>1523</v>
      </c>
      <c r="D288" s="11" t="s">
        <v>1524</v>
      </c>
      <c r="E288" s="11">
        <v>32</v>
      </c>
      <c r="F288" s="11">
        <v>1</v>
      </c>
      <c r="G288" s="11" t="s">
        <v>1525</v>
      </c>
    </row>
    <row r="289" spans="1:7" x14ac:dyDescent="0.3">
      <c r="A289" s="11" t="s">
        <v>1526</v>
      </c>
      <c r="B289" s="11">
        <v>2000</v>
      </c>
      <c r="C289" s="11" t="s">
        <v>1527</v>
      </c>
      <c r="D289" s="11" t="s">
        <v>1528</v>
      </c>
    </row>
    <row r="290" spans="1:7" x14ac:dyDescent="0.3">
      <c r="A290" s="11" t="s">
        <v>1529</v>
      </c>
      <c r="B290" s="11">
        <v>2015</v>
      </c>
      <c r="C290" s="11" t="s">
        <v>1530</v>
      </c>
      <c r="D290" s="11" t="s">
        <v>1531</v>
      </c>
      <c r="E290" s="11">
        <v>11</v>
      </c>
      <c r="F290" s="11">
        <v>2</v>
      </c>
      <c r="G290" s="11" t="s">
        <v>1532</v>
      </c>
    </row>
    <row r="291" spans="1:7" x14ac:dyDescent="0.3">
      <c r="A291" s="11" t="s">
        <v>1533</v>
      </c>
      <c r="B291" s="11" t="s">
        <v>1534</v>
      </c>
      <c r="C291" s="11" t="s">
        <v>1535</v>
      </c>
      <c r="D291" s="11" t="s">
        <v>1536</v>
      </c>
      <c r="G291" s="11" t="s">
        <v>1537</v>
      </c>
    </row>
    <row r="292" spans="1:7" x14ac:dyDescent="0.3">
      <c r="A292" s="11" t="s">
        <v>1533</v>
      </c>
      <c r="B292" s="11" t="s">
        <v>1538</v>
      </c>
      <c r="C292" s="11" t="s">
        <v>1539</v>
      </c>
      <c r="D292" s="11" t="s">
        <v>1540</v>
      </c>
      <c r="G292" s="18">
        <v>45931</v>
      </c>
    </row>
    <row r="293" spans="1:7" x14ac:dyDescent="0.3">
      <c r="A293" s="11" t="s">
        <v>1541</v>
      </c>
      <c r="B293" s="11">
        <v>2014</v>
      </c>
      <c r="C293" s="11" t="s">
        <v>1542</v>
      </c>
      <c r="D293" s="11" t="s">
        <v>1543</v>
      </c>
      <c r="G293" s="11" t="s">
        <v>1544</v>
      </c>
    </row>
    <row r="294" spans="1:7" x14ac:dyDescent="0.3">
      <c r="A294" s="11" t="s">
        <v>1545</v>
      </c>
      <c r="B294" s="11">
        <v>2011</v>
      </c>
      <c r="C294" s="11" t="s">
        <v>1546</v>
      </c>
      <c r="D294" s="11" t="s">
        <v>1547</v>
      </c>
      <c r="E294" s="11">
        <v>16</v>
      </c>
      <c r="F294" s="11">
        <v>2</v>
      </c>
      <c r="G294" s="11" t="s">
        <v>1548</v>
      </c>
    </row>
    <row r="295" spans="1:7" x14ac:dyDescent="0.3">
      <c r="A295" s="11" t="s">
        <v>1549</v>
      </c>
      <c r="B295" s="11">
        <v>2015</v>
      </c>
      <c r="C295" s="11" t="s">
        <v>1550</v>
      </c>
      <c r="D295" s="11" t="s">
        <v>1551</v>
      </c>
      <c r="E295" s="11">
        <v>14</v>
      </c>
      <c r="F295" s="11">
        <v>1</v>
      </c>
      <c r="G295" s="11" t="s">
        <v>1552</v>
      </c>
    </row>
    <row r="296" spans="1:7" x14ac:dyDescent="0.3">
      <c r="A296" s="11" t="s">
        <v>1553</v>
      </c>
      <c r="B296" s="11">
        <v>2007</v>
      </c>
      <c r="C296" s="11" t="s">
        <v>1554</v>
      </c>
      <c r="D296" s="11" t="s">
        <v>1555</v>
      </c>
      <c r="E296" s="11">
        <v>41</v>
      </c>
      <c r="F296" s="11">
        <v>6</v>
      </c>
      <c r="G296" s="11" t="s">
        <v>1556</v>
      </c>
    </row>
    <row r="297" spans="1:7" x14ac:dyDescent="0.3">
      <c r="A297" s="11" t="s">
        <v>1557</v>
      </c>
      <c r="B297" s="11">
        <v>2012</v>
      </c>
      <c r="C297" s="11" t="s">
        <v>1558</v>
      </c>
      <c r="D297" s="11" t="s">
        <v>1559</v>
      </c>
      <c r="G297" s="11" t="s">
        <v>1560</v>
      </c>
    </row>
    <row r="298" spans="1:7" x14ac:dyDescent="0.3">
      <c r="A298" s="11" t="s">
        <v>1561</v>
      </c>
      <c r="B298" s="11">
        <v>2012</v>
      </c>
      <c r="C298" s="11" t="s">
        <v>1562</v>
      </c>
      <c r="D298" s="11" t="s">
        <v>1563</v>
      </c>
      <c r="G298" s="11" t="s">
        <v>1564</v>
      </c>
    </row>
    <row r="299" spans="1:7" x14ac:dyDescent="0.3">
      <c r="A299" s="11" t="s">
        <v>1565</v>
      </c>
      <c r="B299" s="11">
        <v>2012</v>
      </c>
      <c r="C299" s="11" t="s">
        <v>1566</v>
      </c>
      <c r="D299" s="11" t="s">
        <v>1567</v>
      </c>
      <c r="G299" s="11" t="s">
        <v>1244</v>
      </c>
    </row>
    <row r="300" spans="1:7" x14ac:dyDescent="0.3">
      <c r="A300" s="11" t="s">
        <v>1568</v>
      </c>
      <c r="C300" s="11" t="s">
        <v>1569</v>
      </c>
    </row>
    <row r="301" spans="1:7" x14ac:dyDescent="0.3">
      <c r="A301" s="11" t="s">
        <v>1570</v>
      </c>
      <c r="B301" s="11">
        <v>2009</v>
      </c>
      <c r="C301" s="11" t="s">
        <v>1571</v>
      </c>
      <c r="D301" s="11" t="s">
        <v>1572</v>
      </c>
      <c r="E301" s="11">
        <v>15</v>
      </c>
      <c r="F301" s="11">
        <v>1</v>
      </c>
    </row>
    <row r="302" spans="1:7" x14ac:dyDescent="0.3">
      <c r="A302" s="11" t="s">
        <v>1573</v>
      </c>
      <c r="B302" s="11" t="s">
        <v>1574</v>
      </c>
      <c r="C302" s="11" t="s">
        <v>1575</v>
      </c>
      <c r="D302" s="11" t="s">
        <v>1576</v>
      </c>
      <c r="E302" s="11">
        <v>1</v>
      </c>
      <c r="F302" s="11">
        <v>2</v>
      </c>
      <c r="G302" s="11">
        <v>3</v>
      </c>
    </row>
    <row r="303" spans="1:7" x14ac:dyDescent="0.3">
      <c r="A303" s="11" t="s">
        <v>1573</v>
      </c>
      <c r="B303" s="11" t="s">
        <v>1577</v>
      </c>
      <c r="C303" s="11" t="s">
        <v>1575</v>
      </c>
    </row>
    <row r="304" spans="1:7" x14ac:dyDescent="0.3">
      <c r="A304" s="11" t="s">
        <v>1578</v>
      </c>
      <c r="B304" s="11">
        <v>2015</v>
      </c>
      <c r="C304" s="11" t="s">
        <v>1579</v>
      </c>
      <c r="D304" s="11" t="s">
        <v>768</v>
      </c>
      <c r="E304" s="11">
        <v>159</v>
      </c>
      <c r="G304" s="11" t="s">
        <v>1580</v>
      </c>
    </row>
    <row r="305" spans="1:8" x14ac:dyDescent="0.3">
      <c r="A305" s="11" t="s">
        <v>1581</v>
      </c>
      <c r="B305" s="11">
        <v>2018</v>
      </c>
      <c r="C305" s="11" t="s">
        <v>1582</v>
      </c>
    </row>
    <row r="306" spans="1:8" x14ac:dyDescent="0.3">
      <c r="A306" s="11" t="s">
        <v>1583</v>
      </c>
      <c r="B306" s="11">
        <v>2019</v>
      </c>
      <c r="C306" s="11" t="s">
        <v>1584</v>
      </c>
      <c r="G306" s="8" t="s">
        <v>1585</v>
      </c>
    </row>
    <row r="307" spans="1:8" x14ac:dyDescent="0.3">
      <c r="A307" s="11" t="s">
        <v>1586</v>
      </c>
      <c r="B307" s="11">
        <v>2018</v>
      </c>
      <c r="C307" s="11" t="s">
        <v>1587</v>
      </c>
      <c r="D307" s="11" t="s">
        <v>1588</v>
      </c>
      <c r="G307" s="11" t="s">
        <v>1589</v>
      </c>
    </row>
    <row r="308" spans="1:8" x14ac:dyDescent="0.3">
      <c r="A308" s="11" t="s">
        <v>1590</v>
      </c>
      <c r="B308" s="11">
        <v>2018</v>
      </c>
      <c r="C308" s="11" t="s">
        <v>526</v>
      </c>
      <c r="D308" s="11" t="s">
        <v>1591</v>
      </c>
      <c r="G308" s="11" t="s">
        <v>529</v>
      </c>
    </row>
    <row r="309" spans="1:8" x14ac:dyDescent="0.3">
      <c r="A309" s="11" t="s">
        <v>1592</v>
      </c>
      <c r="B309" s="11">
        <v>2017</v>
      </c>
      <c r="C309" s="11" t="s">
        <v>1593</v>
      </c>
      <c r="D309" s="11" t="s">
        <v>1592</v>
      </c>
      <c r="H309" s="8" t="s">
        <v>1594</v>
      </c>
    </row>
    <row r="310" spans="1:8" x14ac:dyDescent="0.3">
      <c r="A310" s="11" t="s">
        <v>1595</v>
      </c>
      <c r="B310" s="11">
        <v>2016</v>
      </c>
      <c r="C310" s="11" t="s">
        <v>1596</v>
      </c>
      <c r="G310" s="8" t="s">
        <v>1597</v>
      </c>
    </row>
    <row r="311" spans="1:8" x14ac:dyDescent="0.3">
      <c r="A311" s="11" t="s">
        <v>1598</v>
      </c>
      <c r="B311" s="11">
        <v>2020</v>
      </c>
      <c r="C311" s="11" t="s">
        <v>1599</v>
      </c>
      <c r="D311" s="11" t="s">
        <v>1600</v>
      </c>
      <c r="G311" s="11" t="s">
        <v>1601</v>
      </c>
      <c r="H311" s="11" t="s">
        <v>1602</v>
      </c>
    </row>
    <row r="312" spans="1:8" x14ac:dyDescent="0.3">
      <c r="A312" s="11" t="s">
        <v>1603</v>
      </c>
      <c r="B312" s="11">
        <v>2018</v>
      </c>
      <c r="C312" s="11" t="s">
        <v>1604</v>
      </c>
      <c r="D312" s="11" t="s">
        <v>1605</v>
      </c>
      <c r="E312" s="11">
        <v>30</v>
      </c>
    </row>
    <row r="313" spans="1:8" x14ac:dyDescent="0.3">
      <c r="A313" s="11" t="s">
        <v>1606</v>
      </c>
      <c r="B313" s="11">
        <v>2018</v>
      </c>
      <c r="C313" s="11" t="s">
        <v>1607</v>
      </c>
      <c r="D313" s="11" t="s">
        <v>1608</v>
      </c>
      <c r="G313" s="11" t="s">
        <v>1609</v>
      </c>
    </row>
    <row r="314" spans="1:8" x14ac:dyDescent="0.3">
      <c r="A314" s="11" t="s">
        <v>1610</v>
      </c>
      <c r="B314" s="11">
        <v>2020</v>
      </c>
      <c r="C314" s="11" t="s">
        <v>1611</v>
      </c>
      <c r="D314" s="11" t="s">
        <v>1612</v>
      </c>
    </row>
    <row r="315" spans="1:8" x14ac:dyDescent="0.3">
      <c r="A315" s="11" t="s">
        <v>1613</v>
      </c>
      <c r="B315" s="11">
        <v>2015</v>
      </c>
      <c r="C315" s="11" t="s">
        <v>1614</v>
      </c>
      <c r="D315" s="11" t="s">
        <v>1615</v>
      </c>
      <c r="G315" s="11" t="s">
        <v>1616</v>
      </c>
    </row>
    <row r="316" spans="1:8" x14ac:dyDescent="0.3">
      <c r="A316" s="11" t="s">
        <v>1617</v>
      </c>
      <c r="B316" s="11">
        <v>2017</v>
      </c>
      <c r="C316" s="11" t="s">
        <v>827</v>
      </c>
      <c r="D316" s="11" t="s">
        <v>1618</v>
      </c>
    </row>
    <row r="317" spans="1:8" x14ac:dyDescent="0.3">
      <c r="A317" s="11" t="s">
        <v>1619</v>
      </c>
      <c r="B317" s="11">
        <v>2018</v>
      </c>
      <c r="C317" s="11" t="s">
        <v>1620</v>
      </c>
      <c r="D317" s="11" t="s">
        <v>1621</v>
      </c>
      <c r="E317" s="11">
        <v>7</v>
      </c>
      <c r="G317" s="11" t="s">
        <v>1622</v>
      </c>
      <c r="H317" s="11" t="s">
        <v>1623</v>
      </c>
    </row>
    <row r="318" spans="1:8" x14ac:dyDescent="0.3">
      <c r="A318" s="11" t="s">
        <v>1624</v>
      </c>
      <c r="B318" s="11">
        <v>2017</v>
      </c>
      <c r="C318" s="11" t="s">
        <v>1625</v>
      </c>
      <c r="D318" s="11" t="s">
        <v>1626</v>
      </c>
      <c r="H318" s="8" t="s">
        <v>1627</v>
      </c>
    </row>
    <row r="319" spans="1:8" x14ac:dyDescent="0.3">
      <c r="A319" s="11" t="s">
        <v>1628</v>
      </c>
      <c r="B319" s="11">
        <v>2018</v>
      </c>
      <c r="C319" s="11" t="s">
        <v>1629</v>
      </c>
      <c r="D319" s="11" t="s">
        <v>1630</v>
      </c>
    </row>
    <row r="320" spans="1:8" x14ac:dyDescent="0.3">
      <c r="A320" s="11" t="s">
        <v>1631</v>
      </c>
      <c r="B320" s="11">
        <v>2005</v>
      </c>
      <c r="C320" s="11" t="s">
        <v>1632</v>
      </c>
      <c r="G320" s="8" t="s">
        <v>1633</v>
      </c>
    </row>
    <row r="321" spans="1:8" x14ac:dyDescent="0.3">
      <c r="A321" s="11" t="s">
        <v>1634</v>
      </c>
      <c r="B321" s="11">
        <v>2016</v>
      </c>
      <c r="C321" s="11" t="s">
        <v>1635</v>
      </c>
      <c r="D321" s="11" t="s">
        <v>1636</v>
      </c>
      <c r="E321" s="11">
        <v>31</v>
      </c>
      <c r="G321" s="11" t="s">
        <v>1637</v>
      </c>
    </row>
    <row r="322" spans="1:8" x14ac:dyDescent="0.3">
      <c r="A322" s="11" t="s">
        <v>1638</v>
      </c>
      <c r="B322" s="11">
        <v>2020</v>
      </c>
      <c r="C322" s="11" t="s">
        <v>1639</v>
      </c>
      <c r="D322" s="11" t="s">
        <v>1640</v>
      </c>
      <c r="H322" s="8" t="s">
        <v>1641</v>
      </c>
    </row>
    <row r="323" spans="1:8" x14ac:dyDescent="0.3">
      <c r="A323" s="11" t="s">
        <v>1642</v>
      </c>
      <c r="B323" s="11">
        <v>2020</v>
      </c>
      <c r="C323" s="11" t="s">
        <v>1643</v>
      </c>
      <c r="G323" s="8" t="s">
        <v>1644</v>
      </c>
    </row>
    <row r="324" spans="1:8" x14ac:dyDescent="0.3">
      <c r="A324" s="11" t="s">
        <v>1645</v>
      </c>
      <c r="B324" s="11">
        <v>2020</v>
      </c>
      <c r="C324" s="11" t="s">
        <v>1646</v>
      </c>
      <c r="G324" s="8" t="s">
        <v>1647</v>
      </c>
    </row>
    <row r="325" spans="1:8" x14ac:dyDescent="0.3">
      <c r="A325" s="11" t="s">
        <v>1648</v>
      </c>
      <c r="B325" s="11">
        <v>2020</v>
      </c>
      <c r="C325" s="11" t="s">
        <v>1649</v>
      </c>
      <c r="G325" s="8" t="s">
        <v>1650</v>
      </c>
    </row>
    <row r="326" spans="1:8" x14ac:dyDescent="0.3">
      <c r="A326" s="11" t="s">
        <v>1651</v>
      </c>
      <c r="B326" s="11">
        <v>2020</v>
      </c>
      <c r="C326" s="11" t="s">
        <v>1652</v>
      </c>
      <c r="G326" s="8" t="s">
        <v>1653</v>
      </c>
    </row>
    <row r="327" spans="1:8" x14ac:dyDescent="0.3">
      <c r="A327" s="11" t="s">
        <v>1654</v>
      </c>
      <c r="B327" s="11">
        <v>2018</v>
      </c>
      <c r="C327" s="11" t="s">
        <v>1655</v>
      </c>
    </row>
    <row r="328" spans="1:8" x14ac:dyDescent="0.3">
      <c r="A328" s="11" t="s">
        <v>1656</v>
      </c>
      <c r="B328" s="11">
        <v>1948</v>
      </c>
      <c r="C328" s="11" t="s">
        <v>1657</v>
      </c>
    </row>
    <row r="329" spans="1:8" x14ac:dyDescent="0.3">
      <c r="A329" s="11" t="s">
        <v>1658</v>
      </c>
      <c r="B329" s="11">
        <v>1966</v>
      </c>
      <c r="C329" s="11" t="s">
        <v>1659</v>
      </c>
    </row>
    <row r="330" spans="1:8" x14ac:dyDescent="0.3">
      <c r="A330" s="11" t="s">
        <v>1660</v>
      </c>
      <c r="B330" s="11">
        <v>2015</v>
      </c>
      <c r="C330" s="11" t="s">
        <v>1661</v>
      </c>
      <c r="D330" s="11" t="s">
        <v>1662</v>
      </c>
      <c r="G330" s="11">
        <v>41</v>
      </c>
    </row>
    <row r="331" spans="1:8" x14ac:dyDescent="0.3">
      <c r="A331" s="11" t="s">
        <v>1663</v>
      </c>
      <c r="B331" s="11">
        <v>2017</v>
      </c>
      <c r="C331" s="11" t="s">
        <v>1664</v>
      </c>
      <c r="D331" s="11" t="s">
        <v>1665</v>
      </c>
      <c r="G331" s="11" t="s">
        <v>1666</v>
      </c>
    </row>
    <row r="332" spans="1:8" x14ac:dyDescent="0.3">
      <c r="A332" s="11" t="s">
        <v>1667</v>
      </c>
      <c r="B332" s="11">
        <v>2019</v>
      </c>
      <c r="C332" s="11" t="s">
        <v>1668</v>
      </c>
      <c r="D332" s="11" t="s">
        <v>1669</v>
      </c>
      <c r="G332" s="11" t="s">
        <v>1670</v>
      </c>
    </row>
    <row r="333" spans="1:8" x14ac:dyDescent="0.3">
      <c r="A333" s="11" t="s">
        <v>1671</v>
      </c>
      <c r="B333" s="11">
        <v>2019</v>
      </c>
      <c r="C333" s="11" t="s">
        <v>1672</v>
      </c>
      <c r="D333" s="11" t="s">
        <v>1673</v>
      </c>
      <c r="H333" s="11" t="s">
        <v>1674</v>
      </c>
    </row>
    <row r="334" spans="1:8" x14ac:dyDescent="0.3">
      <c r="A334" s="11" t="s">
        <v>1675</v>
      </c>
      <c r="B334" s="11">
        <v>2019</v>
      </c>
      <c r="C334" s="11" t="s">
        <v>1676</v>
      </c>
      <c r="D334" s="11" t="s">
        <v>1677</v>
      </c>
      <c r="E334" s="11">
        <v>14</v>
      </c>
      <c r="G334" s="11" t="s">
        <v>1678</v>
      </c>
      <c r="H334" s="11" t="s">
        <v>1679</v>
      </c>
    </row>
    <row r="335" spans="1:8" x14ac:dyDescent="0.3">
      <c r="A335" s="11" t="s">
        <v>1680</v>
      </c>
      <c r="B335" s="11">
        <v>2016</v>
      </c>
      <c r="C335" s="11" t="s">
        <v>1681</v>
      </c>
      <c r="D335" s="11" t="s">
        <v>1682</v>
      </c>
      <c r="G335" s="11" t="s">
        <v>648</v>
      </c>
    </row>
    <row r="336" spans="1:8" x14ac:dyDescent="0.3">
      <c r="A336" s="11" t="s">
        <v>1683</v>
      </c>
      <c r="B336" s="11">
        <v>2017</v>
      </c>
      <c r="C336" s="11" t="s">
        <v>1684</v>
      </c>
      <c r="D336" s="11" t="s">
        <v>1685</v>
      </c>
      <c r="G336" s="11" t="s">
        <v>1686</v>
      </c>
    </row>
    <row r="337" spans="1:8" x14ac:dyDescent="0.3">
      <c r="A337" s="11" t="s">
        <v>1687</v>
      </c>
      <c r="B337" s="11">
        <v>2017</v>
      </c>
      <c r="C337" s="11" t="s">
        <v>1688</v>
      </c>
      <c r="D337" s="11" t="s">
        <v>1689</v>
      </c>
      <c r="G337" s="11" t="s">
        <v>1690</v>
      </c>
    </row>
    <row r="338" spans="1:8" x14ac:dyDescent="0.3">
      <c r="A338" s="11" t="s">
        <v>1691</v>
      </c>
      <c r="C338" s="11" t="s">
        <v>1691</v>
      </c>
      <c r="G338" s="8" t="s">
        <v>1692</v>
      </c>
    </row>
    <row r="339" spans="1:8" x14ac:dyDescent="0.3">
      <c r="A339" s="11" t="s">
        <v>1693</v>
      </c>
      <c r="B339" s="11">
        <v>2014</v>
      </c>
      <c r="C339" s="11" t="s">
        <v>1694</v>
      </c>
      <c r="D339" s="11" t="s">
        <v>1695</v>
      </c>
      <c r="G339" s="11" t="s">
        <v>1696</v>
      </c>
    </row>
    <row r="340" spans="1:8" x14ac:dyDescent="0.3">
      <c r="A340" s="11" t="s">
        <v>1697</v>
      </c>
      <c r="B340" s="11">
        <v>2017</v>
      </c>
      <c r="C340" s="11" t="s">
        <v>1698</v>
      </c>
      <c r="D340" s="11" t="s">
        <v>1699</v>
      </c>
      <c r="H340" s="8" t="s">
        <v>1700</v>
      </c>
    </row>
    <row r="341" spans="1:8" x14ac:dyDescent="0.3">
      <c r="A341" s="11" t="s">
        <v>1701</v>
      </c>
      <c r="B341" s="11">
        <v>2017</v>
      </c>
      <c r="C341" s="11" t="s">
        <v>1702</v>
      </c>
      <c r="D341" s="11" t="s">
        <v>1703</v>
      </c>
      <c r="G341" s="11" t="s">
        <v>1704</v>
      </c>
    </row>
    <row r="342" spans="1:8" x14ac:dyDescent="0.3">
      <c r="A342" s="11" t="s">
        <v>1705</v>
      </c>
      <c r="B342" s="11">
        <v>2017</v>
      </c>
      <c r="C342" s="11" t="s">
        <v>1706</v>
      </c>
      <c r="D342" s="11" t="s">
        <v>1707</v>
      </c>
      <c r="G342" s="11">
        <v>2</v>
      </c>
    </row>
    <row r="343" spans="1:8" x14ac:dyDescent="0.3">
      <c r="A343" s="11" t="s">
        <v>1708</v>
      </c>
      <c r="B343" s="11">
        <v>2017</v>
      </c>
      <c r="C343" s="11" t="s">
        <v>722</v>
      </c>
      <c r="D343" s="11" t="s">
        <v>1709</v>
      </c>
      <c r="G343" s="11" t="s">
        <v>724</v>
      </c>
    </row>
    <row r="344" spans="1:8" x14ac:dyDescent="0.3">
      <c r="A344" s="11" t="s">
        <v>1710</v>
      </c>
      <c r="B344" s="11">
        <v>2016</v>
      </c>
      <c r="C344" s="11" t="s">
        <v>1711</v>
      </c>
      <c r="D344" s="11" t="s">
        <v>1712</v>
      </c>
      <c r="G344" s="11" t="s">
        <v>1713</v>
      </c>
    </row>
    <row r="345" spans="1:8" x14ac:dyDescent="0.3">
      <c r="A345" s="11" t="s">
        <v>1714</v>
      </c>
      <c r="B345" s="11">
        <v>2017</v>
      </c>
      <c r="C345" s="11" t="s">
        <v>1715</v>
      </c>
      <c r="D345" s="11" t="s">
        <v>1716</v>
      </c>
      <c r="G345" s="11" t="s">
        <v>1717</v>
      </c>
    </row>
    <row r="346" spans="1:8" x14ac:dyDescent="0.3">
      <c r="A346" s="11" t="s">
        <v>1718</v>
      </c>
      <c r="B346" s="11">
        <v>2017</v>
      </c>
      <c r="C346" s="11" t="s">
        <v>1719</v>
      </c>
      <c r="D346" s="11" t="s">
        <v>1720</v>
      </c>
    </row>
    <row r="347" spans="1:8" x14ac:dyDescent="0.3">
      <c r="A347" s="11" t="s">
        <v>1721</v>
      </c>
      <c r="B347" s="11">
        <v>2019</v>
      </c>
      <c r="C347" s="11" t="s">
        <v>1722</v>
      </c>
      <c r="D347" s="11" t="s">
        <v>1723</v>
      </c>
      <c r="E347" s="11">
        <v>13</v>
      </c>
    </row>
    <row r="348" spans="1:8" x14ac:dyDescent="0.3">
      <c r="A348" s="11" t="s">
        <v>1724</v>
      </c>
      <c r="B348" s="11">
        <v>2016</v>
      </c>
      <c r="C348" s="11" t="s">
        <v>1725</v>
      </c>
      <c r="D348" s="11" t="s">
        <v>1726</v>
      </c>
      <c r="G348" s="11" t="s">
        <v>1727</v>
      </c>
    </row>
    <row r="349" spans="1:8" x14ac:dyDescent="0.3">
      <c r="A349" s="11" t="s">
        <v>1728</v>
      </c>
      <c r="B349" s="11">
        <v>2019</v>
      </c>
      <c r="C349" s="11" t="s">
        <v>1729</v>
      </c>
      <c r="D349" s="11" t="s">
        <v>1730</v>
      </c>
      <c r="H349" s="11" t="s">
        <v>1731</v>
      </c>
    </row>
    <row r="350" spans="1:8" x14ac:dyDescent="0.3">
      <c r="A350" s="11" t="s">
        <v>1732</v>
      </c>
      <c r="C350" s="11" t="s">
        <v>1733</v>
      </c>
      <c r="G350" s="8" t="s">
        <v>1734</v>
      </c>
    </row>
    <row r="351" spans="1:8" x14ac:dyDescent="0.3">
      <c r="A351" s="11" t="s">
        <v>1735</v>
      </c>
      <c r="B351" s="11">
        <v>2019</v>
      </c>
      <c r="C351" s="11" t="s">
        <v>1736</v>
      </c>
      <c r="D351" s="11" t="s">
        <v>1677</v>
      </c>
      <c r="E351" s="11">
        <v>14</v>
      </c>
      <c r="F351" s="11">
        <v>8</v>
      </c>
      <c r="G351" s="11" t="s">
        <v>1737</v>
      </c>
      <c r="H351" s="11" t="s">
        <v>590</v>
      </c>
    </row>
    <row r="352" spans="1:8" x14ac:dyDescent="0.3">
      <c r="A352" s="11" t="s">
        <v>1738</v>
      </c>
      <c r="B352" s="11">
        <v>2017</v>
      </c>
      <c r="C352" s="11" t="s">
        <v>1739</v>
      </c>
      <c r="G352" s="8" t="s">
        <v>1740</v>
      </c>
    </row>
    <row r="353" spans="1:8" x14ac:dyDescent="0.3">
      <c r="A353" s="11" t="s">
        <v>1741</v>
      </c>
      <c r="B353" s="11">
        <v>2020</v>
      </c>
      <c r="C353" s="11" t="s">
        <v>1742</v>
      </c>
      <c r="D353" s="11" t="s">
        <v>1743</v>
      </c>
      <c r="E353" s="11">
        <v>17</v>
      </c>
      <c r="G353" s="11">
        <v>10</v>
      </c>
      <c r="H353" s="11" t="s">
        <v>1744</v>
      </c>
    </row>
    <row r="354" spans="1:8" x14ac:dyDescent="0.3">
      <c r="A354" s="11" t="s">
        <v>1745</v>
      </c>
      <c r="B354" s="11">
        <v>2018</v>
      </c>
      <c r="C354" s="11" t="s">
        <v>1746</v>
      </c>
      <c r="D354" s="11" t="s">
        <v>1747</v>
      </c>
      <c r="G354" s="11" t="s">
        <v>1748</v>
      </c>
    </row>
    <row r="355" spans="1:8" x14ac:dyDescent="0.3">
      <c r="A355" s="11" t="s">
        <v>1749</v>
      </c>
      <c r="B355" s="11">
        <v>2021</v>
      </c>
      <c r="C355" s="11" t="s">
        <v>1750</v>
      </c>
      <c r="D355" s="11" t="s">
        <v>1751</v>
      </c>
      <c r="H355" s="11" t="s">
        <v>1752</v>
      </c>
    </row>
    <row r="356" spans="1:8" x14ac:dyDescent="0.3">
      <c r="A356" s="11" t="s">
        <v>1753</v>
      </c>
      <c r="B356" s="11">
        <v>2020</v>
      </c>
      <c r="C356" s="11" t="s">
        <v>601</v>
      </c>
      <c r="D356" s="11" t="s">
        <v>1754</v>
      </c>
      <c r="G356" s="11" t="s">
        <v>603</v>
      </c>
      <c r="H356" s="11" t="s">
        <v>1755</v>
      </c>
    </row>
    <row r="357" spans="1:8" x14ac:dyDescent="0.3">
      <c r="A357" s="11" t="s">
        <v>1756</v>
      </c>
      <c r="B357" s="11">
        <v>2019</v>
      </c>
      <c r="C357" s="11" t="s">
        <v>1757</v>
      </c>
      <c r="G357" s="11" t="s">
        <v>1758</v>
      </c>
      <c r="H357" s="11" t="s">
        <v>1759</v>
      </c>
    </row>
    <row r="358" spans="1:8" x14ac:dyDescent="0.3">
      <c r="A358" s="11" t="s">
        <v>1760</v>
      </c>
      <c r="B358" s="11">
        <v>2019</v>
      </c>
      <c r="C358" s="11" t="s">
        <v>1761</v>
      </c>
      <c r="G358" s="11" t="s">
        <v>1762</v>
      </c>
      <c r="H358" s="11" t="s">
        <v>1763</v>
      </c>
    </row>
    <row r="359" spans="1:8" x14ac:dyDescent="0.3">
      <c r="A359" s="11" t="s">
        <v>1764</v>
      </c>
      <c r="B359" s="11">
        <v>2011</v>
      </c>
      <c r="C359" s="11" t="s">
        <v>1765</v>
      </c>
      <c r="D359" s="11" t="s">
        <v>1766</v>
      </c>
      <c r="G359" s="11" t="s">
        <v>1767</v>
      </c>
    </row>
    <row r="360" spans="1:8" x14ac:dyDescent="0.3">
      <c r="A360" s="11" t="s">
        <v>1768</v>
      </c>
      <c r="B360" s="11">
        <v>2004</v>
      </c>
      <c r="C360" s="11" t="s">
        <v>1769</v>
      </c>
      <c r="D360" s="11" t="s">
        <v>1770</v>
      </c>
      <c r="G360" s="11" t="s">
        <v>1771</v>
      </c>
    </row>
    <row r="361" spans="1:8" x14ac:dyDescent="0.3">
      <c r="A361" s="11" t="s">
        <v>1772</v>
      </c>
      <c r="B361" s="11">
        <v>2018</v>
      </c>
      <c r="C361" s="11" t="s">
        <v>1773</v>
      </c>
      <c r="D361" s="11" t="s">
        <v>715</v>
      </c>
      <c r="E361" s="11">
        <v>6</v>
      </c>
      <c r="G361" s="11" t="s">
        <v>1774</v>
      </c>
      <c r="H361" s="11" t="s">
        <v>1775</v>
      </c>
    </row>
    <row r="362" spans="1:8" x14ac:dyDescent="0.3">
      <c r="A362" s="11" t="s">
        <v>1776</v>
      </c>
      <c r="B362" s="11">
        <v>2019</v>
      </c>
      <c r="C362" s="11" t="s">
        <v>1777</v>
      </c>
      <c r="D362" s="11" t="s">
        <v>1778</v>
      </c>
      <c r="G362" s="11" t="s">
        <v>787</v>
      </c>
    </row>
    <row r="363" spans="1:8" x14ac:dyDescent="0.3">
      <c r="A363" s="11" t="s">
        <v>1779</v>
      </c>
      <c r="B363" s="11">
        <v>2006</v>
      </c>
      <c r="C363" s="11" t="s">
        <v>1780</v>
      </c>
      <c r="D363" s="11" t="s">
        <v>1781</v>
      </c>
      <c r="E363" s="11">
        <v>2009</v>
      </c>
      <c r="G363" s="11" t="s">
        <v>1782</v>
      </c>
      <c r="H363" s="11" t="s">
        <v>1783</v>
      </c>
    </row>
    <row r="364" spans="1:8" x14ac:dyDescent="0.3">
      <c r="A364" s="11" t="s">
        <v>1784</v>
      </c>
      <c r="B364" s="11">
        <v>2018</v>
      </c>
      <c r="C364" s="11" t="s">
        <v>1785</v>
      </c>
      <c r="D364" s="11" t="s">
        <v>1786</v>
      </c>
      <c r="G364" s="11" t="s">
        <v>1787</v>
      </c>
    </row>
    <row r="365" spans="1:8" x14ac:dyDescent="0.3">
      <c r="A365" s="11" t="s">
        <v>1788</v>
      </c>
      <c r="B365" s="11">
        <v>2018</v>
      </c>
      <c r="C365" s="11" t="s">
        <v>1789</v>
      </c>
      <c r="D365" s="11" t="s">
        <v>1790</v>
      </c>
      <c r="G365" s="11" t="s">
        <v>1791</v>
      </c>
    </row>
    <row r="366" spans="1:8" x14ac:dyDescent="0.3">
      <c r="A366" s="11" t="s">
        <v>1792</v>
      </c>
      <c r="B366" s="11">
        <v>2019</v>
      </c>
      <c r="C366" s="11" t="s">
        <v>1793</v>
      </c>
      <c r="D366" s="11" t="s">
        <v>1794</v>
      </c>
      <c r="E366" s="11">
        <v>26</v>
      </c>
      <c r="G366" s="11">
        <v>104223</v>
      </c>
      <c r="H366" s="11" t="s">
        <v>1795</v>
      </c>
    </row>
    <row r="367" spans="1:8" x14ac:dyDescent="0.3">
      <c r="A367" s="11" t="s">
        <v>1796</v>
      </c>
      <c r="B367" s="11">
        <v>2020</v>
      </c>
      <c r="C367" s="11" t="s">
        <v>1797</v>
      </c>
      <c r="D367" s="11" t="s">
        <v>1798</v>
      </c>
      <c r="E367" s="11">
        <v>20</v>
      </c>
      <c r="G367" s="11" t="s">
        <v>1799</v>
      </c>
      <c r="H367" s="11" t="s">
        <v>1800</v>
      </c>
    </row>
    <row r="368" spans="1:8" x14ac:dyDescent="0.3">
      <c r="A368" s="11" t="s">
        <v>1801</v>
      </c>
      <c r="B368" s="11">
        <v>2018</v>
      </c>
      <c r="C368" s="11" t="s">
        <v>1802</v>
      </c>
      <c r="D368" s="11" t="s">
        <v>1803</v>
      </c>
      <c r="G368" s="11" t="s">
        <v>1804</v>
      </c>
    </row>
    <row r="369" spans="1:8" x14ac:dyDescent="0.3">
      <c r="A369" s="11" t="s">
        <v>1805</v>
      </c>
      <c r="B369" s="11">
        <v>2018</v>
      </c>
      <c r="C369" s="11" t="s">
        <v>1806</v>
      </c>
      <c r="D369" s="11" t="s">
        <v>1807</v>
      </c>
      <c r="G369" s="11" t="s">
        <v>1808</v>
      </c>
    </row>
    <row r="370" spans="1:8" x14ac:dyDescent="0.3">
      <c r="A370" s="11" t="s">
        <v>1809</v>
      </c>
      <c r="B370" s="11">
        <v>2019</v>
      </c>
      <c r="C370" s="11" t="s">
        <v>1810</v>
      </c>
      <c r="D370" s="11" t="s">
        <v>1811</v>
      </c>
      <c r="E370" s="11">
        <v>6</v>
      </c>
      <c r="G370" s="11" t="s">
        <v>1812</v>
      </c>
      <c r="H370" s="11" t="s">
        <v>1813</v>
      </c>
    </row>
    <row r="371" spans="1:8" x14ac:dyDescent="0.3">
      <c r="A371" s="11" t="s">
        <v>1814</v>
      </c>
      <c r="B371" s="11">
        <v>2020</v>
      </c>
      <c r="C371" s="11" t="s">
        <v>1815</v>
      </c>
      <c r="D371" s="11" t="s">
        <v>1816</v>
      </c>
      <c r="E371" s="11">
        <v>171</v>
      </c>
      <c r="G371" s="11" t="s">
        <v>1817</v>
      </c>
      <c r="H371" s="11" t="s">
        <v>1818</v>
      </c>
    </row>
    <row r="372" spans="1:8" x14ac:dyDescent="0.3">
      <c r="A372" s="11" t="s">
        <v>1819</v>
      </c>
      <c r="B372" s="11">
        <v>2020</v>
      </c>
      <c r="C372" s="11" t="s">
        <v>1820</v>
      </c>
      <c r="D372" s="11" t="s">
        <v>1798</v>
      </c>
      <c r="E372" s="11">
        <v>20</v>
      </c>
    </row>
    <row r="373" spans="1:8" x14ac:dyDescent="0.3">
      <c r="A373" s="11" t="s">
        <v>1821</v>
      </c>
      <c r="B373" s="11">
        <v>2018</v>
      </c>
      <c r="C373" s="11" t="s">
        <v>1822</v>
      </c>
      <c r="D373" s="11" t="s">
        <v>1823</v>
      </c>
      <c r="E373" s="11">
        <v>9</v>
      </c>
      <c r="G373" s="11" t="s">
        <v>1824</v>
      </c>
      <c r="H373" s="11" t="s">
        <v>1825</v>
      </c>
    </row>
    <row r="374" spans="1:8" x14ac:dyDescent="0.3">
      <c r="A374" s="11" t="s">
        <v>1826</v>
      </c>
      <c r="B374" s="11">
        <v>2019</v>
      </c>
      <c r="C374" s="11" t="s">
        <v>1827</v>
      </c>
      <c r="D374" s="11" t="s">
        <v>1828</v>
      </c>
      <c r="H374" s="11" t="s">
        <v>1829</v>
      </c>
    </row>
    <row r="375" spans="1:8" x14ac:dyDescent="0.3">
      <c r="A375" s="11" t="s">
        <v>1830</v>
      </c>
      <c r="B375" s="11">
        <v>2015</v>
      </c>
      <c r="C375" s="11" t="s">
        <v>1831</v>
      </c>
      <c r="D375" s="11" t="s">
        <v>1832</v>
      </c>
      <c r="H375" s="11" t="s">
        <v>1833</v>
      </c>
    </row>
    <row r="376" spans="1:8" x14ac:dyDescent="0.3">
      <c r="A376" s="11" t="s">
        <v>1834</v>
      </c>
      <c r="B376" s="11">
        <v>2018</v>
      </c>
      <c r="C376" s="11" t="s">
        <v>1835</v>
      </c>
      <c r="D376" s="11" t="s">
        <v>1836</v>
      </c>
      <c r="G376" s="11" t="s">
        <v>1837</v>
      </c>
    </row>
    <row r="377" spans="1:8" x14ac:dyDescent="0.3">
      <c r="A377" s="11" t="s">
        <v>1772</v>
      </c>
      <c r="B377" s="11">
        <v>2018</v>
      </c>
      <c r="C377" s="11" t="s">
        <v>1838</v>
      </c>
      <c r="D377" s="11" t="s">
        <v>715</v>
      </c>
      <c r="G377" s="11" t="s">
        <v>1774</v>
      </c>
    </row>
    <row r="378" spans="1:8" x14ac:dyDescent="0.3">
      <c r="A378" s="11" t="s">
        <v>1839</v>
      </c>
      <c r="B378" s="11">
        <v>2018</v>
      </c>
      <c r="C378" s="11" t="s">
        <v>1840</v>
      </c>
      <c r="D378" s="11" t="s">
        <v>1841</v>
      </c>
      <c r="G378" s="11" t="s">
        <v>1842</v>
      </c>
    </row>
    <row r="379" spans="1:8" x14ac:dyDescent="0.3">
      <c r="A379" s="11" t="s">
        <v>1843</v>
      </c>
      <c r="B379" s="11">
        <v>2018</v>
      </c>
      <c r="C379" s="11" t="s">
        <v>1844</v>
      </c>
      <c r="D379" s="11" t="s">
        <v>1845</v>
      </c>
    </row>
    <row r="380" spans="1:8" x14ac:dyDescent="0.3">
      <c r="A380" s="11" t="s">
        <v>1846</v>
      </c>
      <c r="B380" s="11">
        <v>2018</v>
      </c>
      <c r="C380" s="11" t="s">
        <v>1847</v>
      </c>
      <c r="D380" s="11" t="s">
        <v>1848</v>
      </c>
      <c r="G380" s="11" t="s">
        <v>1849</v>
      </c>
    </row>
    <row r="381" spans="1:8" x14ac:dyDescent="0.3">
      <c r="A381" s="11" t="s">
        <v>1850</v>
      </c>
      <c r="B381" s="11">
        <v>2018</v>
      </c>
      <c r="C381" s="11" t="s">
        <v>1851</v>
      </c>
      <c r="D381" s="11" t="s">
        <v>1852</v>
      </c>
      <c r="G381" s="11" t="s">
        <v>1853</v>
      </c>
    </row>
    <row r="382" spans="1:8" x14ac:dyDescent="0.3">
      <c r="A382" s="11" t="s">
        <v>1854</v>
      </c>
      <c r="B382" s="11">
        <v>2017</v>
      </c>
      <c r="C382" s="11" t="s">
        <v>1855</v>
      </c>
      <c r="D382" s="11" t="s">
        <v>1856</v>
      </c>
      <c r="E382" s="11">
        <v>4</v>
      </c>
      <c r="G382" s="11" t="s">
        <v>1857</v>
      </c>
    </row>
    <row r="383" spans="1:8" x14ac:dyDescent="0.3">
      <c r="A383" s="11" t="s">
        <v>1858</v>
      </c>
      <c r="B383" s="11">
        <v>2018</v>
      </c>
      <c r="C383" s="11" t="s">
        <v>1859</v>
      </c>
      <c r="D383" s="11" t="s">
        <v>1860</v>
      </c>
      <c r="G383" s="11" t="s">
        <v>1861</v>
      </c>
    </row>
    <row r="384" spans="1:8" x14ac:dyDescent="0.3">
      <c r="A384" s="11" t="s">
        <v>1862</v>
      </c>
      <c r="B384" s="11">
        <v>2018</v>
      </c>
      <c r="C384" s="11" t="s">
        <v>1863</v>
      </c>
      <c r="D384" s="11" t="s">
        <v>1864</v>
      </c>
      <c r="G384" s="11" t="s">
        <v>1865</v>
      </c>
    </row>
    <row r="385" spans="1:8" x14ac:dyDescent="0.3">
      <c r="A385" s="11" t="s">
        <v>1866</v>
      </c>
      <c r="B385" s="11">
        <v>2019</v>
      </c>
      <c r="C385" s="11" t="s">
        <v>1867</v>
      </c>
      <c r="D385" s="11" t="s">
        <v>1811</v>
      </c>
      <c r="E385" s="11">
        <v>6</v>
      </c>
      <c r="G385" s="11" t="s">
        <v>1868</v>
      </c>
      <c r="H385" s="11" t="s">
        <v>1869</v>
      </c>
    </row>
    <row r="386" spans="1:8" x14ac:dyDescent="0.3">
      <c r="A386" s="11" t="s">
        <v>1870</v>
      </c>
      <c r="B386" s="11">
        <v>2019</v>
      </c>
      <c r="C386" s="11" t="s">
        <v>1871</v>
      </c>
      <c r="D386" s="11" t="s">
        <v>1872</v>
      </c>
      <c r="G386" s="11" t="s">
        <v>1873</v>
      </c>
    </row>
    <row r="387" spans="1:8" x14ac:dyDescent="0.3">
      <c r="A387" s="11" t="s">
        <v>1874</v>
      </c>
      <c r="B387" s="11">
        <v>2015</v>
      </c>
      <c r="C387" s="11" t="s">
        <v>1875</v>
      </c>
      <c r="D387" s="11" t="s">
        <v>1876</v>
      </c>
      <c r="G387" s="11" t="s">
        <v>1877</v>
      </c>
      <c r="H387" s="11" t="s">
        <v>1878</v>
      </c>
    </row>
    <row r="388" spans="1:8" x14ac:dyDescent="0.3">
      <c r="A388" s="11" t="s">
        <v>1879</v>
      </c>
      <c r="B388" s="11">
        <v>2018</v>
      </c>
      <c r="C388" s="11" t="s">
        <v>1880</v>
      </c>
      <c r="D388" s="11" t="s">
        <v>1881</v>
      </c>
      <c r="G388" s="11" t="s">
        <v>1882</v>
      </c>
    </row>
    <row r="389" spans="1:8" x14ac:dyDescent="0.3">
      <c r="A389" s="11" t="s">
        <v>1883</v>
      </c>
      <c r="B389" s="11">
        <v>2018</v>
      </c>
      <c r="C389" s="11" t="s">
        <v>1884</v>
      </c>
      <c r="D389" s="11" t="s">
        <v>1885</v>
      </c>
      <c r="G389" s="11" t="s">
        <v>1886</v>
      </c>
    </row>
    <row r="390" spans="1:8" x14ac:dyDescent="0.3">
      <c r="A390" s="11" t="s">
        <v>1887</v>
      </c>
      <c r="B390" s="11">
        <v>2019</v>
      </c>
      <c r="C390" s="11" t="s">
        <v>1888</v>
      </c>
      <c r="D390" s="11" t="s">
        <v>715</v>
      </c>
      <c r="E390" s="11">
        <v>7</v>
      </c>
      <c r="G390" s="11" t="s">
        <v>1889</v>
      </c>
      <c r="H390" s="11" t="s">
        <v>1890</v>
      </c>
    </row>
    <row r="391" spans="1:8" x14ac:dyDescent="0.3">
      <c r="A391" s="11" t="s">
        <v>1891</v>
      </c>
      <c r="B391" s="11">
        <v>2020</v>
      </c>
      <c r="C391" s="11" t="s">
        <v>1892</v>
      </c>
      <c r="D391" s="11" t="s">
        <v>1893</v>
      </c>
      <c r="E391" s="11">
        <v>10</v>
      </c>
      <c r="G391" s="11" t="s">
        <v>855</v>
      </c>
      <c r="H391" s="11" t="s">
        <v>1894</v>
      </c>
    </row>
    <row r="392" spans="1:8" x14ac:dyDescent="0.3">
      <c r="A392" s="11" t="s">
        <v>1895</v>
      </c>
      <c r="B392" s="11">
        <v>2000</v>
      </c>
      <c r="C392" s="11" t="s">
        <v>1896</v>
      </c>
      <c r="D392" s="11" t="s">
        <v>1897</v>
      </c>
      <c r="G392" s="11">
        <v>72</v>
      </c>
    </row>
    <row r="393" spans="1:8" x14ac:dyDescent="0.3">
      <c r="A393" s="11" t="s">
        <v>1898</v>
      </c>
      <c r="B393" s="11">
        <v>2019</v>
      </c>
      <c r="C393" s="11" t="s">
        <v>1899</v>
      </c>
      <c r="D393" s="11" t="s">
        <v>1900</v>
      </c>
      <c r="E393" s="11">
        <v>22</v>
      </c>
      <c r="G393" s="11" t="s">
        <v>1901</v>
      </c>
      <c r="H393" s="11" t="s">
        <v>1902</v>
      </c>
    </row>
    <row r="394" spans="1:8" x14ac:dyDescent="0.3">
      <c r="A394" s="11" t="s">
        <v>1903</v>
      </c>
      <c r="B394" s="11">
        <v>2018</v>
      </c>
      <c r="C394" s="11" t="s">
        <v>1904</v>
      </c>
      <c r="D394" s="11" t="s">
        <v>1905</v>
      </c>
      <c r="E394" s="11">
        <v>1</v>
      </c>
      <c r="G394" s="11" t="s">
        <v>760</v>
      </c>
    </row>
    <row r="395" spans="1:8" x14ac:dyDescent="0.3">
      <c r="A395" s="11" t="s">
        <v>1906</v>
      </c>
      <c r="B395" s="11">
        <v>1997</v>
      </c>
      <c r="C395" s="11" t="s">
        <v>1907</v>
      </c>
      <c r="D395" s="11" t="s">
        <v>1908</v>
      </c>
      <c r="G395" s="11" t="s">
        <v>1909</v>
      </c>
    </row>
    <row r="396" spans="1:8" x14ac:dyDescent="0.3">
      <c r="A396" s="11" t="s">
        <v>1910</v>
      </c>
      <c r="B396" s="11">
        <v>2018</v>
      </c>
      <c r="C396" s="11" t="s">
        <v>1911</v>
      </c>
      <c r="D396" s="11" t="s">
        <v>1912</v>
      </c>
      <c r="G396" s="11" t="s">
        <v>1913</v>
      </c>
    </row>
    <row r="397" spans="1:8" x14ac:dyDescent="0.3">
      <c r="A397" s="11" t="s">
        <v>1914</v>
      </c>
      <c r="B397" s="11">
        <v>2019</v>
      </c>
      <c r="C397" s="11" t="s">
        <v>1915</v>
      </c>
      <c r="D397" s="11" t="s">
        <v>1916</v>
      </c>
      <c r="G397" s="11" t="s">
        <v>1917</v>
      </c>
    </row>
    <row r="398" spans="1:8" x14ac:dyDescent="0.3">
      <c r="A398" s="11" t="s">
        <v>1918</v>
      </c>
      <c r="B398" s="11">
        <v>2015</v>
      </c>
      <c r="C398" s="11" t="s">
        <v>1919</v>
      </c>
      <c r="D398" s="11" t="s">
        <v>1832</v>
      </c>
      <c r="E398" s="11">
        <v>10</v>
      </c>
      <c r="G398" s="11" t="s">
        <v>1920</v>
      </c>
    </row>
    <row r="399" spans="1:8" x14ac:dyDescent="0.3">
      <c r="A399" s="11" t="s">
        <v>1921</v>
      </c>
      <c r="B399" s="11">
        <v>2012</v>
      </c>
      <c r="C399" s="11" t="s">
        <v>1242</v>
      </c>
      <c r="D399" s="11" t="s">
        <v>1922</v>
      </c>
      <c r="G399" s="11" t="s">
        <v>1923</v>
      </c>
    </row>
    <row r="400" spans="1:8" x14ac:dyDescent="0.3">
      <c r="A400" s="11" t="s">
        <v>1924</v>
      </c>
      <c r="B400" s="11">
        <v>2018</v>
      </c>
      <c r="C400" s="11" t="s">
        <v>1925</v>
      </c>
      <c r="D400" s="11" t="s">
        <v>1926</v>
      </c>
      <c r="G400" s="11" t="s">
        <v>1927</v>
      </c>
    </row>
    <row r="401" spans="1:8" x14ac:dyDescent="0.3">
      <c r="A401" s="11" t="s">
        <v>1924</v>
      </c>
      <c r="B401" s="11">
        <v>2018</v>
      </c>
      <c r="C401" s="11" t="s">
        <v>1928</v>
      </c>
      <c r="D401" s="11" t="s">
        <v>1929</v>
      </c>
      <c r="G401" s="11" t="s">
        <v>1930</v>
      </c>
      <c r="H401" s="11" t="s">
        <v>1931</v>
      </c>
    </row>
    <row r="402" spans="1:8" x14ac:dyDescent="0.3">
      <c r="A402" s="11" t="s">
        <v>1932</v>
      </c>
      <c r="B402" s="11">
        <v>2012</v>
      </c>
      <c r="C402" s="11" t="s">
        <v>1933</v>
      </c>
      <c r="D402" s="11" t="s">
        <v>1934</v>
      </c>
      <c r="G402" s="11" t="s">
        <v>1935</v>
      </c>
    </row>
    <row r="403" spans="1:8" x14ac:dyDescent="0.3">
      <c r="A403" s="11" t="s">
        <v>1936</v>
      </c>
      <c r="B403" s="11">
        <v>2012</v>
      </c>
      <c r="C403" s="11" t="s">
        <v>1937</v>
      </c>
      <c r="D403" s="11" t="s">
        <v>1938</v>
      </c>
      <c r="E403" s="11">
        <v>2</v>
      </c>
      <c r="G403" s="11">
        <v>30</v>
      </c>
      <c r="H403" s="11" t="s">
        <v>1939</v>
      </c>
    </row>
    <row r="404" spans="1:8" x14ac:dyDescent="0.3">
      <c r="A404" s="11" t="s">
        <v>1940</v>
      </c>
      <c r="B404" s="11">
        <v>2015</v>
      </c>
      <c r="C404" s="11" t="s">
        <v>1941</v>
      </c>
      <c r="D404" s="11" t="s">
        <v>1942</v>
      </c>
      <c r="E404" s="11">
        <v>7</v>
      </c>
      <c r="G404" s="11" t="s">
        <v>491</v>
      </c>
      <c r="H404" s="11" t="s">
        <v>492</v>
      </c>
    </row>
    <row r="405" spans="1:8" x14ac:dyDescent="0.3">
      <c r="A405" s="11" t="s">
        <v>1943</v>
      </c>
      <c r="B405" s="11">
        <v>2018</v>
      </c>
      <c r="C405" s="11" t="s">
        <v>1944</v>
      </c>
      <c r="D405" s="11" t="s">
        <v>1945</v>
      </c>
      <c r="G405" s="11" t="s">
        <v>1946</v>
      </c>
    </row>
    <row r="406" spans="1:8" x14ac:dyDescent="0.3">
      <c r="A406" s="11" t="s">
        <v>1947</v>
      </c>
      <c r="B406" s="11">
        <v>2019</v>
      </c>
      <c r="C406" s="11" t="s">
        <v>1948</v>
      </c>
      <c r="D406" s="11" t="s">
        <v>1949</v>
      </c>
      <c r="G406" s="11" t="s">
        <v>1950</v>
      </c>
    </row>
    <row r="407" spans="1:8" x14ac:dyDescent="0.3">
      <c r="A407" s="11" t="s">
        <v>1951</v>
      </c>
      <c r="B407" s="11">
        <v>2015</v>
      </c>
      <c r="C407" s="11" t="s">
        <v>1952</v>
      </c>
      <c r="D407" s="11" t="s">
        <v>1953</v>
      </c>
    </row>
    <row r="408" spans="1:8" x14ac:dyDescent="0.3">
      <c r="A408" s="11" t="s">
        <v>1784</v>
      </c>
      <c r="B408" s="11">
        <v>2018</v>
      </c>
      <c r="C408" s="11" t="s">
        <v>1785</v>
      </c>
      <c r="D408" s="11" t="s">
        <v>1954</v>
      </c>
    </row>
    <row r="409" spans="1:8" x14ac:dyDescent="0.3">
      <c r="A409" s="11" t="s">
        <v>1932</v>
      </c>
      <c r="B409" s="11">
        <v>2012</v>
      </c>
      <c r="C409" s="11" t="s">
        <v>1933</v>
      </c>
      <c r="D409" s="11" t="s">
        <v>1955</v>
      </c>
      <c r="G409" s="11" t="s">
        <v>1935</v>
      </c>
    </row>
    <row r="410" spans="1:8" x14ac:dyDescent="0.3">
      <c r="A410" s="11" t="s">
        <v>1956</v>
      </c>
      <c r="B410" s="11">
        <v>2014</v>
      </c>
      <c r="C410" s="11" t="s">
        <v>1957</v>
      </c>
      <c r="D410" s="11" t="s">
        <v>1958</v>
      </c>
      <c r="E410" s="11">
        <v>13</v>
      </c>
    </row>
    <row r="411" spans="1:8" x14ac:dyDescent="0.3">
      <c r="A411" s="11" t="s">
        <v>1959</v>
      </c>
      <c r="B411" s="11">
        <v>2020</v>
      </c>
      <c r="C411" s="11" t="s">
        <v>1960</v>
      </c>
      <c r="D411" s="11" t="s">
        <v>1612</v>
      </c>
      <c r="G411" s="11">
        <v>12</v>
      </c>
    </row>
    <row r="412" spans="1:8" x14ac:dyDescent="0.3">
      <c r="A412" s="11" t="s">
        <v>1961</v>
      </c>
      <c r="B412" s="11">
        <v>2018</v>
      </c>
      <c r="C412" s="11" t="s">
        <v>1962</v>
      </c>
      <c r="D412" s="11" t="s">
        <v>1963</v>
      </c>
      <c r="E412" s="11">
        <v>8</v>
      </c>
      <c r="G412" s="11" t="s">
        <v>1964</v>
      </c>
      <c r="H412" s="11" t="s">
        <v>1965</v>
      </c>
    </row>
    <row r="413" spans="1:8" x14ac:dyDescent="0.3">
      <c r="A413" s="11" t="s">
        <v>1966</v>
      </c>
      <c r="B413" s="11">
        <v>2016</v>
      </c>
      <c r="C413" s="11" t="s">
        <v>1967</v>
      </c>
      <c r="G413" s="8" t="s">
        <v>1968</v>
      </c>
    </row>
    <row r="414" spans="1:8" x14ac:dyDescent="0.3">
      <c r="A414" s="11" t="s">
        <v>1969</v>
      </c>
      <c r="B414" s="11">
        <v>2018</v>
      </c>
      <c r="C414" s="11" t="s">
        <v>1970</v>
      </c>
      <c r="D414" s="11" t="s">
        <v>1971</v>
      </c>
      <c r="G414" s="11" t="s">
        <v>700</v>
      </c>
    </row>
    <row r="415" spans="1:8" x14ac:dyDescent="0.3">
      <c r="A415" s="11" t="s">
        <v>1972</v>
      </c>
      <c r="B415" s="11">
        <v>2015</v>
      </c>
      <c r="C415" s="11" t="s">
        <v>1973</v>
      </c>
      <c r="D415" s="11" t="s">
        <v>1974</v>
      </c>
      <c r="E415" s="11">
        <v>10</v>
      </c>
    </row>
    <row r="416" spans="1:8" x14ac:dyDescent="0.3">
      <c r="A416" s="11" t="s">
        <v>1975</v>
      </c>
      <c r="B416" s="11">
        <v>2019</v>
      </c>
      <c r="C416" s="11" t="s">
        <v>1976</v>
      </c>
      <c r="D416" s="11" t="s">
        <v>1977</v>
      </c>
      <c r="G416" s="11">
        <v>5</v>
      </c>
    </row>
    <row r="417" spans="1:8" x14ac:dyDescent="0.3">
      <c r="A417" s="11" t="s">
        <v>1978</v>
      </c>
      <c r="B417" s="11">
        <v>2016</v>
      </c>
      <c r="C417" s="11" t="s">
        <v>1979</v>
      </c>
      <c r="D417" s="11" t="s">
        <v>1980</v>
      </c>
      <c r="G417" s="11" t="s">
        <v>1981</v>
      </c>
    </row>
    <row r="418" spans="1:8" x14ac:dyDescent="0.3">
      <c r="A418" s="11" t="s">
        <v>1982</v>
      </c>
      <c r="B418" s="11">
        <v>2019</v>
      </c>
      <c r="C418" s="11" t="s">
        <v>1983</v>
      </c>
      <c r="D418" s="11" t="s">
        <v>1984</v>
      </c>
    </row>
    <row r="419" spans="1:8" x14ac:dyDescent="0.3">
      <c r="A419" s="11" t="s">
        <v>1924</v>
      </c>
      <c r="B419" s="11">
        <v>2018</v>
      </c>
      <c r="C419" s="11" t="s">
        <v>1925</v>
      </c>
      <c r="D419" s="11" t="s">
        <v>1926</v>
      </c>
      <c r="E419" s="11">
        <v>48</v>
      </c>
      <c r="G419" s="11" t="s">
        <v>1927</v>
      </c>
      <c r="H419" s="11" t="s">
        <v>1931</v>
      </c>
    </row>
    <row r="420" spans="1:8" x14ac:dyDescent="0.3">
      <c r="A420" s="11" t="s">
        <v>1985</v>
      </c>
      <c r="B420" s="11">
        <v>2020</v>
      </c>
      <c r="C420" s="11" t="s">
        <v>1611</v>
      </c>
      <c r="D420" s="11" t="s">
        <v>1986</v>
      </c>
      <c r="E420" s="11">
        <v>1101</v>
      </c>
      <c r="G420" s="11" t="s">
        <v>1987</v>
      </c>
      <c r="H420" s="11" t="s">
        <v>1988</v>
      </c>
    </row>
    <row r="421" spans="1:8" x14ac:dyDescent="0.3">
      <c r="A421" s="11" t="s">
        <v>1989</v>
      </c>
      <c r="B421" s="11">
        <v>2020</v>
      </c>
      <c r="C421" s="11" t="s">
        <v>1990</v>
      </c>
      <c r="D421" s="11" t="s">
        <v>1991</v>
      </c>
      <c r="H421" s="11" t="s">
        <v>1992</v>
      </c>
    </row>
    <row r="422" spans="1:8" x14ac:dyDescent="0.3">
      <c r="A422" s="11" t="s">
        <v>1993</v>
      </c>
      <c r="B422" s="11">
        <v>2019</v>
      </c>
      <c r="C422" s="11" t="s">
        <v>1994</v>
      </c>
      <c r="D422" s="11" t="s">
        <v>1699</v>
      </c>
      <c r="H422" s="8" t="s">
        <v>1995</v>
      </c>
    </row>
    <row r="423" spans="1:8" x14ac:dyDescent="0.3">
      <c r="A423" s="11" t="s">
        <v>1996</v>
      </c>
      <c r="B423" s="11">
        <v>2019</v>
      </c>
      <c r="C423" s="11" t="s">
        <v>1997</v>
      </c>
      <c r="G423" s="8" t="s">
        <v>1998</v>
      </c>
    </row>
    <row r="424" spans="1:8" x14ac:dyDescent="0.3">
      <c r="A424" s="11" t="s">
        <v>1999</v>
      </c>
      <c r="B424" s="11">
        <v>2020</v>
      </c>
      <c r="C424" s="11" t="s">
        <v>2000</v>
      </c>
      <c r="D424" s="11" t="s">
        <v>2001</v>
      </c>
      <c r="E424" s="11" t="s">
        <v>2002</v>
      </c>
      <c r="F424" s="11" t="s">
        <v>2003</v>
      </c>
      <c r="G424" s="11" t="s">
        <v>2004</v>
      </c>
    </row>
    <row r="425" spans="1:8" x14ac:dyDescent="0.3">
      <c r="A425" s="11" t="s">
        <v>2005</v>
      </c>
      <c r="B425" s="11">
        <v>2020</v>
      </c>
      <c r="C425" s="11" t="s">
        <v>2006</v>
      </c>
      <c r="D425" s="11" t="s">
        <v>2007</v>
      </c>
      <c r="E425" s="11">
        <v>11</v>
      </c>
      <c r="G425" s="11" t="s">
        <v>2008</v>
      </c>
      <c r="H425" s="11" t="s">
        <v>2009</v>
      </c>
    </row>
    <row r="426" spans="1:8" x14ac:dyDescent="0.3">
      <c r="A426" s="11" t="s">
        <v>2010</v>
      </c>
      <c r="B426" s="11">
        <v>2021</v>
      </c>
      <c r="C426" s="11" t="s">
        <v>184</v>
      </c>
      <c r="D426" s="11" t="s">
        <v>1991</v>
      </c>
      <c r="E426" s="11">
        <v>166</v>
      </c>
    </row>
    <row r="427" spans="1:8" x14ac:dyDescent="0.3">
      <c r="A427" s="11" t="s">
        <v>2011</v>
      </c>
      <c r="B427" s="11">
        <v>2021</v>
      </c>
      <c r="C427" s="11" t="s">
        <v>2012</v>
      </c>
      <c r="D427" s="11" t="s">
        <v>2013</v>
      </c>
      <c r="H427" s="8" t="s">
        <v>2014</v>
      </c>
    </row>
    <row r="428" spans="1:8" x14ac:dyDescent="0.3">
      <c r="A428" s="11" t="s">
        <v>2015</v>
      </c>
      <c r="B428" s="11">
        <v>2020</v>
      </c>
      <c r="C428" s="11" t="s">
        <v>2016</v>
      </c>
      <c r="D428" s="11" t="s">
        <v>2017</v>
      </c>
      <c r="H428" s="11" t="s">
        <v>2018</v>
      </c>
    </row>
    <row r="429" spans="1:8" x14ac:dyDescent="0.3">
      <c r="A429" s="11" t="s">
        <v>2019</v>
      </c>
      <c r="B429" s="11">
        <v>2021</v>
      </c>
      <c r="C429" s="11" t="s">
        <v>2020</v>
      </c>
    </row>
    <row r="430" spans="1:8" x14ac:dyDescent="0.3">
      <c r="A430" s="11" t="s">
        <v>2021</v>
      </c>
      <c r="B430" s="11">
        <v>2021</v>
      </c>
      <c r="C430" s="11" t="s">
        <v>2022</v>
      </c>
      <c r="D430" s="11" t="s">
        <v>2023</v>
      </c>
      <c r="G430" s="11" t="s">
        <v>2024</v>
      </c>
      <c r="H430" s="11" t="s">
        <v>2025</v>
      </c>
    </row>
    <row r="431" spans="1:8" x14ac:dyDescent="0.3">
      <c r="A431" s="11" t="s">
        <v>2026</v>
      </c>
      <c r="B431" s="11">
        <v>2021</v>
      </c>
      <c r="C431" s="11" t="s">
        <v>2027</v>
      </c>
      <c r="D431" s="11" t="s">
        <v>2028</v>
      </c>
      <c r="H431" s="11" t="s">
        <v>2029</v>
      </c>
    </row>
    <row r="432" spans="1:8" x14ac:dyDescent="0.3">
      <c r="A432" s="11" t="s">
        <v>2010</v>
      </c>
      <c r="B432" s="11">
        <v>2021</v>
      </c>
      <c r="C432" s="11" t="s">
        <v>184</v>
      </c>
      <c r="D432" s="11" t="s">
        <v>1991</v>
      </c>
      <c r="E432" s="11">
        <v>166</v>
      </c>
      <c r="G432" s="11">
        <v>114120</v>
      </c>
      <c r="H432" s="11" t="s">
        <v>2030</v>
      </c>
    </row>
    <row r="433" spans="1:8" x14ac:dyDescent="0.3">
      <c r="A433" s="11" t="s">
        <v>1705</v>
      </c>
      <c r="B433" s="11">
        <v>2019</v>
      </c>
      <c r="C433" s="11" t="s">
        <v>474</v>
      </c>
      <c r="D433" s="11" t="s">
        <v>2031</v>
      </c>
    </row>
    <row r="434" spans="1:8" x14ac:dyDescent="0.3">
      <c r="A434" s="11" t="s">
        <v>2032</v>
      </c>
      <c r="B434" s="11">
        <v>2020</v>
      </c>
      <c r="C434" s="11" t="s">
        <v>427</v>
      </c>
      <c r="D434" s="11" t="s">
        <v>2033</v>
      </c>
      <c r="E434" s="11">
        <v>57</v>
      </c>
      <c r="G434" s="11">
        <v>102087</v>
      </c>
      <c r="H434" s="11" t="s">
        <v>599</v>
      </c>
    </row>
    <row r="435" spans="1:8" x14ac:dyDescent="0.3">
      <c r="A435" s="11" t="s">
        <v>2034</v>
      </c>
      <c r="B435" s="11">
        <v>2017</v>
      </c>
      <c r="C435" s="11" t="s">
        <v>2035</v>
      </c>
      <c r="D435" s="11" t="s">
        <v>2036</v>
      </c>
      <c r="G435" s="11" t="s">
        <v>2037</v>
      </c>
    </row>
    <row r="436" spans="1:8" x14ac:dyDescent="0.3">
      <c r="A436" s="11" t="s">
        <v>2038</v>
      </c>
      <c r="B436" s="11">
        <v>2020</v>
      </c>
      <c r="C436" s="11" t="s">
        <v>2039</v>
      </c>
      <c r="D436" s="11" t="s">
        <v>1754</v>
      </c>
      <c r="G436" s="11" t="s">
        <v>2040</v>
      </c>
      <c r="H436" s="11" t="s">
        <v>2041</v>
      </c>
    </row>
    <row r="437" spans="1:8" x14ac:dyDescent="0.3">
      <c r="A437" s="11" t="s">
        <v>2042</v>
      </c>
      <c r="B437" s="11">
        <v>2020</v>
      </c>
      <c r="C437" s="11" t="s">
        <v>2043</v>
      </c>
      <c r="D437" s="11" t="s">
        <v>2044</v>
      </c>
      <c r="E437" s="11">
        <v>21</v>
      </c>
      <c r="G437" s="11" t="s">
        <v>2045</v>
      </c>
      <c r="H437" s="11" t="s">
        <v>2046</v>
      </c>
    </row>
    <row r="438" spans="1:8" x14ac:dyDescent="0.3">
      <c r="A438" s="11" t="s">
        <v>2047</v>
      </c>
      <c r="B438" s="11">
        <v>2021</v>
      </c>
      <c r="C438" s="11" t="s">
        <v>2048</v>
      </c>
      <c r="D438" s="11" t="s">
        <v>2049</v>
      </c>
    </row>
    <row r="439" spans="1:8" x14ac:dyDescent="0.3">
      <c r="A439" s="11" t="s">
        <v>2050</v>
      </c>
      <c r="B439" s="11" t="s">
        <v>2051</v>
      </c>
      <c r="C439" s="11" t="s">
        <v>2052</v>
      </c>
      <c r="D439" s="11" t="s">
        <v>2053</v>
      </c>
      <c r="G439" s="11" t="s">
        <v>2054</v>
      </c>
    </row>
    <row r="440" spans="1:8" x14ac:dyDescent="0.3">
      <c r="A440" s="11" t="s">
        <v>2050</v>
      </c>
      <c r="B440" s="11" t="s">
        <v>2055</v>
      </c>
      <c r="C440" s="11" t="s">
        <v>2052</v>
      </c>
      <c r="D440" s="11" t="s">
        <v>2056</v>
      </c>
      <c r="G440" s="11" t="s">
        <v>2054</v>
      </c>
    </row>
    <row r="441" spans="1:8" x14ac:dyDescent="0.3">
      <c r="A441" s="11" t="s">
        <v>2057</v>
      </c>
      <c r="B441" s="11">
        <v>2018</v>
      </c>
      <c r="C441" s="11" t="s">
        <v>2058</v>
      </c>
      <c r="G441" s="8" t="s">
        <v>2059</v>
      </c>
    </row>
    <row r="442" spans="1:8" x14ac:dyDescent="0.3">
      <c r="A442" s="11" t="s">
        <v>2060</v>
      </c>
      <c r="B442" s="11">
        <v>2016</v>
      </c>
      <c r="C442" s="11" t="s">
        <v>2061</v>
      </c>
      <c r="D442" s="11" t="s">
        <v>446</v>
      </c>
      <c r="E442" s="11">
        <v>55</v>
      </c>
      <c r="G442" s="11" t="s">
        <v>2062</v>
      </c>
    </row>
    <row r="443" spans="1:8" x14ac:dyDescent="0.3">
      <c r="A443" s="11" t="s">
        <v>1195</v>
      </c>
      <c r="B443" s="11">
        <v>2012</v>
      </c>
      <c r="C443" s="11" t="s">
        <v>2063</v>
      </c>
      <c r="D443" s="11" t="s">
        <v>2064</v>
      </c>
      <c r="G443" s="11" t="s">
        <v>1622</v>
      </c>
    </row>
    <row r="444" spans="1:8" x14ac:dyDescent="0.3">
      <c r="A444" s="11" t="s">
        <v>2065</v>
      </c>
      <c r="B444" s="11">
        <v>2020</v>
      </c>
      <c r="C444" s="11" t="s">
        <v>2066</v>
      </c>
      <c r="G444" s="8" t="s">
        <v>2067</v>
      </c>
    </row>
    <row r="445" spans="1:8" x14ac:dyDescent="0.3">
      <c r="A445" s="11" t="s">
        <v>2068</v>
      </c>
      <c r="B445" s="11">
        <v>2018</v>
      </c>
      <c r="C445" s="11" t="s">
        <v>2069</v>
      </c>
      <c r="D445" s="11" t="s">
        <v>2070</v>
      </c>
      <c r="G445" s="11" t="s">
        <v>2071</v>
      </c>
    </row>
    <row r="446" spans="1:8" x14ac:dyDescent="0.3">
      <c r="A446" s="11" t="s">
        <v>2072</v>
      </c>
      <c r="B446" s="11">
        <v>2018</v>
      </c>
      <c r="C446" s="11" t="s">
        <v>2073</v>
      </c>
      <c r="G446" s="8" t="s">
        <v>2074</v>
      </c>
    </row>
    <row r="447" spans="1:8" x14ac:dyDescent="0.3">
      <c r="A447" s="11" t="s">
        <v>2075</v>
      </c>
      <c r="B447" s="11">
        <v>2014</v>
      </c>
      <c r="C447" s="11" t="s">
        <v>2076</v>
      </c>
      <c r="D447" s="11" t="s">
        <v>2077</v>
      </c>
      <c r="G447" s="11" t="s">
        <v>2078</v>
      </c>
    </row>
    <row r="448" spans="1:8" x14ac:dyDescent="0.3">
      <c r="A448" s="11" t="s">
        <v>2079</v>
      </c>
      <c r="B448" s="11">
        <v>2017</v>
      </c>
      <c r="C448" s="11" t="s">
        <v>2080</v>
      </c>
      <c r="D448" s="11" t="s">
        <v>2081</v>
      </c>
      <c r="F448" s="11">
        <v>27</v>
      </c>
      <c r="G448" s="11" t="s">
        <v>1787</v>
      </c>
    </row>
    <row r="449" spans="1:7" x14ac:dyDescent="0.3">
      <c r="A449" s="11" t="s">
        <v>2082</v>
      </c>
      <c r="B449" s="11">
        <v>2014</v>
      </c>
      <c r="C449" s="11" t="s">
        <v>2083</v>
      </c>
      <c r="D449" s="11" t="s">
        <v>2084</v>
      </c>
      <c r="G449" s="11" t="s">
        <v>2085</v>
      </c>
    </row>
    <row r="450" spans="1:7" x14ac:dyDescent="0.3">
      <c r="A450" s="11" t="s">
        <v>2086</v>
      </c>
      <c r="B450" s="11">
        <v>2013</v>
      </c>
      <c r="C450" s="11" t="s">
        <v>2087</v>
      </c>
      <c r="D450" s="11" t="s">
        <v>2088</v>
      </c>
      <c r="G450" s="11" t="s">
        <v>1666</v>
      </c>
    </row>
    <row r="451" spans="1:7" x14ac:dyDescent="0.3">
      <c r="A451" s="11" t="s">
        <v>2089</v>
      </c>
      <c r="B451" s="11">
        <v>2018</v>
      </c>
      <c r="C451" s="11" t="s">
        <v>2090</v>
      </c>
      <c r="G451" s="8" t="s">
        <v>2091</v>
      </c>
    </row>
    <row r="452" spans="1:7" x14ac:dyDescent="0.3">
      <c r="A452" s="11" t="s">
        <v>2092</v>
      </c>
      <c r="B452" s="11">
        <v>2012</v>
      </c>
      <c r="C452" s="11" t="s">
        <v>2093</v>
      </c>
      <c r="D452" s="11" t="s">
        <v>2094</v>
      </c>
    </row>
    <row r="453" spans="1:7" x14ac:dyDescent="0.3">
      <c r="A453" s="11" t="s">
        <v>2095</v>
      </c>
      <c r="B453" s="11">
        <v>2013</v>
      </c>
      <c r="C453" s="11" t="s">
        <v>2096</v>
      </c>
      <c r="D453" s="11" t="s">
        <v>2097</v>
      </c>
      <c r="E453" s="11">
        <v>50</v>
      </c>
      <c r="G453" s="11" t="s">
        <v>2098</v>
      </c>
    </row>
    <row r="454" spans="1:7" x14ac:dyDescent="0.3">
      <c r="A454" s="11" t="s">
        <v>2099</v>
      </c>
      <c r="B454" s="11">
        <v>2018</v>
      </c>
      <c r="C454" s="11" t="s">
        <v>2100</v>
      </c>
      <c r="D454" s="11" t="s">
        <v>2101</v>
      </c>
      <c r="E454" s="11">
        <v>8</v>
      </c>
      <c r="F454" s="11">
        <v>1</v>
      </c>
      <c r="G454" s="11">
        <v>12</v>
      </c>
    </row>
    <row r="455" spans="1:7" x14ac:dyDescent="0.3">
      <c r="A455" s="11" t="s">
        <v>2102</v>
      </c>
      <c r="B455" s="11">
        <v>2014</v>
      </c>
      <c r="C455" s="11" t="s">
        <v>2103</v>
      </c>
      <c r="D455" s="11" t="s">
        <v>2104</v>
      </c>
      <c r="G455" s="11" t="s">
        <v>2105</v>
      </c>
    </row>
    <row r="456" spans="1:7" x14ac:dyDescent="0.3">
      <c r="A456" s="11" t="s">
        <v>2102</v>
      </c>
      <c r="B456" s="11">
        <v>2016</v>
      </c>
      <c r="C456" s="11" t="s">
        <v>2106</v>
      </c>
      <c r="D456" s="11" t="s">
        <v>2101</v>
      </c>
      <c r="E456" s="11">
        <v>6</v>
      </c>
      <c r="F456" s="11">
        <v>1</v>
      </c>
      <c r="G456" s="11">
        <v>48</v>
      </c>
    </row>
    <row r="457" spans="1:7" x14ac:dyDescent="0.3">
      <c r="A457" s="11" t="s">
        <v>2107</v>
      </c>
      <c r="B457" s="11">
        <v>2016</v>
      </c>
      <c r="C457" s="11" t="s">
        <v>2108</v>
      </c>
      <c r="D457" s="11" t="s">
        <v>2109</v>
      </c>
      <c r="G457" s="11" t="s">
        <v>2110</v>
      </c>
    </row>
    <row r="458" spans="1:7" x14ac:dyDescent="0.3">
      <c r="A458" s="11" t="s">
        <v>2111</v>
      </c>
      <c r="B458" s="11">
        <v>2017</v>
      </c>
      <c r="C458" s="11" t="s">
        <v>2112</v>
      </c>
      <c r="D458" s="11" t="s">
        <v>2113</v>
      </c>
      <c r="E458" s="11">
        <v>12</v>
      </c>
      <c r="F458" s="11">
        <v>10</v>
      </c>
      <c r="G458" s="11" t="s">
        <v>2114</v>
      </c>
    </row>
    <row r="459" spans="1:7" x14ac:dyDescent="0.3">
      <c r="A459" s="11" t="s">
        <v>2115</v>
      </c>
      <c r="B459" s="11">
        <v>2010</v>
      </c>
      <c r="C459" s="11" t="s">
        <v>2116</v>
      </c>
      <c r="D459" s="11" t="s">
        <v>2117</v>
      </c>
      <c r="G459" s="11" t="s">
        <v>2118</v>
      </c>
    </row>
    <row r="460" spans="1:7" x14ac:dyDescent="0.3">
      <c r="A460" s="11" t="s">
        <v>2119</v>
      </c>
      <c r="B460" s="11">
        <v>2011</v>
      </c>
      <c r="C460" s="11" t="s">
        <v>2120</v>
      </c>
      <c r="D460" s="11" t="s">
        <v>1662</v>
      </c>
    </row>
    <row r="461" spans="1:7" x14ac:dyDescent="0.3">
      <c r="A461" s="11" t="s">
        <v>2121</v>
      </c>
      <c r="B461" s="11">
        <v>2010</v>
      </c>
      <c r="C461" s="11" t="s">
        <v>2122</v>
      </c>
      <c r="D461" s="11" t="s">
        <v>2123</v>
      </c>
      <c r="E461" s="11">
        <v>10</v>
      </c>
      <c r="G461" s="11" t="s">
        <v>2124</v>
      </c>
    </row>
    <row r="462" spans="1:7" x14ac:dyDescent="0.3">
      <c r="A462" s="11" t="s">
        <v>2125</v>
      </c>
      <c r="B462" s="11">
        <v>2012</v>
      </c>
      <c r="C462" s="11" t="s">
        <v>2126</v>
      </c>
      <c r="D462" s="11" t="s">
        <v>2127</v>
      </c>
      <c r="G462" s="11" t="s">
        <v>2128</v>
      </c>
    </row>
    <row r="463" spans="1:7" x14ac:dyDescent="0.3">
      <c r="A463" s="11" t="s">
        <v>2129</v>
      </c>
      <c r="B463" s="11">
        <v>2007</v>
      </c>
      <c r="C463" s="11" t="s">
        <v>2130</v>
      </c>
      <c r="D463" s="11" t="s">
        <v>2131</v>
      </c>
      <c r="G463" s="11" t="s">
        <v>2132</v>
      </c>
    </row>
    <row r="464" spans="1:7" x14ac:dyDescent="0.3">
      <c r="A464" s="11" t="s">
        <v>2133</v>
      </c>
      <c r="B464" s="11">
        <v>2011</v>
      </c>
      <c r="C464" s="11" t="s">
        <v>2134</v>
      </c>
      <c r="D464" s="11" t="s">
        <v>2135</v>
      </c>
      <c r="G464" s="11">
        <v>65</v>
      </c>
    </row>
    <row r="465" spans="1:7" x14ac:dyDescent="0.3">
      <c r="A465" s="11" t="s">
        <v>2136</v>
      </c>
      <c r="B465" s="11">
        <v>2013</v>
      </c>
      <c r="C465" s="11" t="s">
        <v>2137</v>
      </c>
      <c r="D465" s="11" t="s">
        <v>2138</v>
      </c>
      <c r="G465" s="11" t="s">
        <v>2139</v>
      </c>
    </row>
    <row r="466" spans="1:7" x14ac:dyDescent="0.3">
      <c r="A466" s="11" t="s">
        <v>2140</v>
      </c>
      <c r="B466" s="11">
        <v>1999</v>
      </c>
      <c r="C466" s="11" t="s">
        <v>2141</v>
      </c>
      <c r="D466" s="11" t="s">
        <v>1317</v>
      </c>
      <c r="E466" s="11">
        <v>286</v>
      </c>
      <c r="F466" s="11">
        <v>5439</v>
      </c>
      <c r="G466" s="11" t="s">
        <v>2142</v>
      </c>
    </row>
    <row r="467" spans="1:7" x14ac:dyDescent="0.3">
      <c r="A467" s="11" t="s">
        <v>2143</v>
      </c>
      <c r="B467" s="11">
        <v>2013</v>
      </c>
      <c r="C467" s="11" t="s">
        <v>2144</v>
      </c>
      <c r="D467" s="11" t="s">
        <v>2145</v>
      </c>
      <c r="G467" s="11" t="s">
        <v>2128</v>
      </c>
    </row>
    <row r="468" spans="1:7" x14ac:dyDescent="0.3">
      <c r="A468" s="11" t="s">
        <v>2143</v>
      </c>
      <c r="B468" s="11">
        <v>2014</v>
      </c>
      <c r="C468" s="11" t="s">
        <v>2146</v>
      </c>
      <c r="D468" s="11" t="s">
        <v>2147</v>
      </c>
      <c r="G468" s="11" t="s">
        <v>2148</v>
      </c>
    </row>
    <row r="469" spans="1:7" x14ac:dyDescent="0.3">
      <c r="A469" s="11" t="s">
        <v>2149</v>
      </c>
      <c r="B469" s="11">
        <v>1991</v>
      </c>
      <c r="C469" s="11" t="s">
        <v>2150</v>
      </c>
      <c r="D469" s="11" t="s">
        <v>2151</v>
      </c>
      <c r="E469" s="11">
        <v>44</v>
      </c>
      <c r="F469" s="11">
        <v>1</v>
      </c>
      <c r="G469" s="11" t="s">
        <v>2152</v>
      </c>
    </row>
    <row r="470" spans="1:7" x14ac:dyDescent="0.3">
      <c r="A470" s="11" t="s">
        <v>2153</v>
      </c>
      <c r="B470" s="11">
        <v>2015</v>
      </c>
      <c r="C470" s="11" t="s">
        <v>2154</v>
      </c>
      <c r="D470" s="11" t="s">
        <v>2155</v>
      </c>
      <c r="E470" s="11">
        <v>30</v>
      </c>
      <c r="F470" s="11">
        <v>1</v>
      </c>
      <c r="G470" s="11" t="s">
        <v>2156</v>
      </c>
    </row>
    <row r="471" spans="1:7" x14ac:dyDescent="0.3">
      <c r="A471" s="11" t="s">
        <v>2157</v>
      </c>
      <c r="B471" s="11">
        <v>2010</v>
      </c>
      <c r="C471" s="11" t="s">
        <v>2158</v>
      </c>
      <c r="D471" s="11" t="s">
        <v>2159</v>
      </c>
    </row>
    <row r="472" spans="1:7" x14ac:dyDescent="0.3">
      <c r="A472" s="11" t="s">
        <v>2160</v>
      </c>
      <c r="B472" s="11">
        <v>2009</v>
      </c>
      <c r="C472" s="11" t="s">
        <v>2161</v>
      </c>
      <c r="D472" s="11" t="s">
        <v>2162</v>
      </c>
    </row>
    <row r="473" spans="1:7" x14ac:dyDescent="0.3">
      <c r="A473" s="11" t="s">
        <v>2163</v>
      </c>
      <c r="B473" s="11">
        <v>2003</v>
      </c>
      <c r="C473" s="11" t="s">
        <v>2164</v>
      </c>
      <c r="D473" s="11" t="s">
        <v>2165</v>
      </c>
      <c r="E473" s="11">
        <v>3</v>
      </c>
      <c r="G473" s="11" t="s">
        <v>2166</v>
      </c>
    </row>
    <row r="474" spans="1:7" x14ac:dyDescent="0.3">
      <c r="A474" s="11" t="s">
        <v>2167</v>
      </c>
      <c r="B474" s="11">
        <v>2013</v>
      </c>
      <c r="C474" s="11" t="s">
        <v>2168</v>
      </c>
      <c r="D474" s="11" t="s">
        <v>728</v>
      </c>
      <c r="E474" s="11" t="s">
        <v>2169</v>
      </c>
    </row>
    <row r="475" spans="1:7" x14ac:dyDescent="0.3">
      <c r="A475" s="11" t="s">
        <v>2170</v>
      </c>
      <c r="B475" s="11">
        <v>2012</v>
      </c>
      <c r="C475" s="11" t="s">
        <v>2171</v>
      </c>
      <c r="D475" s="11" t="s">
        <v>2172</v>
      </c>
      <c r="E475" s="11">
        <v>3</v>
      </c>
      <c r="F475" s="11">
        <v>5</v>
      </c>
      <c r="G475" s="11" t="s">
        <v>2173</v>
      </c>
    </row>
    <row r="476" spans="1:7" x14ac:dyDescent="0.3">
      <c r="A476" s="11" t="s">
        <v>2174</v>
      </c>
      <c r="B476" s="11">
        <v>2010</v>
      </c>
      <c r="C476" s="11" t="s">
        <v>2175</v>
      </c>
      <c r="D476" s="11" t="s">
        <v>2176</v>
      </c>
    </row>
    <row r="477" spans="1:7" x14ac:dyDescent="0.3">
      <c r="A477" s="11" t="s">
        <v>2174</v>
      </c>
      <c r="B477" s="11">
        <v>2011</v>
      </c>
      <c r="C477" s="11" t="s">
        <v>2177</v>
      </c>
      <c r="D477" s="11" t="s">
        <v>2178</v>
      </c>
      <c r="E477" s="11">
        <v>11</v>
      </c>
      <c r="G477" s="11" t="s">
        <v>2179</v>
      </c>
    </row>
    <row r="478" spans="1:7" x14ac:dyDescent="0.3">
      <c r="A478" s="11" t="s">
        <v>2180</v>
      </c>
      <c r="B478" s="11">
        <v>2014</v>
      </c>
      <c r="C478" s="11" t="s">
        <v>2181</v>
      </c>
      <c r="D478" s="11" t="s">
        <v>2182</v>
      </c>
      <c r="E478" s="11">
        <v>66</v>
      </c>
      <c r="F478" s="11">
        <v>3</v>
      </c>
      <c r="G478" s="11" t="s">
        <v>2183</v>
      </c>
    </row>
    <row r="479" spans="1:7" x14ac:dyDescent="0.3">
      <c r="A479" s="11" t="s">
        <v>2184</v>
      </c>
      <c r="B479" s="11">
        <v>2012</v>
      </c>
      <c r="C479" s="11" t="s">
        <v>2185</v>
      </c>
      <c r="D479" s="11" t="s">
        <v>2186</v>
      </c>
      <c r="G479" s="11" t="s">
        <v>2187</v>
      </c>
    </row>
    <row r="480" spans="1:7" x14ac:dyDescent="0.3">
      <c r="A480" s="11" t="s">
        <v>2188</v>
      </c>
      <c r="B480" s="11">
        <v>2010</v>
      </c>
      <c r="C480" s="11" t="s">
        <v>2189</v>
      </c>
      <c r="D480" s="11" t="s">
        <v>2190</v>
      </c>
      <c r="G480" s="11" t="s">
        <v>1666</v>
      </c>
    </row>
    <row r="481" spans="1:8" x14ac:dyDescent="0.3">
      <c r="A481" s="11" t="s">
        <v>2191</v>
      </c>
      <c r="B481" s="11">
        <v>2015</v>
      </c>
      <c r="C481" s="11" t="s">
        <v>2192</v>
      </c>
      <c r="G481" s="8" t="s">
        <v>2193</v>
      </c>
    </row>
    <row r="482" spans="1:8" x14ac:dyDescent="0.3">
      <c r="A482" s="11" t="s">
        <v>2194</v>
      </c>
      <c r="B482" s="11">
        <v>1998</v>
      </c>
      <c r="C482" s="11" t="s">
        <v>2195</v>
      </c>
      <c r="D482" s="11" t="s">
        <v>2196</v>
      </c>
      <c r="E482" s="11">
        <v>30</v>
      </c>
      <c r="F482" s="11" t="s">
        <v>2197</v>
      </c>
      <c r="G482" s="11" t="s">
        <v>2198</v>
      </c>
    </row>
    <row r="483" spans="1:8" x14ac:dyDescent="0.3">
      <c r="A483" s="11" t="s">
        <v>2199</v>
      </c>
      <c r="B483" s="11">
        <v>1997</v>
      </c>
      <c r="C483" s="11" t="s">
        <v>2200</v>
      </c>
      <c r="D483" s="11" t="s">
        <v>2201</v>
      </c>
      <c r="G483" s="11">
        <v>21</v>
      </c>
    </row>
    <row r="484" spans="1:8" x14ac:dyDescent="0.3">
      <c r="A484" s="11" t="s">
        <v>2202</v>
      </c>
      <c r="B484" s="11">
        <v>2018</v>
      </c>
      <c r="C484" s="11" t="s">
        <v>2203</v>
      </c>
      <c r="D484" s="11" t="s">
        <v>2204</v>
      </c>
      <c r="E484" s="11">
        <v>108</v>
      </c>
      <c r="F484" s="11">
        <v>10</v>
      </c>
      <c r="G484" s="11" t="s">
        <v>2205</v>
      </c>
    </row>
    <row r="485" spans="1:8" x14ac:dyDescent="0.3">
      <c r="A485" s="11" t="s">
        <v>2206</v>
      </c>
      <c r="B485" s="11">
        <v>2013</v>
      </c>
      <c r="C485" s="11" t="s">
        <v>2207</v>
      </c>
      <c r="D485" s="11" t="s">
        <v>2113</v>
      </c>
      <c r="E485" s="11">
        <v>8</v>
      </c>
      <c r="F485" s="11">
        <v>12</v>
      </c>
      <c r="G485" s="11" t="s">
        <v>2208</v>
      </c>
    </row>
    <row r="486" spans="1:8" x14ac:dyDescent="0.3">
      <c r="A486" s="11" t="s">
        <v>2209</v>
      </c>
      <c r="B486" s="11">
        <v>2016</v>
      </c>
      <c r="C486" s="11" t="s">
        <v>2210</v>
      </c>
      <c r="D486" s="11" t="s">
        <v>2211</v>
      </c>
      <c r="G486" s="11" t="s">
        <v>2212</v>
      </c>
    </row>
    <row r="487" spans="1:8" x14ac:dyDescent="0.3">
      <c r="A487" s="11" t="s">
        <v>488</v>
      </c>
      <c r="B487" s="11">
        <v>2015</v>
      </c>
      <c r="C487" s="11" t="s">
        <v>489</v>
      </c>
      <c r="D487" s="11" t="s">
        <v>490</v>
      </c>
      <c r="E487" s="11">
        <v>7</v>
      </c>
      <c r="F487" s="11">
        <v>2</v>
      </c>
      <c r="G487" s="11" t="s">
        <v>491</v>
      </c>
    </row>
    <row r="488" spans="1:8" x14ac:dyDescent="0.3">
      <c r="A488" s="11" t="s">
        <v>2213</v>
      </c>
      <c r="B488" s="11">
        <v>2016</v>
      </c>
      <c r="C488" s="11" t="s">
        <v>2214</v>
      </c>
      <c r="D488" s="8" t="s">
        <v>2215</v>
      </c>
      <c r="H488" s="8" t="s">
        <v>2216</v>
      </c>
    </row>
    <row r="489" spans="1:8" x14ac:dyDescent="0.3">
      <c r="A489" s="11" t="s">
        <v>2217</v>
      </c>
      <c r="B489" s="11">
        <v>2017</v>
      </c>
      <c r="C489" s="11" t="s">
        <v>2218</v>
      </c>
      <c r="D489" s="11" t="s">
        <v>446</v>
      </c>
      <c r="E489" s="11">
        <v>89</v>
      </c>
      <c r="G489" s="11" t="s">
        <v>2219</v>
      </c>
    </row>
    <row r="490" spans="1:8" x14ac:dyDescent="0.3">
      <c r="A490" s="11" t="s">
        <v>2220</v>
      </c>
      <c r="B490" s="11" t="s">
        <v>1534</v>
      </c>
      <c r="C490" s="11" t="s">
        <v>2221</v>
      </c>
      <c r="D490" s="11" t="s">
        <v>2222</v>
      </c>
      <c r="G490" s="11">
        <v>4</v>
      </c>
    </row>
    <row r="491" spans="1:8" x14ac:dyDescent="0.3">
      <c r="A491" s="11" t="s">
        <v>2220</v>
      </c>
      <c r="B491" s="11" t="s">
        <v>1538</v>
      </c>
      <c r="C491" s="11" t="s">
        <v>2221</v>
      </c>
      <c r="D491" s="11" t="s">
        <v>2223</v>
      </c>
      <c r="G491" s="11" t="s">
        <v>1666</v>
      </c>
    </row>
    <row r="492" spans="1:8" x14ac:dyDescent="0.3">
      <c r="A492" s="11" t="s">
        <v>2224</v>
      </c>
      <c r="B492" s="11">
        <v>2010</v>
      </c>
      <c r="C492" s="11" t="s">
        <v>2225</v>
      </c>
      <c r="D492" s="11" t="s">
        <v>2226</v>
      </c>
    </row>
    <row r="493" spans="1:8" x14ac:dyDescent="0.3">
      <c r="A493" s="11" t="s">
        <v>2227</v>
      </c>
      <c r="B493" s="11">
        <v>2009</v>
      </c>
      <c r="C493" s="11" t="s">
        <v>2228</v>
      </c>
      <c r="D493" s="11" t="s">
        <v>2229</v>
      </c>
      <c r="G493" s="11">
        <v>721</v>
      </c>
    </row>
    <row r="494" spans="1:8" x14ac:dyDescent="0.3">
      <c r="A494" s="11" t="s">
        <v>2230</v>
      </c>
      <c r="B494" s="11">
        <v>2015</v>
      </c>
      <c r="C494" s="11" t="s">
        <v>2231</v>
      </c>
      <c r="D494" s="11" t="s">
        <v>2232</v>
      </c>
      <c r="F494" s="11">
        <v>17</v>
      </c>
      <c r="G494" s="11" t="s">
        <v>760</v>
      </c>
    </row>
    <row r="495" spans="1:8" x14ac:dyDescent="0.3">
      <c r="A495" s="11" t="s">
        <v>2233</v>
      </c>
      <c r="B495" s="11">
        <v>2016</v>
      </c>
      <c r="C495" s="11" t="s">
        <v>2234</v>
      </c>
      <c r="D495" s="11" t="s">
        <v>2235</v>
      </c>
      <c r="G495" s="11" t="s">
        <v>2236</v>
      </c>
    </row>
    <row r="496" spans="1:8" x14ac:dyDescent="0.3">
      <c r="A496" s="11" t="s">
        <v>2237</v>
      </c>
      <c r="B496" s="11">
        <v>2018</v>
      </c>
      <c r="C496" s="11" t="s">
        <v>2238</v>
      </c>
      <c r="D496" s="11" t="s">
        <v>2239</v>
      </c>
    </row>
    <row r="497" spans="1:8" x14ac:dyDescent="0.3">
      <c r="A497" s="11" t="s">
        <v>2240</v>
      </c>
      <c r="B497" s="11">
        <v>2019</v>
      </c>
      <c r="C497" s="11" t="s">
        <v>2241</v>
      </c>
      <c r="D497" s="11" t="s">
        <v>446</v>
      </c>
      <c r="E497" s="11">
        <v>115</v>
      </c>
      <c r="G497" s="11" t="s">
        <v>2242</v>
      </c>
    </row>
    <row r="498" spans="1:8" x14ac:dyDescent="0.3">
      <c r="A498" s="11" t="s">
        <v>2243</v>
      </c>
      <c r="B498" s="11">
        <v>2010</v>
      </c>
      <c r="C498" s="11" t="s">
        <v>2244</v>
      </c>
      <c r="D498" s="11" t="s">
        <v>2245</v>
      </c>
      <c r="G498" s="11" t="s">
        <v>2246</v>
      </c>
    </row>
    <row r="499" spans="1:8" x14ac:dyDescent="0.3">
      <c r="A499" s="11" t="s">
        <v>2247</v>
      </c>
      <c r="B499" s="11">
        <v>2010</v>
      </c>
      <c r="C499" s="11" t="s">
        <v>2248</v>
      </c>
      <c r="D499" s="8" t="s">
        <v>2249</v>
      </c>
      <c r="H499" s="8" t="s">
        <v>2250</v>
      </c>
    </row>
    <row r="500" spans="1:8" x14ac:dyDescent="0.3">
      <c r="A500" s="11" t="s">
        <v>2251</v>
      </c>
      <c r="B500" s="11">
        <v>2012</v>
      </c>
      <c r="C500" s="11" t="s">
        <v>2252</v>
      </c>
      <c r="D500" s="11" t="s">
        <v>2253</v>
      </c>
      <c r="E500" s="11">
        <v>9</v>
      </c>
      <c r="F500" s="11">
        <v>6</v>
      </c>
      <c r="G500" s="11" t="s">
        <v>2254</v>
      </c>
    </row>
    <row r="501" spans="1:8" x14ac:dyDescent="0.3">
      <c r="A501" s="11" t="s">
        <v>2255</v>
      </c>
      <c r="B501" s="11">
        <v>2012</v>
      </c>
      <c r="C501" s="11" t="s">
        <v>2256</v>
      </c>
      <c r="D501" s="11" t="s">
        <v>2257</v>
      </c>
      <c r="G501" s="11" t="s">
        <v>2258</v>
      </c>
    </row>
    <row r="502" spans="1:8" x14ac:dyDescent="0.3">
      <c r="A502" s="11" t="s">
        <v>2259</v>
      </c>
      <c r="B502" s="11">
        <v>2008</v>
      </c>
      <c r="C502" s="11" t="s">
        <v>2260</v>
      </c>
      <c r="D502" s="11" t="s">
        <v>2261</v>
      </c>
      <c r="G502" s="11">
        <v>57</v>
      </c>
    </row>
    <row r="503" spans="1:8" x14ac:dyDescent="0.3">
      <c r="A503" s="11" t="s">
        <v>2262</v>
      </c>
      <c r="B503" s="11">
        <v>2011</v>
      </c>
      <c r="C503" s="11" t="s">
        <v>2263</v>
      </c>
      <c r="D503" s="11" t="s">
        <v>2264</v>
      </c>
      <c r="E503" s="11">
        <v>11</v>
      </c>
      <c r="G503" s="11" t="s">
        <v>2265</v>
      </c>
    </row>
    <row r="504" spans="1:8" x14ac:dyDescent="0.3">
      <c r="A504" s="11" t="s">
        <v>2266</v>
      </c>
      <c r="B504" s="11">
        <v>2015</v>
      </c>
      <c r="C504" s="11" t="s">
        <v>2267</v>
      </c>
      <c r="D504" s="11" t="s">
        <v>2113</v>
      </c>
      <c r="E504" s="11">
        <v>10</v>
      </c>
      <c r="F504" s="11">
        <v>8</v>
      </c>
      <c r="G504" s="11" t="s">
        <v>2268</v>
      </c>
    </row>
    <row r="505" spans="1:8" x14ac:dyDescent="0.3">
      <c r="A505" s="11" t="s">
        <v>2269</v>
      </c>
      <c r="B505" s="11">
        <v>2014</v>
      </c>
      <c r="C505" s="11" t="s">
        <v>2270</v>
      </c>
      <c r="D505" s="11" t="s">
        <v>2271</v>
      </c>
      <c r="E505" s="11">
        <v>64</v>
      </c>
      <c r="F505" s="11">
        <v>2</v>
      </c>
      <c r="G505" s="11" t="s">
        <v>2272</v>
      </c>
    </row>
    <row r="506" spans="1:8" x14ac:dyDescent="0.3">
      <c r="A506" s="11" t="s">
        <v>2273</v>
      </c>
      <c r="B506" s="11">
        <v>2018</v>
      </c>
      <c r="C506" s="11" t="s">
        <v>2274</v>
      </c>
      <c r="G506" s="8" t="s">
        <v>2275</v>
      </c>
    </row>
    <row r="507" spans="1:8" x14ac:dyDescent="0.3">
      <c r="A507" s="11" t="s">
        <v>2276</v>
      </c>
      <c r="B507" s="11">
        <v>2011</v>
      </c>
      <c r="C507" s="11" t="s">
        <v>2277</v>
      </c>
      <c r="D507" s="11" t="s">
        <v>2178</v>
      </c>
      <c r="E507" s="11">
        <v>133</v>
      </c>
      <c r="G507" s="11" t="s">
        <v>2278</v>
      </c>
    </row>
    <row r="508" spans="1:8" x14ac:dyDescent="0.3">
      <c r="A508" s="11" t="s">
        <v>2279</v>
      </c>
      <c r="B508" s="11">
        <v>2016</v>
      </c>
      <c r="C508" s="11" t="s">
        <v>2280</v>
      </c>
      <c r="G508" s="8" t="s">
        <v>2281</v>
      </c>
    </row>
    <row r="509" spans="1:8" x14ac:dyDescent="0.3">
      <c r="A509" s="11" t="s">
        <v>2282</v>
      </c>
      <c r="B509" s="11">
        <v>2008</v>
      </c>
      <c r="C509" s="11" t="s">
        <v>2283</v>
      </c>
      <c r="D509" s="11" t="s">
        <v>2284</v>
      </c>
      <c r="E509" s="11">
        <v>1</v>
      </c>
      <c r="F509" s="11">
        <v>4</v>
      </c>
      <c r="G509" s="11" t="s">
        <v>2285</v>
      </c>
    </row>
    <row r="510" spans="1:8" x14ac:dyDescent="0.3">
      <c r="A510" s="11" t="s">
        <v>2286</v>
      </c>
      <c r="B510" s="11">
        <v>2006</v>
      </c>
      <c r="C510" s="11" t="s">
        <v>2287</v>
      </c>
      <c r="D510" s="11" t="s">
        <v>2288</v>
      </c>
      <c r="E510" s="11">
        <v>1695</v>
      </c>
    </row>
    <row r="511" spans="1:8" x14ac:dyDescent="0.3">
      <c r="A511" s="11" t="s">
        <v>2289</v>
      </c>
      <c r="B511" s="11">
        <v>2011</v>
      </c>
      <c r="C511" s="11" t="s">
        <v>2290</v>
      </c>
      <c r="D511" s="11" t="s">
        <v>2291</v>
      </c>
      <c r="G511" s="11" t="s">
        <v>2292</v>
      </c>
    </row>
    <row r="512" spans="1:8" x14ac:dyDescent="0.3">
      <c r="A512" s="11" t="s">
        <v>510</v>
      </c>
      <c r="B512" s="11">
        <v>2017</v>
      </c>
      <c r="C512" s="11" t="s">
        <v>2293</v>
      </c>
      <c r="D512" s="11" t="s">
        <v>446</v>
      </c>
      <c r="E512" s="11">
        <v>71</v>
      </c>
      <c r="G512" s="11" t="s">
        <v>512</v>
      </c>
    </row>
    <row r="513" spans="1:7" x14ac:dyDescent="0.3">
      <c r="A513" s="11" t="s">
        <v>2294</v>
      </c>
      <c r="B513" s="11">
        <v>2016</v>
      </c>
      <c r="C513" s="11" t="s">
        <v>2295</v>
      </c>
      <c r="D513" s="11" t="s">
        <v>2296</v>
      </c>
      <c r="G513" s="11" t="s">
        <v>2297</v>
      </c>
    </row>
    <row r="514" spans="1:7" x14ac:dyDescent="0.3">
      <c r="A514" s="11" t="s">
        <v>2298</v>
      </c>
      <c r="B514" s="11">
        <v>2013</v>
      </c>
      <c r="C514" s="11" t="s">
        <v>2299</v>
      </c>
      <c r="D514" s="11" t="s">
        <v>2138</v>
      </c>
      <c r="G514" s="11" t="s">
        <v>2300</v>
      </c>
    </row>
    <row r="515" spans="1:7" x14ac:dyDescent="0.3">
      <c r="A515" s="11" t="s">
        <v>1268</v>
      </c>
      <c r="B515" s="11" t="s">
        <v>1534</v>
      </c>
      <c r="C515" s="11" t="s">
        <v>1269</v>
      </c>
      <c r="D515" s="11" t="s">
        <v>2301</v>
      </c>
      <c r="G515" s="11" t="s">
        <v>2302</v>
      </c>
    </row>
    <row r="516" spans="1:7" x14ac:dyDescent="0.3">
      <c r="A516" s="11" t="s">
        <v>1268</v>
      </c>
      <c r="B516" s="11" t="s">
        <v>1538</v>
      </c>
      <c r="C516" s="11" t="s">
        <v>1269</v>
      </c>
      <c r="D516" s="11" t="s">
        <v>2303</v>
      </c>
      <c r="G516" s="11" t="s">
        <v>2302</v>
      </c>
    </row>
    <row r="517" spans="1:7" x14ac:dyDescent="0.3">
      <c r="A517" s="11" t="s">
        <v>2304</v>
      </c>
      <c r="B517" s="11">
        <v>2018</v>
      </c>
      <c r="C517" s="11" t="s">
        <v>2305</v>
      </c>
      <c r="G517" s="8" t="s">
        <v>2306</v>
      </c>
    </row>
    <row r="518" spans="1:7" x14ac:dyDescent="0.3">
      <c r="A518" s="11" t="s">
        <v>2307</v>
      </c>
      <c r="B518" s="11">
        <v>2008</v>
      </c>
      <c r="C518" s="11" t="s">
        <v>2308</v>
      </c>
      <c r="D518" s="11" t="s">
        <v>2309</v>
      </c>
      <c r="G518" s="11" t="s">
        <v>2310</v>
      </c>
    </row>
    <row r="519" spans="1:7" x14ac:dyDescent="0.3">
      <c r="A519" s="11" t="s">
        <v>2311</v>
      </c>
      <c r="B519" s="11">
        <v>2015</v>
      </c>
      <c r="C519" s="11" t="s">
        <v>1614</v>
      </c>
      <c r="D519" s="11" t="s">
        <v>2312</v>
      </c>
      <c r="G519" s="11" t="s">
        <v>1616</v>
      </c>
    </row>
    <row r="520" spans="1:7" x14ac:dyDescent="0.3">
      <c r="A520" s="11" t="s">
        <v>2313</v>
      </c>
      <c r="B520" s="11">
        <v>2011</v>
      </c>
      <c r="C520" s="11" t="s">
        <v>2314</v>
      </c>
      <c r="D520" s="11" t="s">
        <v>2113</v>
      </c>
      <c r="E520" s="11">
        <v>6</v>
      </c>
      <c r="F520" s="11">
        <v>12</v>
      </c>
      <c r="G520" s="11" t="s">
        <v>2315</v>
      </c>
    </row>
    <row r="521" spans="1:7" x14ac:dyDescent="0.3">
      <c r="A521" s="11" t="s">
        <v>2316</v>
      </c>
      <c r="B521" s="11">
        <v>2010</v>
      </c>
      <c r="C521" s="11" t="s">
        <v>2317</v>
      </c>
      <c r="D521" s="11" t="s">
        <v>2318</v>
      </c>
      <c r="G521" s="11" t="s">
        <v>2319</v>
      </c>
    </row>
    <row r="522" spans="1:7" x14ac:dyDescent="0.3">
      <c r="A522" s="11" t="s">
        <v>2320</v>
      </c>
      <c r="B522" s="11">
        <v>2010</v>
      </c>
      <c r="C522" s="11" t="s">
        <v>2321</v>
      </c>
      <c r="G522" s="8" t="s">
        <v>2322</v>
      </c>
    </row>
    <row r="523" spans="1:7" x14ac:dyDescent="0.3">
      <c r="A523" s="11" t="s">
        <v>2323</v>
      </c>
      <c r="B523" s="11">
        <v>2014</v>
      </c>
      <c r="C523" s="11" t="s">
        <v>2324</v>
      </c>
      <c r="D523" s="11" t="s">
        <v>2325</v>
      </c>
      <c r="G523" s="11" t="s">
        <v>2326</v>
      </c>
    </row>
    <row r="524" spans="1:7" x14ac:dyDescent="0.3">
      <c r="A524" s="11" t="s">
        <v>2327</v>
      </c>
      <c r="B524" s="11">
        <v>2015</v>
      </c>
      <c r="C524" s="11" t="s">
        <v>2328</v>
      </c>
      <c r="D524" s="11" t="s">
        <v>2329</v>
      </c>
      <c r="G524" s="11" t="s">
        <v>2330</v>
      </c>
    </row>
    <row r="525" spans="1:7" x14ac:dyDescent="0.3">
      <c r="A525" s="11" t="s">
        <v>2331</v>
      </c>
      <c r="B525" s="11">
        <v>2018</v>
      </c>
      <c r="C525" s="11" t="s">
        <v>2332</v>
      </c>
      <c r="D525" s="11" t="s">
        <v>588</v>
      </c>
      <c r="E525" s="11">
        <v>13</v>
      </c>
      <c r="F525" s="11">
        <v>6</v>
      </c>
      <c r="G525" s="11" t="s">
        <v>2333</v>
      </c>
    </row>
    <row r="526" spans="1:7" x14ac:dyDescent="0.3">
      <c r="A526" s="11" t="s">
        <v>2334</v>
      </c>
      <c r="B526" s="11">
        <v>2010</v>
      </c>
      <c r="C526" s="11" t="s">
        <v>2335</v>
      </c>
      <c r="D526" s="11" t="s">
        <v>2336</v>
      </c>
      <c r="G526" s="11" t="s">
        <v>2337</v>
      </c>
    </row>
    <row r="527" spans="1:7" x14ac:dyDescent="0.3">
      <c r="A527" s="11" t="s">
        <v>2338</v>
      </c>
      <c r="B527" s="11">
        <v>2014</v>
      </c>
      <c r="C527" s="11" t="s">
        <v>2339</v>
      </c>
      <c r="D527" s="11" t="s">
        <v>437</v>
      </c>
      <c r="E527" s="11">
        <v>33</v>
      </c>
      <c r="G527" s="11" t="s">
        <v>2340</v>
      </c>
    </row>
    <row r="528" spans="1:7" x14ac:dyDescent="0.3">
      <c r="A528" s="11" t="s">
        <v>2341</v>
      </c>
      <c r="B528" s="11">
        <v>2010</v>
      </c>
      <c r="C528" s="11" t="s">
        <v>2342</v>
      </c>
      <c r="D528" s="11" t="s">
        <v>2343</v>
      </c>
      <c r="G528" s="11" t="s">
        <v>2344</v>
      </c>
    </row>
    <row r="529" spans="1:7" x14ac:dyDescent="0.3">
      <c r="A529" s="11" t="s">
        <v>2345</v>
      </c>
      <c r="B529" s="11">
        <v>2015</v>
      </c>
      <c r="C529" s="11" t="s">
        <v>2346</v>
      </c>
      <c r="D529" s="11" t="s">
        <v>2113</v>
      </c>
    </row>
    <row r="530" spans="1:7" x14ac:dyDescent="0.3">
      <c r="A530" s="11" t="s">
        <v>2347</v>
      </c>
      <c r="B530" s="11">
        <v>2011</v>
      </c>
      <c r="C530" s="11" t="s">
        <v>2348</v>
      </c>
      <c r="D530" s="11" t="s">
        <v>1412</v>
      </c>
      <c r="E530" s="11">
        <v>13</v>
      </c>
      <c r="F530" s="11">
        <v>4</v>
      </c>
      <c r="G530" s="11" t="s">
        <v>2349</v>
      </c>
    </row>
    <row r="531" spans="1:7" x14ac:dyDescent="0.3">
      <c r="A531" s="11" t="s">
        <v>2350</v>
      </c>
      <c r="B531" s="11">
        <v>2016</v>
      </c>
      <c r="C531" s="11" t="s">
        <v>2351</v>
      </c>
      <c r="D531" s="11" t="s">
        <v>2352</v>
      </c>
      <c r="G531" s="11" t="s">
        <v>2353</v>
      </c>
    </row>
    <row r="532" spans="1:7" x14ac:dyDescent="0.3">
      <c r="A532" s="11" t="s">
        <v>2354</v>
      </c>
      <c r="B532" s="11">
        <v>2016</v>
      </c>
      <c r="C532" s="11" t="s">
        <v>2355</v>
      </c>
      <c r="D532" s="11" t="s">
        <v>1278</v>
      </c>
      <c r="E532" s="11">
        <v>59</v>
      </c>
      <c r="F532" s="11">
        <v>7</v>
      </c>
      <c r="G532" s="11" t="s">
        <v>2356</v>
      </c>
    </row>
    <row r="533" spans="1:7" x14ac:dyDescent="0.3">
      <c r="A533" s="11" t="s">
        <v>2357</v>
      </c>
      <c r="B533" s="11">
        <v>2010</v>
      </c>
      <c r="C533" s="11" t="s">
        <v>2358</v>
      </c>
      <c r="D533" s="11" t="s">
        <v>2359</v>
      </c>
      <c r="G533" s="11" t="s">
        <v>2360</v>
      </c>
    </row>
    <row r="534" spans="1:7" x14ac:dyDescent="0.3">
      <c r="A534" s="11" t="s">
        <v>2361</v>
      </c>
      <c r="B534" s="11">
        <v>2005</v>
      </c>
      <c r="C534" s="11" t="s">
        <v>2362</v>
      </c>
      <c r="D534" s="11" t="s">
        <v>2363</v>
      </c>
      <c r="G534" s="11" t="s">
        <v>2364</v>
      </c>
    </row>
    <row r="535" spans="1:7" x14ac:dyDescent="0.3">
      <c r="A535" s="11" t="s">
        <v>2365</v>
      </c>
      <c r="B535" s="11">
        <v>2013</v>
      </c>
      <c r="C535" s="11" t="s">
        <v>2366</v>
      </c>
      <c r="D535" s="11" t="s">
        <v>2367</v>
      </c>
      <c r="G535" s="11" t="s">
        <v>2368</v>
      </c>
    </row>
    <row r="536" spans="1:7" x14ac:dyDescent="0.3">
      <c r="A536" s="11" t="s">
        <v>2369</v>
      </c>
      <c r="B536" s="11">
        <v>2019</v>
      </c>
      <c r="C536" s="11" t="s">
        <v>2370</v>
      </c>
      <c r="D536" s="11" t="s">
        <v>446</v>
      </c>
      <c r="E536" s="11">
        <v>134</v>
      </c>
      <c r="G536" s="11" t="s">
        <v>2371</v>
      </c>
    </row>
    <row r="537" spans="1:7" x14ac:dyDescent="0.3">
      <c r="A537" s="11" t="s">
        <v>525</v>
      </c>
      <c r="B537" s="11">
        <v>2018</v>
      </c>
      <c r="C537" s="11" t="s">
        <v>526</v>
      </c>
      <c r="D537" s="11" t="s">
        <v>527</v>
      </c>
      <c r="E537" s="11">
        <v>51</v>
      </c>
      <c r="F537" s="11">
        <v>4</v>
      </c>
      <c r="G537" s="11" t="s">
        <v>2372</v>
      </c>
    </row>
    <row r="538" spans="1:7" x14ac:dyDescent="0.3">
      <c r="A538" s="11" t="s">
        <v>2373</v>
      </c>
      <c r="B538" s="11">
        <v>2018</v>
      </c>
      <c r="C538" s="11" t="s">
        <v>2374</v>
      </c>
      <c r="D538" s="11" t="s">
        <v>2375</v>
      </c>
    </row>
    <row r="539" spans="1:7" x14ac:dyDescent="0.3">
      <c r="A539" s="11" t="s">
        <v>2376</v>
      </c>
      <c r="B539" s="11">
        <v>2018</v>
      </c>
      <c r="C539" s="11" t="s">
        <v>2377</v>
      </c>
      <c r="G539" s="8" t="s">
        <v>2378</v>
      </c>
    </row>
    <row r="540" spans="1:7" x14ac:dyDescent="0.3">
      <c r="A540" s="11" t="s">
        <v>2379</v>
      </c>
      <c r="B540" s="11">
        <v>2004</v>
      </c>
      <c r="C540" s="11" t="s">
        <v>2380</v>
      </c>
      <c r="D540" s="11" t="s">
        <v>2381</v>
      </c>
      <c r="E540" s="11">
        <v>1</v>
      </c>
    </row>
    <row r="541" spans="1:7" x14ac:dyDescent="0.3">
      <c r="A541" s="11" t="s">
        <v>2382</v>
      </c>
      <c r="B541" s="11">
        <v>2012</v>
      </c>
      <c r="C541" s="11" t="s">
        <v>2383</v>
      </c>
      <c r="D541" s="11" t="s">
        <v>2384</v>
      </c>
      <c r="G541" s="11" t="s">
        <v>2385</v>
      </c>
    </row>
    <row r="542" spans="1:7" x14ac:dyDescent="0.3">
      <c r="A542" s="11" t="s">
        <v>2386</v>
      </c>
      <c r="B542" s="11" t="s">
        <v>2387</v>
      </c>
      <c r="C542" s="11" t="s">
        <v>2388</v>
      </c>
      <c r="D542" s="11" t="s">
        <v>2389</v>
      </c>
      <c r="G542" s="11" t="s">
        <v>2390</v>
      </c>
    </row>
    <row r="543" spans="1:7" x14ac:dyDescent="0.3">
      <c r="A543" s="11" t="s">
        <v>2386</v>
      </c>
      <c r="B543" s="11" t="s">
        <v>2391</v>
      </c>
      <c r="C543" s="11" t="s">
        <v>2392</v>
      </c>
      <c r="D543" s="11" t="s">
        <v>2393</v>
      </c>
      <c r="E543" s="11">
        <v>42</v>
      </c>
      <c r="G543" s="11" t="s">
        <v>2394</v>
      </c>
    </row>
    <row r="544" spans="1:7" x14ac:dyDescent="0.3">
      <c r="A544" s="11" t="s">
        <v>2395</v>
      </c>
      <c r="B544" s="11">
        <v>2012</v>
      </c>
      <c r="C544" s="11" t="s">
        <v>2396</v>
      </c>
      <c r="D544" s="11" t="s">
        <v>2397</v>
      </c>
    </row>
    <row r="545" spans="1:7" x14ac:dyDescent="0.3">
      <c r="A545" s="11" t="s">
        <v>2398</v>
      </c>
      <c r="B545" s="11">
        <v>2010</v>
      </c>
      <c r="C545" s="11" t="s">
        <v>2399</v>
      </c>
      <c r="D545" s="11" t="s">
        <v>2400</v>
      </c>
      <c r="G545" s="11">
        <v>35</v>
      </c>
    </row>
    <row r="546" spans="1:7" x14ac:dyDescent="0.3">
      <c r="A546" s="11" t="s">
        <v>2401</v>
      </c>
      <c r="B546" s="11">
        <v>2012</v>
      </c>
      <c r="C546" s="11" t="s">
        <v>2402</v>
      </c>
      <c r="D546" s="11" t="s">
        <v>728</v>
      </c>
      <c r="E546" s="11" t="s">
        <v>2403</v>
      </c>
    </row>
    <row r="547" spans="1:7" x14ac:dyDescent="0.3">
      <c r="A547" s="11" t="s">
        <v>2404</v>
      </c>
      <c r="B547" s="11">
        <v>2011</v>
      </c>
      <c r="C547" s="11" t="s">
        <v>2405</v>
      </c>
      <c r="D547" s="11" t="s">
        <v>2406</v>
      </c>
    </row>
    <row r="548" spans="1:7" x14ac:dyDescent="0.3">
      <c r="A548" s="11" t="s">
        <v>535</v>
      </c>
      <c r="B548" s="11">
        <v>2018</v>
      </c>
      <c r="C548" s="11" t="s">
        <v>2407</v>
      </c>
      <c r="D548" s="11" t="s">
        <v>446</v>
      </c>
      <c r="E548" s="11">
        <v>106</v>
      </c>
      <c r="G548" s="11" t="s">
        <v>537</v>
      </c>
    </row>
    <row r="549" spans="1:7" x14ac:dyDescent="0.3">
      <c r="A549" s="11" t="s">
        <v>2408</v>
      </c>
      <c r="B549" s="11">
        <v>2012</v>
      </c>
      <c r="C549" s="11" t="s">
        <v>2409</v>
      </c>
      <c r="D549" s="11" t="s">
        <v>2410</v>
      </c>
      <c r="G549" s="11">
        <v>61</v>
      </c>
    </row>
    <row r="550" spans="1:7" x14ac:dyDescent="0.3">
      <c r="A550" s="11" t="s">
        <v>2411</v>
      </c>
      <c r="B550" s="11">
        <v>2016</v>
      </c>
      <c r="C550" s="11" t="s">
        <v>2412</v>
      </c>
      <c r="D550" s="11" t="s">
        <v>527</v>
      </c>
      <c r="E550" s="11">
        <v>49</v>
      </c>
      <c r="F550" s="11">
        <v>2</v>
      </c>
      <c r="G550" s="11">
        <v>28</v>
      </c>
    </row>
    <row r="551" spans="1:7" x14ac:dyDescent="0.3">
      <c r="A551" s="11" t="s">
        <v>2413</v>
      </c>
      <c r="B551" s="11">
        <v>2016</v>
      </c>
      <c r="C551" s="11" t="s">
        <v>2414</v>
      </c>
      <c r="D551" s="11" t="s">
        <v>2296</v>
      </c>
      <c r="G551" s="11" t="s">
        <v>2415</v>
      </c>
    </row>
    <row r="552" spans="1:7" x14ac:dyDescent="0.3">
      <c r="A552" s="11" t="s">
        <v>2416</v>
      </c>
      <c r="B552" s="11">
        <v>2014</v>
      </c>
      <c r="C552" s="11" t="s">
        <v>2417</v>
      </c>
      <c r="D552" s="11" t="s">
        <v>2418</v>
      </c>
    </row>
    <row r="553" spans="1:7" x14ac:dyDescent="0.3">
      <c r="A553" s="11" t="s">
        <v>2419</v>
      </c>
      <c r="B553" s="11">
        <v>2009</v>
      </c>
      <c r="C553" s="11" t="s">
        <v>2420</v>
      </c>
      <c r="D553" s="11" t="s">
        <v>2421</v>
      </c>
      <c r="E553" s="11">
        <v>1</v>
      </c>
    </row>
    <row r="554" spans="1:7" x14ac:dyDescent="0.3">
      <c r="A554" s="11" t="s">
        <v>2422</v>
      </c>
      <c r="B554" s="11">
        <v>2011</v>
      </c>
      <c r="C554" s="11" t="s">
        <v>2423</v>
      </c>
      <c r="D554" s="11" t="s">
        <v>2424</v>
      </c>
      <c r="G554" s="11" t="s">
        <v>2425</v>
      </c>
    </row>
    <row r="555" spans="1:7" x14ac:dyDescent="0.3">
      <c r="A555" s="11" t="s">
        <v>2426</v>
      </c>
      <c r="B555" s="11">
        <v>2013</v>
      </c>
      <c r="C555" s="11" t="s">
        <v>2427</v>
      </c>
      <c r="D555" s="11" t="s">
        <v>2428</v>
      </c>
      <c r="G555" s="11" t="s">
        <v>2429</v>
      </c>
    </row>
    <row r="556" spans="1:7" x14ac:dyDescent="0.3">
      <c r="A556" s="11" t="s">
        <v>2430</v>
      </c>
      <c r="B556" s="11">
        <v>2011</v>
      </c>
      <c r="C556" s="11" t="s">
        <v>2431</v>
      </c>
      <c r="D556" s="11" t="s">
        <v>2113</v>
      </c>
      <c r="E556" s="11">
        <v>6</v>
      </c>
      <c r="F556" s="11">
        <v>8</v>
      </c>
      <c r="G556" s="11" t="s">
        <v>2432</v>
      </c>
    </row>
    <row r="557" spans="1:7" x14ac:dyDescent="0.3">
      <c r="A557" s="11" t="s">
        <v>2433</v>
      </c>
      <c r="B557" s="11">
        <v>2011</v>
      </c>
      <c r="C557" s="11" t="s">
        <v>2434</v>
      </c>
      <c r="D557" s="11" t="s">
        <v>2435</v>
      </c>
      <c r="G557" s="11" t="s">
        <v>2436</v>
      </c>
    </row>
    <row r="558" spans="1:7" x14ac:dyDescent="0.3">
      <c r="A558" s="11" t="s">
        <v>2437</v>
      </c>
      <c r="B558" s="11">
        <v>2010</v>
      </c>
      <c r="C558" s="11" t="s">
        <v>2438</v>
      </c>
      <c r="D558" s="11" t="s">
        <v>2439</v>
      </c>
      <c r="G558" s="11" t="s">
        <v>2440</v>
      </c>
    </row>
    <row r="559" spans="1:7" x14ac:dyDescent="0.3">
      <c r="A559" s="11" t="s">
        <v>2441</v>
      </c>
      <c r="B559" s="11">
        <v>2004</v>
      </c>
      <c r="C559" s="11" t="s">
        <v>2442</v>
      </c>
      <c r="D559" s="11" t="s">
        <v>2443</v>
      </c>
      <c r="G559" s="11" t="s">
        <v>2444</v>
      </c>
    </row>
    <row r="560" spans="1:7" x14ac:dyDescent="0.3">
      <c r="A560" s="11" t="s">
        <v>1323</v>
      </c>
      <c r="B560" s="11">
        <v>2009</v>
      </c>
      <c r="C560" s="11" t="s">
        <v>1324</v>
      </c>
      <c r="D560" s="11" t="s">
        <v>1325</v>
      </c>
      <c r="E560" s="11">
        <v>11</v>
      </c>
      <c r="F560" s="11">
        <v>1</v>
      </c>
      <c r="G560" s="11" t="s">
        <v>2445</v>
      </c>
    </row>
    <row r="561" spans="1:7" x14ac:dyDescent="0.3">
      <c r="A561" s="11" t="s">
        <v>2446</v>
      </c>
      <c r="B561" s="11">
        <v>2011</v>
      </c>
      <c r="C561" s="11" t="s">
        <v>2447</v>
      </c>
      <c r="D561" s="11" t="s">
        <v>2448</v>
      </c>
      <c r="G561" s="11" t="s">
        <v>2449</v>
      </c>
    </row>
    <row r="562" spans="1:7" x14ac:dyDescent="0.3">
      <c r="A562" s="11" t="s">
        <v>2450</v>
      </c>
      <c r="B562" s="11">
        <v>2012</v>
      </c>
      <c r="C562" s="11" t="s">
        <v>2451</v>
      </c>
      <c r="D562" s="11" t="s">
        <v>2452</v>
      </c>
      <c r="G562" s="11" t="s">
        <v>2453</v>
      </c>
    </row>
    <row r="563" spans="1:7" x14ac:dyDescent="0.3">
      <c r="A563" s="11" t="s">
        <v>2454</v>
      </c>
      <c r="B563" s="11">
        <v>2005</v>
      </c>
      <c r="C563" s="11" t="s">
        <v>2455</v>
      </c>
      <c r="D563" s="11" t="s">
        <v>2456</v>
      </c>
    </row>
    <row r="564" spans="1:7" x14ac:dyDescent="0.3">
      <c r="A564" s="11" t="s">
        <v>2457</v>
      </c>
      <c r="B564" s="11">
        <v>2010</v>
      </c>
      <c r="C564" s="11" t="s">
        <v>2458</v>
      </c>
      <c r="G564" s="8" t="s">
        <v>2459</v>
      </c>
    </row>
    <row r="565" spans="1:7" x14ac:dyDescent="0.3">
      <c r="A565" s="11" t="s">
        <v>2460</v>
      </c>
      <c r="B565" s="11">
        <v>2018</v>
      </c>
      <c r="C565" s="11" t="s">
        <v>2461</v>
      </c>
      <c r="G565" s="8" t="s">
        <v>2462</v>
      </c>
    </row>
    <row r="566" spans="1:7" x14ac:dyDescent="0.3">
      <c r="A566" s="11" t="s">
        <v>2463</v>
      </c>
      <c r="B566" s="11">
        <v>2002</v>
      </c>
      <c r="C566" s="11" t="s">
        <v>2464</v>
      </c>
      <c r="D566" s="11" t="s">
        <v>2465</v>
      </c>
      <c r="G566" s="11">
        <v>517</v>
      </c>
    </row>
    <row r="567" spans="1:7" x14ac:dyDescent="0.3">
      <c r="A567" s="11" t="s">
        <v>2466</v>
      </c>
      <c r="B567" s="11">
        <v>2018</v>
      </c>
      <c r="C567" s="11" t="s">
        <v>2467</v>
      </c>
      <c r="D567" s="11" t="s">
        <v>2468</v>
      </c>
    </row>
    <row r="568" spans="1:7" x14ac:dyDescent="0.3">
      <c r="A568" s="11" t="s">
        <v>2469</v>
      </c>
      <c r="B568" s="11">
        <v>2018</v>
      </c>
      <c r="C568" s="11" t="s">
        <v>2470</v>
      </c>
      <c r="D568" s="11" t="s">
        <v>2471</v>
      </c>
      <c r="E568" s="11">
        <v>44</v>
      </c>
      <c r="F568" s="11">
        <v>2</v>
      </c>
      <c r="G568" s="11" t="s">
        <v>2472</v>
      </c>
    </row>
    <row r="569" spans="1:7" x14ac:dyDescent="0.3">
      <c r="A569" s="11" t="s">
        <v>2473</v>
      </c>
      <c r="B569" s="11">
        <v>2005</v>
      </c>
      <c r="C569" s="11" t="s">
        <v>2474</v>
      </c>
      <c r="D569" s="11" t="s">
        <v>2443</v>
      </c>
      <c r="E569" s="11">
        <v>102</v>
      </c>
      <c r="F569" s="11">
        <v>46</v>
      </c>
      <c r="G569" s="11" t="s">
        <v>2475</v>
      </c>
    </row>
    <row r="570" spans="1:7" x14ac:dyDescent="0.3">
      <c r="A570" s="11" t="s">
        <v>2476</v>
      </c>
      <c r="B570" s="11">
        <v>2011</v>
      </c>
      <c r="C570" s="11" t="s">
        <v>2477</v>
      </c>
      <c r="D570" s="11" t="s">
        <v>2478</v>
      </c>
      <c r="G570" s="11">
        <v>57</v>
      </c>
    </row>
    <row r="571" spans="1:7" x14ac:dyDescent="0.3">
      <c r="A571" s="11" t="s">
        <v>2479</v>
      </c>
      <c r="B571" s="11">
        <v>2010</v>
      </c>
      <c r="C571" s="11" t="s">
        <v>2480</v>
      </c>
      <c r="D571" s="11" t="s">
        <v>2481</v>
      </c>
      <c r="G571" s="11" t="s">
        <v>2360</v>
      </c>
    </row>
    <row r="572" spans="1:7" x14ac:dyDescent="0.3">
      <c r="A572" s="11" t="s">
        <v>2482</v>
      </c>
      <c r="B572" s="11">
        <v>2012</v>
      </c>
      <c r="C572" s="11" t="s">
        <v>2483</v>
      </c>
      <c r="D572" s="11" t="s">
        <v>1339</v>
      </c>
      <c r="E572" s="11">
        <v>29</v>
      </c>
      <c r="F572" s="11">
        <v>4</v>
      </c>
      <c r="G572" s="11" t="s">
        <v>2484</v>
      </c>
    </row>
    <row r="573" spans="1:7" x14ac:dyDescent="0.3">
      <c r="A573" s="11" t="s">
        <v>2485</v>
      </c>
      <c r="B573" s="11">
        <v>2010</v>
      </c>
      <c r="C573" s="11" t="s">
        <v>2486</v>
      </c>
      <c r="D573" s="11" t="s">
        <v>2487</v>
      </c>
      <c r="E573" s="11">
        <v>54</v>
      </c>
      <c r="F573" s="11">
        <v>1</v>
      </c>
      <c r="G573" s="11" t="s">
        <v>2488</v>
      </c>
    </row>
    <row r="574" spans="1:7" x14ac:dyDescent="0.3">
      <c r="A574" s="11" t="s">
        <v>2489</v>
      </c>
      <c r="B574" s="11">
        <v>2016</v>
      </c>
      <c r="C574" s="11" t="s">
        <v>2490</v>
      </c>
      <c r="D574" s="11" t="s">
        <v>2491</v>
      </c>
      <c r="G574" s="11" t="s">
        <v>2492</v>
      </c>
    </row>
    <row r="575" spans="1:7" x14ac:dyDescent="0.3">
      <c r="A575" s="11" t="s">
        <v>2493</v>
      </c>
      <c r="B575" s="11">
        <v>2012</v>
      </c>
      <c r="C575" s="11" t="s">
        <v>2494</v>
      </c>
      <c r="D575" s="11" t="s">
        <v>2495</v>
      </c>
    </row>
    <row r="576" spans="1:7" x14ac:dyDescent="0.3">
      <c r="A576" s="11" t="s">
        <v>2496</v>
      </c>
      <c r="B576" s="11">
        <v>2009</v>
      </c>
      <c r="C576" s="11" t="s">
        <v>2497</v>
      </c>
      <c r="D576" s="11" t="s">
        <v>656</v>
      </c>
      <c r="G576" s="11" t="s">
        <v>2498</v>
      </c>
    </row>
    <row r="577" spans="1:7" x14ac:dyDescent="0.3">
      <c r="A577" s="11" t="s">
        <v>2499</v>
      </c>
      <c r="B577" s="11">
        <v>2010</v>
      </c>
      <c r="C577" s="11" t="s">
        <v>2500</v>
      </c>
      <c r="D577" s="11" t="s">
        <v>2501</v>
      </c>
      <c r="G577" s="11" t="s">
        <v>2502</v>
      </c>
    </row>
    <row r="578" spans="1:7" x14ac:dyDescent="0.3">
      <c r="A578" s="11" t="s">
        <v>2503</v>
      </c>
      <c r="B578" s="11">
        <v>2020</v>
      </c>
      <c r="C578" s="11" t="s">
        <v>2504</v>
      </c>
      <c r="G578" s="8" t="s">
        <v>2505</v>
      </c>
    </row>
    <row r="579" spans="1:7" x14ac:dyDescent="0.3">
      <c r="A579" s="11" t="s">
        <v>2506</v>
      </c>
      <c r="B579" s="11">
        <v>2011</v>
      </c>
      <c r="C579" s="11" t="s">
        <v>2507</v>
      </c>
      <c r="D579" s="11" t="s">
        <v>2508</v>
      </c>
      <c r="G579" s="11" t="s">
        <v>2509</v>
      </c>
    </row>
    <row r="580" spans="1:7" x14ac:dyDescent="0.3">
      <c r="A580" s="11" t="s">
        <v>2510</v>
      </c>
      <c r="B580" s="11">
        <v>2017</v>
      </c>
      <c r="C580" s="11" t="s">
        <v>2511</v>
      </c>
      <c r="D580" s="11" t="s">
        <v>715</v>
      </c>
      <c r="E580" s="11">
        <v>5</v>
      </c>
      <c r="G580" s="11" t="s">
        <v>2512</v>
      </c>
    </row>
    <row r="581" spans="1:7" x14ac:dyDescent="0.3">
      <c r="A581" s="11" t="s">
        <v>2513</v>
      </c>
      <c r="B581" s="11">
        <v>2010</v>
      </c>
      <c r="C581" s="11" t="s">
        <v>2514</v>
      </c>
      <c r="D581" s="11" t="s">
        <v>2515</v>
      </c>
      <c r="E581" s="11">
        <v>104</v>
      </c>
      <c r="F581" s="11">
        <v>10</v>
      </c>
      <c r="G581" s="11">
        <v>108702</v>
      </c>
    </row>
    <row r="582" spans="1:7" x14ac:dyDescent="0.3">
      <c r="A582" s="11" t="s">
        <v>2516</v>
      </c>
      <c r="B582" s="11">
        <v>2008</v>
      </c>
      <c r="C582" s="11" t="s">
        <v>2517</v>
      </c>
      <c r="D582" s="11" t="s">
        <v>2518</v>
      </c>
      <c r="G582" s="11" t="s">
        <v>2519</v>
      </c>
    </row>
    <row r="583" spans="1:7" x14ac:dyDescent="0.3">
      <c r="A583" s="11" t="s">
        <v>2520</v>
      </c>
      <c r="B583" s="11">
        <v>2018</v>
      </c>
      <c r="C583" s="11" t="s">
        <v>2521</v>
      </c>
      <c r="G583" s="8" t="s">
        <v>2522</v>
      </c>
    </row>
    <row r="584" spans="1:7" x14ac:dyDescent="0.3">
      <c r="A584" s="11" t="s">
        <v>2523</v>
      </c>
      <c r="B584" s="11">
        <v>2018</v>
      </c>
      <c r="C584" s="11" t="s">
        <v>2524</v>
      </c>
      <c r="D584" s="11" t="s">
        <v>2525</v>
      </c>
      <c r="E584" s="11">
        <v>38</v>
      </c>
      <c r="F584" s="11">
        <v>1</v>
      </c>
      <c r="G584" s="11" t="s">
        <v>2326</v>
      </c>
    </row>
    <row r="585" spans="1:7" x14ac:dyDescent="0.3">
      <c r="A585" s="11" t="s">
        <v>2526</v>
      </c>
      <c r="B585" s="11">
        <v>2010</v>
      </c>
      <c r="C585" s="11" t="s">
        <v>2527</v>
      </c>
      <c r="D585" s="11" t="s">
        <v>2528</v>
      </c>
      <c r="E585" s="11">
        <v>16</v>
      </c>
    </row>
    <row r="586" spans="1:7" x14ac:dyDescent="0.3">
      <c r="A586" s="11" t="s">
        <v>914</v>
      </c>
      <c r="B586" s="11">
        <v>2014</v>
      </c>
      <c r="C586" s="11" t="s">
        <v>2529</v>
      </c>
      <c r="D586" s="11" t="s">
        <v>2530</v>
      </c>
    </row>
    <row r="587" spans="1:7" x14ac:dyDescent="0.3">
      <c r="A587" s="11" t="s">
        <v>2531</v>
      </c>
      <c r="B587" s="11">
        <v>2000</v>
      </c>
      <c r="C587" s="11" t="s">
        <v>2532</v>
      </c>
      <c r="D587" s="11" t="s">
        <v>1298</v>
      </c>
      <c r="E587" s="11">
        <v>406</v>
      </c>
      <c r="F587" s="11">
        <v>6798</v>
      </c>
      <c r="G587" s="11">
        <v>845</v>
      </c>
    </row>
    <row r="588" spans="1:7" x14ac:dyDescent="0.3">
      <c r="A588" s="11" t="s">
        <v>2533</v>
      </c>
      <c r="B588" s="11">
        <v>1999</v>
      </c>
      <c r="C588" s="11" t="s">
        <v>2534</v>
      </c>
      <c r="D588" s="11" t="s">
        <v>2535</v>
      </c>
      <c r="G588" s="11" t="s">
        <v>1930</v>
      </c>
    </row>
    <row r="589" spans="1:7" x14ac:dyDescent="0.3">
      <c r="A589" s="11" t="s">
        <v>2536</v>
      </c>
      <c r="B589" s="11">
        <v>2014</v>
      </c>
      <c r="C589" s="11" t="s">
        <v>2537</v>
      </c>
      <c r="D589" s="11" t="s">
        <v>2538</v>
      </c>
      <c r="E589" s="11">
        <v>4</v>
      </c>
      <c r="G589" s="11">
        <v>31046</v>
      </c>
    </row>
    <row r="590" spans="1:7" x14ac:dyDescent="0.3">
      <c r="A590" s="11" t="s">
        <v>2539</v>
      </c>
      <c r="B590" s="11">
        <v>2015</v>
      </c>
      <c r="C590" s="11" t="s">
        <v>2540</v>
      </c>
      <c r="D590" s="11" t="s">
        <v>2541</v>
      </c>
    </row>
    <row r="591" spans="1:7" x14ac:dyDescent="0.3">
      <c r="A591" s="11" t="s">
        <v>2542</v>
      </c>
      <c r="B591" s="11">
        <v>2013</v>
      </c>
      <c r="C591" s="11" t="s">
        <v>2543</v>
      </c>
      <c r="D591" s="11" t="s">
        <v>446</v>
      </c>
      <c r="E591" s="11">
        <v>40</v>
      </c>
      <c r="F591" s="11">
        <v>10</v>
      </c>
      <c r="G591" s="11" t="s">
        <v>2544</v>
      </c>
    </row>
    <row r="592" spans="1:7" x14ac:dyDescent="0.3">
      <c r="A592" s="11" t="s">
        <v>2545</v>
      </c>
      <c r="B592" s="11">
        <v>2011</v>
      </c>
      <c r="C592" s="11" t="s">
        <v>2546</v>
      </c>
      <c r="D592" s="11" t="s">
        <v>2178</v>
      </c>
      <c r="E592" s="11">
        <v>11</v>
      </c>
      <c r="F592" s="11" t="s">
        <v>2547</v>
      </c>
      <c r="G592" s="11">
        <v>164</v>
      </c>
    </row>
    <row r="593" spans="1:7" x14ac:dyDescent="0.3">
      <c r="A593" s="11" t="s">
        <v>2548</v>
      </c>
      <c r="B593" s="11">
        <v>2018</v>
      </c>
      <c r="C593" s="11" t="s">
        <v>2549</v>
      </c>
      <c r="G593" s="8" t="s">
        <v>2550</v>
      </c>
    </row>
    <row r="594" spans="1:7" x14ac:dyDescent="0.3">
      <c r="A594" s="11" t="s">
        <v>2551</v>
      </c>
      <c r="B594" s="11">
        <v>2008</v>
      </c>
      <c r="C594" s="11" t="s">
        <v>2552</v>
      </c>
      <c r="D594" s="11" t="s">
        <v>2553</v>
      </c>
      <c r="E594" s="11">
        <v>8</v>
      </c>
      <c r="G594" s="11" t="s">
        <v>1950</v>
      </c>
    </row>
    <row r="595" spans="1:7" x14ac:dyDescent="0.3">
      <c r="A595" s="11" t="s">
        <v>2554</v>
      </c>
      <c r="B595" s="11">
        <v>2018</v>
      </c>
      <c r="C595" s="11" t="s">
        <v>2555</v>
      </c>
      <c r="D595" s="11" t="s">
        <v>2556</v>
      </c>
      <c r="E595" s="11">
        <v>37</v>
      </c>
      <c r="G595" s="11" t="s">
        <v>2557</v>
      </c>
    </row>
    <row r="596" spans="1:7" x14ac:dyDescent="0.3">
      <c r="A596" s="11" t="s">
        <v>2558</v>
      </c>
      <c r="B596" s="11">
        <v>2006</v>
      </c>
      <c r="C596" s="11" t="s">
        <v>2559</v>
      </c>
      <c r="D596" s="11" t="s">
        <v>2560</v>
      </c>
      <c r="G596" s="11">
        <v>611</v>
      </c>
    </row>
    <row r="597" spans="1:7" x14ac:dyDescent="0.3">
      <c r="A597" s="11" t="s">
        <v>2561</v>
      </c>
      <c r="B597" s="11">
        <v>2007</v>
      </c>
      <c r="C597" s="11" t="s">
        <v>2562</v>
      </c>
      <c r="D597" s="11" t="s">
        <v>2563</v>
      </c>
      <c r="G597" s="11">
        <v>905</v>
      </c>
    </row>
    <row r="598" spans="1:7" x14ac:dyDescent="0.3">
      <c r="A598" s="11" t="s">
        <v>2564</v>
      </c>
      <c r="B598" s="11">
        <v>2012</v>
      </c>
      <c r="C598" s="11" t="s">
        <v>2565</v>
      </c>
      <c r="D598" s="11" t="s">
        <v>2566</v>
      </c>
      <c r="G598" s="11" t="s">
        <v>2567</v>
      </c>
    </row>
    <row r="599" spans="1:7" x14ac:dyDescent="0.3">
      <c r="A599" s="11" t="s">
        <v>1359</v>
      </c>
      <c r="B599" s="11">
        <v>2010</v>
      </c>
      <c r="C599" s="11" t="s">
        <v>1360</v>
      </c>
      <c r="D599" s="11" t="s">
        <v>2568</v>
      </c>
      <c r="G599" s="11">
        <v>591</v>
      </c>
    </row>
    <row r="600" spans="1:7" x14ac:dyDescent="0.3">
      <c r="A600" s="11" t="s">
        <v>571</v>
      </c>
      <c r="B600" s="11">
        <v>2013</v>
      </c>
      <c r="C600" s="11" t="s">
        <v>572</v>
      </c>
      <c r="D600" s="11" t="s">
        <v>2264</v>
      </c>
    </row>
    <row r="601" spans="1:7" x14ac:dyDescent="0.3">
      <c r="A601" s="11" t="s">
        <v>2569</v>
      </c>
      <c r="B601" s="11">
        <v>2013</v>
      </c>
      <c r="C601" s="11" t="s">
        <v>2570</v>
      </c>
      <c r="D601" s="11" t="s">
        <v>2101</v>
      </c>
      <c r="E601" s="11">
        <v>3</v>
      </c>
      <c r="F601" s="11">
        <v>4</v>
      </c>
      <c r="G601" s="11" t="s">
        <v>2571</v>
      </c>
    </row>
    <row r="602" spans="1:7" x14ac:dyDescent="0.3">
      <c r="A602" s="11" t="s">
        <v>2572</v>
      </c>
      <c r="B602" s="11">
        <v>2013</v>
      </c>
      <c r="C602" s="11" t="s">
        <v>2573</v>
      </c>
      <c r="D602" s="11" t="s">
        <v>2574</v>
      </c>
      <c r="G602" s="11" t="s">
        <v>2575</v>
      </c>
    </row>
    <row r="603" spans="1:7" x14ac:dyDescent="0.3">
      <c r="A603" s="11" t="s">
        <v>2576</v>
      </c>
      <c r="B603" s="11">
        <v>2010</v>
      </c>
      <c r="C603" s="11" t="s">
        <v>2577</v>
      </c>
      <c r="D603" s="11" t="s">
        <v>2578</v>
      </c>
      <c r="G603" s="11">
        <v>435</v>
      </c>
    </row>
    <row r="604" spans="1:7" x14ac:dyDescent="0.3">
      <c r="A604" s="11" t="s">
        <v>2579</v>
      </c>
      <c r="B604" s="11">
        <v>2011</v>
      </c>
      <c r="C604" s="11" t="s">
        <v>2580</v>
      </c>
      <c r="D604" s="11" t="s">
        <v>1302</v>
      </c>
    </row>
    <row r="605" spans="1:7" x14ac:dyDescent="0.3">
      <c r="A605" s="11" t="s">
        <v>2581</v>
      </c>
      <c r="B605" s="11">
        <v>2016</v>
      </c>
      <c r="C605" s="11" t="s">
        <v>2582</v>
      </c>
      <c r="G605" s="8" t="s">
        <v>2583</v>
      </c>
    </row>
    <row r="606" spans="1:7" x14ac:dyDescent="0.3">
      <c r="A606" s="11" t="s">
        <v>2584</v>
      </c>
      <c r="B606" s="11">
        <v>2010</v>
      </c>
      <c r="C606" s="11" t="s">
        <v>2585</v>
      </c>
      <c r="D606" s="11" t="s">
        <v>2586</v>
      </c>
      <c r="G606" s="11" t="s">
        <v>2587</v>
      </c>
    </row>
    <row r="607" spans="1:7" x14ac:dyDescent="0.3">
      <c r="A607" s="11" t="s">
        <v>2588</v>
      </c>
      <c r="B607" s="11">
        <v>2008</v>
      </c>
      <c r="C607" s="11" t="s">
        <v>2589</v>
      </c>
      <c r="D607" s="11" t="s">
        <v>2590</v>
      </c>
      <c r="G607" s="11">
        <v>462</v>
      </c>
    </row>
    <row r="608" spans="1:7" x14ac:dyDescent="0.3">
      <c r="A608" s="11" t="s">
        <v>2591</v>
      </c>
      <c r="B608" s="11">
        <v>2006</v>
      </c>
      <c r="C608" s="11" t="s">
        <v>2592</v>
      </c>
      <c r="D608" s="11" t="s">
        <v>2560</v>
      </c>
      <c r="G608" s="11">
        <v>631</v>
      </c>
    </row>
    <row r="609" spans="1:7" x14ac:dyDescent="0.3">
      <c r="A609" s="11" t="s">
        <v>2593</v>
      </c>
      <c r="B609" s="11">
        <v>2005</v>
      </c>
      <c r="C609" s="11" t="s">
        <v>2594</v>
      </c>
      <c r="D609" s="11" t="s">
        <v>2595</v>
      </c>
      <c r="G609" s="11">
        <v>177</v>
      </c>
    </row>
    <row r="610" spans="1:7" x14ac:dyDescent="0.3">
      <c r="A610" s="11" t="s">
        <v>2593</v>
      </c>
      <c r="B610" s="11">
        <v>2007</v>
      </c>
      <c r="C610" s="11" t="s">
        <v>2596</v>
      </c>
      <c r="D610" s="11" t="s">
        <v>2597</v>
      </c>
      <c r="E610" s="11">
        <v>1</v>
      </c>
      <c r="G610" s="11">
        <v>2</v>
      </c>
    </row>
    <row r="611" spans="1:7" x14ac:dyDescent="0.3">
      <c r="A611" s="11" t="s">
        <v>2598</v>
      </c>
      <c r="B611" s="11">
        <v>2008</v>
      </c>
      <c r="C611" s="11" t="s">
        <v>2599</v>
      </c>
      <c r="D611" s="11" t="s">
        <v>2600</v>
      </c>
      <c r="G611" s="11">
        <v>695</v>
      </c>
    </row>
    <row r="612" spans="1:7" x14ac:dyDescent="0.3">
      <c r="A612" s="11" t="s">
        <v>2601</v>
      </c>
      <c r="B612" s="11">
        <v>2012</v>
      </c>
      <c r="C612" s="11" t="s">
        <v>2602</v>
      </c>
      <c r="D612" s="11" t="s">
        <v>2603</v>
      </c>
      <c r="G612" s="11" t="s">
        <v>2604</v>
      </c>
    </row>
    <row r="613" spans="1:7" x14ac:dyDescent="0.3">
      <c r="A613" s="11" t="s">
        <v>2605</v>
      </c>
      <c r="B613" s="11">
        <v>2012</v>
      </c>
      <c r="C613" s="11" t="s">
        <v>2606</v>
      </c>
      <c r="D613" s="11" t="s">
        <v>2607</v>
      </c>
      <c r="E613" s="11">
        <v>12</v>
      </c>
      <c r="G613" s="11" t="s">
        <v>2608</v>
      </c>
    </row>
    <row r="614" spans="1:7" x14ac:dyDescent="0.3">
      <c r="A614" s="11" t="s">
        <v>2609</v>
      </c>
      <c r="B614" s="11">
        <v>2016</v>
      </c>
      <c r="C614" s="11" t="s">
        <v>2610</v>
      </c>
      <c r="D614" s="11" t="s">
        <v>1302</v>
      </c>
      <c r="G614" s="11" t="s">
        <v>2611</v>
      </c>
    </row>
    <row r="615" spans="1:7" x14ac:dyDescent="0.3">
      <c r="A615" s="11" t="s">
        <v>2612</v>
      </c>
      <c r="B615" s="11">
        <v>2018</v>
      </c>
      <c r="C615" s="11" t="s">
        <v>2613</v>
      </c>
      <c r="G615" s="8" t="s">
        <v>2614</v>
      </c>
    </row>
    <row r="616" spans="1:7" x14ac:dyDescent="0.3">
      <c r="A616" s="11" t="s">
        <v>2615</v>
      </c>
      <c r="B616" s="11">
        <v>2017</v>
      </c>
      <c r="C616" s="11" t="s">
        <v>2616</v>
      </c>
      <c r="D616" s="11" t="s">
        <v>446</v>
      </c>
      <c r="E616" s="11">
        <v>81</v>
      </c>
      <c r="G616" s="11" t="s">
        <v>2617</v>
      </c>
    </row>
    <row r="617" spans="1:7" x14ac:dyDescent="0.3">
      <c r="A617" s="11" t="s">
        <v>2618</v>
      </c>
      <c r="B617" s="11">
        <v>2015</v>
      </c>
      <c r="C617" s="11" t="s">
        <v>2619</v>
      </c>
      <c r="D617" s="11" t="s">
        <v>728</v>
      </c>
      <c r="E617" s="11" t="s">
        <v>2620</v>
      </c>
    </row>
    <row r="618" spans="1:7" x14ac:dyDescent="0.3">
      <c r="A618" s="11" t="s">
        <v>2621</v>
      </c>
      <c r="B618" s="11">
        <v>2009</v>
      </c>
      <c r="C618" s="11" t="s">
        <v>2622</v>
      </c>
      <c r="D618" s="11" t="s">
        <v>2623</v>
      </c>
      <c r="G618" s="11" t="s">
        <v>2624</v>
      </c>
    </row>
    <row r="619" spans="1:7" x14ac:dyDescent="0.3">
      <c r="A619" s="11" t="s">
        <v>2625</v>
      </c>
      <c r="B619" s="11">
        <v>2014</v>
      </c>
      <c r="C619" s="11" t="s">
        <v>2626</v>
      </c>
      <c r="D619" s="11" t="s">
        <v>2627</v>
      </c>
      <c r="G619" s="11" t="s">
        <v>760</v>
      </c>
    </row>
    <row r="620" spans="1:7" x14ac:dyDescent="0.3">
      <c r="A620" s="11" t="s">
        <v>2628</v>
      </c>
      <c r="B620" s="11">
        <v>2018</v>
      </c>
      <c r="C620" s="11" t="s">
        <v>2629</v>
      </c>
      <c r="D620" s="11" t="s">
        <v>2630</v>
      </c>
    </row>
    <row r="621" spans="1:7" x14ac:dyDescent="0.3">
      <c r="A621" s="11" t="s">
        <v>2631</v>
      </c>
      <c r="B621" s="11">
        <v>2018</v>
      </c>
      <c r="C621" s="11" t="s">
        <v>2632</v>
      </c>
      <c r="G621" s="8" t="s">
        <v>2633</v>
      </c>
    </row>
    <row r="622" spans="1:7" x14ac:dyDescent="0.3">
      <c r="A622" s="11" t="s">
        <v>2634</v>
      </c>
      <c r="B622" s="11">
        <v>2013</v>
      </c>
      <c r="C622" s="11" t="s">
        <v>2635</v>
      </c>
      <c r="D622" s="11" t="s">
        <v>2636</v>
      </c>
    </row>
    <row r="623" spans="1:7" x14ac:dyDescent="0.3">
      <c r="A623" s="11" t="s">
        <v>2637</v>
      </c>
      <c r="B623" s="11">
        <v>2013</v>
      </c>
      <c r="C623" s="11" t="s">
        <v>2638</v>
      </c>
      <c r="G623" s="8" t="s">
        <v>2639</v>
      </c>
    </row>
    <row r="624" spans="1:7" x14ac:dyDescent="0.3">
      <c r="A624" s="11" t="s">
        <v>2640</v>
      </c>
      <c r="B624" s="11">
        <v>2014</v>
      </c>
      <c r="C624" s="11" t="s">
        <v>2641</v>
      </c>
      <c r="D624" s="11" t="s">
        <v>2642</v>
      </c>
      <c r="E624" s="11">
        <v>20</v>
      </c>
      <c r="F624" s="11">
        <v>1</v>
      </c>
      <c r="G624" s="11" t="s">
        <v>2643</v>
      </c>
    </row>
    <row r="625" spans="1:8" x14ac:dyDescent="0.3">
      <c r="A625" s="11" t="s">
        <v>2644</v>
      </c>
      <c r="B625" s="11">
        <v>2013</v>
      </c>
      <c r="C625" s="11" t="s">
        <v>2645</v>
      </c>
      <c r="D625" s="11" t="s">
        <v>446</v>
      </c>
      <c r="E625" s="11">
        <v>40</v>
      </c>
      <c r="F625" s="11">
        <v>8</v>
      </c>
      <c r="G625" s="11" t="s">
        <v>2646</v>
      </c>
    </row>
    <row r="626" spans="1:8" x14ac:dyDescent="0.3">
      <c r="A626" s="11" t="s">
        <v>2647</v>
      </c>
      <c r="B626" s="11">
        <v>2013</v>
      </c>
      <c r="C626" s="11" t="s">
        <v>2648</v>
      </c>
      <c r="D626" s="8" t="s">
        <v>2649</v>
      </c>
      <c r="H626" s="8" t="s">
        <v>2650</v>
      </c>
    </row>
    <row r="627" spans="1:8" x14ac:dyDescent="0.3">
      <c r="A627" s="11" t="s">
        <v>2651</v>
      </c>
      <c r="B627" s="11">
        <v>2019</v>
      </c>
      <c r="C627" s="11" t="s">
        <v>2652</v>
      </c>
      <c r="D627" s="11" t="s">
        <v>2653</v>
      </c>
      <c r="G627" s="11" t="s">
        <v>2654</v>
      </c>
    </row>
    <row r="628" spans="1:8" x14ac:dyDescent="0.3">
      <c r="A628" s="11" t="s">
        <v>2655</v>
      </c>
      <c r="B628" s="11">
        <v>2002</v>
      </c>
      <c r="C628" s="11" t="s">
        <v>2656</v>
      </c>
      <c r="G628" s="8" t="s">
        <v>2657</v>
      </c>
    </row>
    <row r="629" spans="1:8" x14ac:dyDescent="0.3">
      <c r="A629" s="11" t="s">
        <v>2658</v>
      </c>
      <c r="B629" s="11">
        <v>2011</v>
      </c>
      <c r="C629" s="11" t="s">
        <v>1402</v>
      </c>
      <c r="D629" s="11" t="s">
        <v>2659</v>
      </c>
      <c r="G629" s="11" t="s">
        <v>2660</v>
      </c>
    </row>
    <row r="630" spans="1:8" x14ac:dyDescent="0.3">
      <c r="A630" s="11" t="s">
        <v>2661</v>
      </c>
      <c r="B630" s="11">
        <v>2012</v>
      </c>
      <c r="C630" s="11" t="s">
        <v>2662</v>
      </c>
      <c r="D630" s="11" t="s">
        <v>2663</v>
      </c>
      <c r="G630" s="11">
        <v>1</v>
      </c>
    </row>
    <row r="631" spans="1:8" x14ac:dyDescent="0.3">
      <c r="A631" s="11" t="s">
        <v>2664</v>
      </c>
      <c r="B631" s="11">
        <v>2012</v>
      </c>
      <c r="C631" s="11" t="s">
        <v>2665</v>
      </c>
      <c r="D631" s="11" t="s">
        <v>2603</v>
      </c>
      <c r="G631" s="11" t="s">
        <v>2666</v>
      </c>
    </row>
    <row r="632" spans="1:8" x14ac:dyDescent="0.3">
      <c r="A632" s="11" t="s">
        <v>2667</v>
      </c>
      <c r="B632" s="11">
        <v>2001</v>
      </c>
      <c r="C632" s="11" t="s">
        <v>2668</v>
      </c>
      <c r="D632" s="11" t="s">
        <v>2669</v>
      </c>
      <c r="E632" s="11">
        <v>27</v>
      </c>
      <c r="G632" s="11" t="s">
        <v>2670</v>
      </c>
    </row>
    <row r="633" spans="1:8" x14ac:dyDescent="0.3">
      <c r="A633" s="11" t="s">
        <v>2671</v>
      </c>
      <c r="B633" s="11">
        <v>2011</v>
      </c>
      <c r="C633" s="11" t="s">
        <v>2672</v>
      </c>
      <c r="D633" s="11" t="s">
        <v>2673</v>
      </c>
      <c r="G633" s="11" t="s">
        <v>2674</v>
      </c>
    </row>
    <row r="634" spans="1:8" x14ac:dyDescent="0.3">
      <c r="A634" s="11" t="s">
        <v>2675</v>
      </c>
      <c r="B634" s="11">
        <v>2019</v>
      </c>
      <c r="C634" s="11" t="s">
        <v>2676</v>
      </c>
      <c r="D634" s="11" t="s">
        <v>446</v>
      </c>
      <c r="G634" s="11" t="s">
        <v>2677</v>
      </c>
    </row>
    <row r="635" spans="1:8" x14ac:dyDescent="0.3">
      <c r="A635" s="11" t="s">
        <v>2678</v>
      </c>
      <c r="B635" s="11">
        <v>2010</v>
      </c>
      <c r="C635" s="11" t="s">
        <v>2679</v>
      </c>
      <c r="D635" s="11" t="s">
        <v>2680</v>
      </c>
      <c r="G635" s="11" t="s">
        <v>2681</v>
      </c>
    </row>
    <row r="636" spans="1:8" x14ac:dyDescent="0.3">
      <c r="A636" s="11" t="s">
        <v>2682</v>
      </c>
      <c r="B636" s="11">
        <v>2018</v>
      </c>
      <c r="C636" s="11" t="s">
        <v>2683</v>
      </c>
      <c r="G636" s="8" t="s">
        <v>2684</v>
      </c>
    </row>
    <row r="637" spans="1:8" x14ac:dyDescent="0.3">
      <c r="A637" s="11" t="s">
        <v>2685</v>
      </c>
      <c r="B637" s="11">
        <v>2013</v>
      </c>
      <c r="C637" s="11" t="s">
        <v>2686</v>
      </c>
      <c r="D637" s="11" t="s">
        <v>1572</v>
      </c>
      <c r="E637" s="11">
        <v>18</v>
      </c>
      <c r="F637" s="11">
        <v>7</v>
      </c>
    </row>
    <row r="638" spans="1:8" x14ac:dyDescent="0.3">
      <c r="A638" s="11" t="s">
        <v>2687</v>
      </c>
      <c r="B638" s="11">
        <v>2014</v>
      </c>
      <c r="C638" s="11" t="s">
        <v>2688</v>
      </c>
      <c r="G638" s="8" t="s">
        <v>2689</v>
      </c>
    </row>
    <row r="639" spans="1:8" x14ac:dyDescent="0.3">
      <c r="A639" s="11" t="s">
        <v>2690</v>
      </c>
      <c r="B639" s="11">
        <v>1967</v>
      </c>
      <c r="C639" s="11" t="s">
        <v>2691</v>
      </c>
      <c r="D639" s="11" t="s">
        <v>2692</v>
      </c>
      <c r="E639" s="11">
        <v>2</v>
      </c>
      <c r="G639" s="11" t="s">
        <v>2693</v>
      </c>
    </row>
    <row r="640" spans="1:8" x14ac:dyDescent="0.3">
      <c r="A640" s="11" t="s">
        <v>2694</v>
      </c>
      <c r="B640" s="11">
        <v>2007</v>
      </c>
      <c r="C640" s="11" t="s">
        <v>2695</v>
      </c>
      <c r="D640" s="11" t="s">
        <v>2696</v>
      </c>
      <c r="G640" s="11">
        <v>29</v>
      </c>
    </row>
    <row r="641" spans="1:7" x14ac:dyDescent="0.3">
      <c r="A641" s="11" t="s">
        <v>2697</v>
      </c>
      <c r="B641" s="11">
        <v>2013</v>
      </c>
      <c r="C641" s="11" t="s">
        <v>2698</v>
      </c>
      <c r="D641" s="11" t="s">
        <v>2113</v>
      </c>
      <c r="E641" s="11">
        <v>8</v>
      </c>
      <c r="F641" s="11">
        <v>5</v>
      </c>
      <c r="G641" s="11" t="s">
        <v>2699</v>
      </c>
    </row>
    <row r="642" spans="1:7" x14ac:dyDescent="0.3">
      <c r="A642" s="11" t="s">
        <v>2700</v>
      </c>
      <c r="B642" s="11">
        <v>2014</v>
      </c>
      <c r="C642" s="11" t="s">
        <v>2701</v>
      </c>
      <c r="D642" s="11" t="s">
        <v>2702</v>
      </c>
      <c r="E642" s="11">
        <v>39</v>
      </c>
      <c r="G642" s="11" t="s">
        <v>2703</v>
      </c>
    </row>
    <row r="643" spans="1:7" x14ac:dyDescent="0.3">
      <c r="A643" s="11" t="s">
        <v>2704</v>
      </c>
      <c r="B643" s="11">
        <v>2015</v>
      </c>
      <c r="C643" s="11" t="s">
        <v>2705</v>
      </c>
      <c r="D643" s="11" t="s">
        <v>2706</v>
      </c>
      <c r="E643" s="11">
        <v>25</v>
      </c>
      <c r="F643" s="11">
        <v>3</v>
      </c>
      <c r="G643" s="11">
        <v>33114</v>
      </c>
    </row>
    <row r="644" spans="1:7" x14ac:dyDescent="0.3">
      <c r="A644" s="11" t="s">
        <v>2707</v>
      </c>
      <c r="B644" s="11">
        <v>2020</v>
      </c>
      <c r="C644" s="11" t="s">
        <v>2708</v>
      </c>
      <c r="D644" s="11" t="s">
        <v>2101</v>
      </c>
      <c r="E644" s="11">
        <v>10</v>
      </c>
      <c r="F644" s="11">
        <v>1</v>
      </c>
      <c r="G644" s="11">
        <v>1</v>
      </c>
    </row>
    <row r="645" spans="1:7" x14ac:dyDescent="0.3">
      <c r="A645" s="11" t="s">
        <v>2709</v>
      </c>
      <c r="B645" s="11">
        <v>2020</v>
      </c>
      <c r="C645" s="11" t="s">
        <v>2710</v>
      </c>
      <c r="G645" s="8" t="s">
        <v>2711</v>
      </c>
    </row>
    <row r="646" spans="1:7" x14ac:dyDescent="0.3">
      <c r="A646" s="11" t="s">
        <v>2712</v>
      </c>
      <c r="B646" s="11">
        <v>2016</v>
      </c>
      <c r="C646" s="11" t="s">
        <v>2713</v>
      </c>
      <c r="D646" s="11" t="s">
        <v>2113</v>
      </c>
      <c r="E646" s="11">
        <v>11</v>
      </c>
      <c r="F646" s="11">
        <v>5</v>
      </c>
      <c r="G646" s="11" t="s">
        <v>2714</v>
      </c>
    </row>
    <row r="647" spans="1:7" x14ac:dyDescent="0.3">
      <c r="A647" s="11" t="s">
        <v>2715</v>
      </c>
      <c r="B647" s="11">
        <v>2014</v>
      </c>
      <c r="C647" s="11" t="s">
        <v>2716</v>
      </c>
      <c r="G647" s="8" t="s">
        <v>2717</v>
      </c>
    </row>
    <row r="648" spans="1:7" x14ac:dyDescent="0.3">
      <c r="A648" s="11" t="s">
        <v>2718</v>
      </c>
      <c r="B648" s="11">
        <v>2014</v>
      </c>
      <c r="C648" s="11" t="s">
        <v>2719</v>
      </c>
      <c r="D648" s="11" t="s">
        <v>2720</v>
      </c>
      <c r="G648" s="11" t="s">
        <v>2721</v>
      </c>
    </row>
    <row r="649" spans="1:7" x14ac:dyDescent="0.3">
      <c r="A649" s="11" t="s">
        <v>2722</v>
      </c>
      <c r="B649" s="11">
        <v>2011</v>
      </c>
      <c r="C649" s="11" t="s">
        <v>2723</v>
      </c>
      <c r="D649" s="11" t="s">
        <v>2724</v>
      </c>
      <c r="E649" s="11">
        <v>62</v>
      </c>
      <c r="F649" s="11">
        <v>5</v>
      </c>
      <c r="G649" s="11" t="s">
        <v>2725</v>
      </c>
    </row>
    <row r="650" spans="1:7" x14ac:dyDescent="0.3">
      <c r="A650" s="11" t="s">
        <v>2726</v>
      </c>
      <c r="B650" s="11">
        <v>2016</v>
      </c>
      <c r="C650" s="11" t="s">
        <v>2727</v>
      </c>
      <c r="D650" s="11" t="s">
        <v>2728</v>
      </c>
      <c r="G650" s="11" t="s">
        <v>2333</v>
      </c>
    </row>
    <row r="651" spans="1:7" x14ac:dyDescent="0.3">
      <c r="A651" s="11" t="s">
        <v>2729</v>
      </c>
      <c r="B651" s="11">
        <v>2012</v>
      </c>
      <c r="C651" s="11" t="s">
        <v>2730</v>
      </c>
      <c r="D651" s="11" t="s">
        <v>2731</v>
      </c>
      <c r="G651" s="11" t="s">
        <v>2732</v>
      </c>
    </row>
    <row r="652" spans="1:7" x14ac:dyDescent="0.3">
      <c r="A652" s="11" t="s">
        <v>2733</v>
      </c>
      <c r="B652" s="11">
        <v>2011</v>
      </c>
      <c r="C652" s="11" t="s">
        <v>2734</v>
      </c>
      <c r="D652" s="11" t="s">
        <v>2735</v>
      </c>
      <c r="G652" s="11">
        <v>8</v>
      </c>
    </row>
    <row r="653" spans="1:7" x14ac:dyDescent="0.3">
      <c r="A653" s="11" t="s">
        <v>2736</v>
      </c>
      <c r="B653" s="11">
        <v>2002</v>
      </c>
      <c r="C653" s="11" t="s">
        <v>2737</v>
      </c>
      <c r="D653" s="11" t="s">
        <v>2515</v>
      </c>
      <c r="E653" s="11">
        <v>89</v>
      </c>
      <c r="F653" s="11">
        <v>20</v>
      </c>
      <c r="G653" s="11">
        <v>208701</v>
      </c>
    </row>
    <row r="654" spans="1:7" x14ac:dyDescent="0.3">
      <c r="A654" s="11" t="s">
        <v>2736</v>
      </c>
      <c r="B654" s="11">
        <v>2005</v>
      </c>
      <c r="C654" s="11" t="s">
        <v>2738</v>
      </c>
      <c r="D654" s="11" t="s">
        <v>2739</v>
      </c>
      <c r="E654" s="11">
        <v>46</v>
      </c>
      <c r="F654" s="11">
        <v>5</v>
      </c>
      <c r="G654" s="11" t="s">
        <v>2740</v>
      </c>
    </row>
    <row r="655" spans="1:7" x14ac:dyDescent="0.3">
      <c r="A655" s="11" t="s">
        <v>2741</v>
      </c>
      <c r="B655" s="11">
        <v>2017</v>
      </c>
      <c r="C655" s="11" t="s">
        <v>2742</v>
      </c>
      <c r="D655" s="11" t="s">
        <v>2743</v>
      </c>
      <c r="E655" s="11">
        <v>26</v>
      </c>
      <c r="F655" s="11">
        <v>7</v>
      </c>
      <c r="G655" s="11" t="s">
        <v>2744</v>
      </c>
    </row>
    <row r="656" spans="1:7" x14ac:dyDescent="0.3">
      <c r="A656" s="11" t="s">
        <v>2745</v>
      </c>
      <c r="B656" s="11">
        <v>2016</v>
      </c>
      <c r="C656" s="11" t="s">
        <v>2746</v>
      </c>
      <c r="D656" s="11" t="s">
        <v>2101</v>
      </c>
      <c r="E656" s="11">
        <v>6</v>
      </c>
      <c r="F656" s="11">
        <v>1</v>
      </c>
      <c r="G656" s="11">
        <v>26</v>
      </c>
    </row>
    <row r="657" spans="1:7" x14ac:dyDescent="0.3">
      <c r="A657" s="11" t="s">
        <v>2747</v>
      </c>
      <c r="B657" s="11">
        <v>2016</v>
      </c>
      <c r="C657" s="11" t="s">
        <v>1725</v>
      </c>
      <c r="D657" s="11" t="s">
        <v>2748</v>
      </c>
      <c r="G657" s="11" t="s">
        <v>1727</v>
      </c>
    </row>
    <row r="658" spans="1:7" x14ac:dyDescent="0.3">
      <c r="A658" s="11" t="s">
        <v>2749</v>
      </c>
      <c r="B658" s="11">
        <v>2010</v>
      </c>
      <c r="C658" s="11" t="s">
        <v>2750</v>
      </c>
      <c r="D658" s="11" t="s">
        <v>2751</v>
      </c>
    </row>
    <row r="659" spans="1:7" x14ac:dyDescent="0.3">
      <c r="A659" s="11" t="s">
        <v>2752</v>
      </c>
      <c r="B659" s="11">
        <v>2012</v>
      </c>
      <c r="C659" s="11" t="s">
        <v>2753</v>
      </c>
      <c r="D659" s="11" t="s">
        <v>2754</v>
      </c>
      <c r="G659" s="11" t="s">
        <v>2755</v>
      </c>
    </row>
    <row r="660" spans="1:7" x14ac:dyDescent="0.3">
      <c r="A660" s="11" t="s">
        <v>2756</v>
      </c>
      <c r="B660" s="11">
        <v>2018</v>
      </c>
      <c r="C660" s="11" t="s">
        <v>2757</v>
      </c>
      <c r="G660" s="8" t="s">
        <v>2758</v>
      </c>
    </row>
    <row r="661" spans="1:7" x14ac:dyDescent="0.3">
      <c r="A661" s="11" t="s">
        <v>2759</v>
      </c>
      <c r="B661" s="11">
        <v>2012</v>
      </c>
      <c r="C661" s="11" t="s">
        <v>2760</v>
      </c>
      <c r="D661" s="11" t="s">
        <v>2761</v>
      </c>
    </row>
    <row r="662" spans="1:7" x14ac:dyDescent="0.3">
      <c r="A662" s="11" t="s">
        <v>2762</v>
      </c>
      <c r="B662" s="11">
        <v>2010</v>
      </c>
      <c r="C662" s="11" t="s">
        <v>2763</v>
      </c>
      <c r="D662" s="11" t="s">
        <v>2764</v>
      </c>
    </row>
    <row r="663" spans="1:7" x14ac:dyDescent="0.3">
      <c r="A663" s="11" t="s">
        <v>2765</v>
      </c>
      <c r="B663" s="11">
        <v>2018</v>
      </c>
      <c r="C663" s="11" t="s">
        <v>2766</v>
      </c>
      <c r="G663" s="8" t="s">
        <v>2767</v>
      </c>
    </row>
    <row r="664" spans="1:7" x14ac:dyDescent="0.3">
      <c r="A664" s="11" t="s">
        <v>2768</v>
      </c>
      <c r="B664" s="11">
        <v>2010</v>
      </c>
      <c r="C664" s="11" t="s">
        <v>2769</v>
      </c>
      <c r="D664" s="11" t="s">
        <v>2770</v>
      </c>
      <c r="G664" s="11" t="s">
        <v>2771</v>
      </c>
    </row>
    <row r="665" spans="1:7" x14ac:dyDescent="0.3">
      <c r="A665" s="11" t="s">
        <v>2772</v>
      </c>
      <c r="B665" s="11">
        <v>2019</v>
      </c>
      <c r="C665" s="11" t="s">
        <v>2773</v>
      </c>
      <c r="D665" s="11" t="s">
        <v>2774</v>
      </c>
      <c r="G665" s="11" t="s">
        <v>2775</v>
      </c>
    </row>
    <row r="666" spans="1:7" x14ac:dyDescent="0.3">
      <c r="A666" s="11" t="s">
        <v>2776</v>
      </c>
      <c r="B666" s="11">
        <v>2011</v>
      </c>
      <c r="C666" s="11" t="s">
        <v>2777</v>
      </c>
      <c r="D666" s="11" t="s">
        <v>2165</v>
      </c>
      <c r="E666" s="11">
        <v>12</v>
      </c>
      <c r="G666" s="11" t="s">
        <v>2778</v>
      </c>
    </row>
    <row r="667" spans="1:7" x14ac:dyDescent="0.3">
      <c r="A667" s="11" t="s">
        <v>2779</v>
      </c>
      <c r="B667" s="11">
        <v>2008</v>
      </c>
      <c r="C667" s="11" t="s">
        <v>2780</v>
      </c>
      <c r="D667" s="11" t="s">
        <v>2781</v>
      </c>
      <c r="G667" s="11" t="s">
        <v>2782</v>
      </c>
    </row>
    <row r="668" spans="1:7" x14ac:dyDescent="0.3">
      <c r="A668" s="11" t="s">
        <v>2783</v>
      </c>
      <c r="B668" s="11">
        <v>2013</v>
      </c>
      <c r="C668" s="11" t="s">
        <v>2784</v>
      </c>
      <c r="D668" s="11" t="s">
        <v>2785</v>
      </c>
    </row>
    <row r="669" spans="1:7" x14ac:dyDescent="0.3">
      <c r="A669" s="11" t="s">
        <v>2786</v>
      </c>
      <c r="B669" s="11">
        <v>2010</v>
      </c>
      <c r="C669" s="11" t="s">
        <v>2787</v>
      </c>
      <c r="D669" s="11" t="s">
        <v>2788</v>
      </c>
      <c r="G669" s="11" t="s">
        <v>2789</v>
      </c>
    </row>
    <row r="670" spans="1:7" x14ac:dyDescent="0.3">
      <c r="A670" s="11" t="s">
        <v>2790</v>
      </c>
      <c r="B670" s="11">
        <v>2012</v>
      </c>
      <c r="C670" s="11" t="s">
        <v>2791</v>
      </c>
      <c r="D670" s="11" t="s">
        <v>1302</v>
      </c>
      <c r="E670" s="11">
        <v>12</v>
      </c>
      <c r="G670" s="11" t="s">
        <v>2792</v>
      </c>
    </row>
    <row r="671" spans="1:7" x14ac:dyDescent="0.3">
      <c r="A671" s="11" t="s">
        <v>2793</v>
      </c>
      <c r="B671" s="11">
        <v>2011</v>
      </c>
      <c r="C671" s="11" t="s">
        <v>2794</v>
      </c>
      <c r="G671" s="8" t="s">
        <v>2795</v>
      </c>
    </row>
    <row r="672" spans="1:7" x14ac:dyDescent="0.3">
      <c r="A672" s="11" t="s">
        <v>2796</v>
      </c>
      <c r="B672" s="11">
        <v>2018</v>
      </c>
      <c r="C672" s="11" t="s">
        <v>2797</v>
      </c>
      <c r="D672" s="11" t="s">
        <v>2798</v>
      </c>
    </row>
    <row r="673" spans="1:8" x14ac:dyDescent="0.3">
      <c r="A673" s="11" t="s">
        <v>2799</v>
      </c>
      <c r="B673" s="11">
        <v>2015</v>
      </c>
      <c r="C673" s="11" t="s">
        <v>2800</v>
      </c>
      <c r="D673" s="11" t="s">
        <v>2113</v>
      </c>
    </row>
    <row r="674" spans="1:8" x14ac:dyDescent="0.3">
      <c r="A674" s="11" t="s">
        <v>2801</v>
      </c>
      <c r="B674" s="11">
        <v>2019</v>
      </c>
      <c r="C674" s="11" t="s">
        <v>2802</v>
      </c>
      <c r="D674" s="11" t="s">
        <v>2803</v>
      </c>
      <c r="E674" s="11">
        <v>10</v>
      </c>
      <c r="F674" s="11">
        <v>1</v>
      </c>
      <c r="G674" s="11" t="s">
        <v>2804</v>
      </c>
    </row>
    <row r="675" spans="1:8" x14ac:dyDescent="0.3">
      <c r="A675" s="11" t="s">
        <v>2805</v>
      </c>
      <c r="B675" s="11">
        <v>2015</v>
      </c>
      <c r="C675" s="11" t="s">
        <v>2806</v>
      </c>
      <c r="D675" s="11" t="s">
        <v>2807</v>
      </c>
    </row>
    <row r="676" spans="1:8" x14ac:dyDescent="0.3">
      <c r="A676" s="11" t="s">
        <v>1451</v>
      </c>
      <c r="B676" s="11">
        <v>2011</v>
      </c>
      <c r="C676" s="11" t="s">
        <v>2808</v>
      </c>
      <c r="D676" s="11" t="s">
        <v>2809</v>
      </c>
      <c r="G676" s="11" t="s">
        <v>2810</v>
      </c>
    </row>
    <row r="677" spans="1:8" x14ac:dyDescent="0.3">
      <c r="A677" s="11" t="s">
        <v>2811</v>
      </c>
      <c r="B677" s="11">
        <v>2015</v>
      </c>
      <c r="C677" s="11" t="s">
        <v>1456</v>
      </c>
      <c r="D677" s="11" t="s">
        <v>446</v>
      </c>
      <c r="E677" s="11">
        <v>42</v>
      </c>
      <c r="F677" s="11">
        <v>5</v>
      </c>
      <c r="G677" s="11" t="s">
        <v>2812</v>
      </c>
    </row>
    <row r="678" spans="1:8" x14ac:dyDescent="0.3">
      <c r="A678" s="11" t="s">
        <v>2813</v>
      </c>
      <c r="B678" s="11">
        <v>2011</v>
      </c>
      <c r="C678" s="11" t="s">
        <v>2814</v>
      </c>
      <c r="D678" s="11" t="s">
        <v>2815</v>
      </c>
    </row>
    <row r="679" spans="1:8" x14ac:dyDescent="0.3">
      <c r="A679" s="11" t="s">
        <v>2816</v>
      </c>
      <c r="B679" s="11">
        <v>1981</v>
      </c>
      <c r="C679" s="11" t="s">
        <v>2817</v>
      </c>
      <c r="D679" s="11" t="s">
        <v>2818</v>
      </c>
      <c r="G679" s="11" t="s">
        <v>2819</v>
      </c>
    </row>
    <row r="680" spans="1:8" x14ac:dyDescent="0.3">
      <c r="A680" s="11" t="s">
        <v>2820</v>
      </c>
      <c r="B680" s="11">
        <v>2016</v>
      </c>
      <c r="C680" s="11" t="s">
        <v>2821</v>
      </c>
      <c r="D680" s="11" t="s">
        <v>597</v>
      </c>
      <c r="E680" s="11">
        <v>52</v>
      </c>
      <c r="F680" s="11">
        <v>5</v>
      </c>
      <c r="G680" s="11" t="s">
        <v>2822</v>
      </c>
    </row>
    <row r="681" spans="1:8" x14ac:dyDescent="0.3">
      <c r="A681" s="11" t="s">
        <v>2823</v>
      </c>
      <c r="B681" s="11">
        <v>2011</v>
      </c>
      <c r="C681" s="11" t="s">
        <v>2824</v>
      </c>
      <c r="D681" s="11" t="s">
        <v>2825</v>
      </c>
      <c r="G681" s="11" t="s">
        <v>2826</v>
      </c>
    </row>
    <row r="682" spans="1:8" x14ac:dyDescent="0.3">
      <c r="A682" s="11" t="s">
        <v>2827</v>
      </c>
      <c r="B682" s="11">
        <v>2011</v>
      </c>
      <c r="C682" s="11" t="s">
        <v>2828</v>
      </c>
      <c r="D682" s="11" t="s">
        <v>2829</v>
      </c>
      <c r="G682" s="11" t="s">
        <v>1787</v>
      </c>
    </row>
    <row r="683" spans="1:8" x14ac:dyDescent="0.3">
      <c r="A683" s="11" t="s">
        <v>2830</v>
      </c>
      <c r="B683" s="11">
        <v>2020</v>
      </c>
      <c r="C683" s="11" t="s">
        <v>2831</v>
      </c>
      <c r="D683" s="11" t="s">
        <v>2832</v>
      </c>
      <c r="E683" s="11">
        <v>91</v>
      </c>
      <c r="G683" s="11" t="s">
        <v>2833</v>
      </c>
    </row>
    <row r="684" spans="1:8" x14ac:dyDescent="0.3">
      <c r="A684" s="11" t="s">
        <v>2834</v>
      </c>
      <c r="B684" s="11">
        <v>2011</v>
      </c>
      <c r="C684" s="11" t="s">
        <v>2835</v>
      </c>
      <c r="D684" s="11" t="s">
        <v>2478</v>
      </c>
      <c r="G684" s="11">
        <v>113</v>
      </c>
    </row>
    <row r="685" spans="1:8" x14ac:dyDescent="0.3">
      <c r="A685" s="11" t="s">
        <v>2836</v>
      </c>
      <c r="B685" s="11">
        <v>2014</v>
      </c>
      <c r="C685" s="11" t="s">
        <v>2837</v>
      </c>
      <c r="D685" s="11" t="s">
        <v>2838</v>
      </c>
      <c r="G685" s="11" t="s">
        <v>2839</v>
      </c>
    </row>
    <row r="686" spans="1:8" x14ac:dyDescent="0.3">
      <c r="A686" s="11" t="s">
        <v>2840</v>
      </c>
      <c r="B686" s="11">
        <v>2014</v>
      </c>
      <c r="C686" s="11" t="s">
        <v>2841</v>
      </c>
      <c r="D686" s="11" t="s">
        <v>2842</v>
      </c>
    </row>
    <row r="687" spans="1:8" x14ac:dyDescent="0.3">
      <c r="A687" s="11" t="s">
        <v>2843</v>
      </c>
      <c r="B687" s="11">
        <v>2018</v>
      </c>
      <c r="C687" s="11" t="s">
        <v>2844</v>
      </c>
      <c r="D687" s="8" t="s">
        <v>2249</v>
      </c>
      <c r="H687" s="8" t="s">
        <v>2845</v>
      </c>
    </row>
    <row r="688" spans="1:8" x14ac:dyDescent="0.3">
      <c r="A688" s="11" t="s">
        <v>2846</v>
      </c>
      <c r="B688" s="11">
        <v>2017</v>
      </c>
      <c r="C688" s="11" t="s">
        <v>2847</v>
      </c>
      <c r="D688" s="11" t="s">
        <v>2848</v>
      </c>
    </row>
    <row r="689" spans="1:7" x14ac:dyDescent="0.3">
      <c r="A689" s="11" t="s">
        <v>2849</v>
      </c>
      <c r="B689" s="11">
        <v>2018</v>
      </c>
      <c r="C689" s="11" t="s">
        <v>2850</v>
      </c>
      <c r="G689" s="8" t="s">
        <v>2851</v>
      </c>
    </row>
    <row r="690" spans="1:7" x14ac:dyDescent="0.3">
      <c r="A690" s="11" t="s">
        <v>2852</v>
      </c>
      <c r="B690" s="11">
        <v>2009</v>
      </c>
      <c r="C690" s="11" t="s">
        <v>2853</v>
      </c>
      <c r="D690" s="11" t="s">
        <v>2854</v>
      </c>
    </row>
    <row r="691" spans="1:7" x14ac:dyDescent="0.3">
      <c r="A691" s="11" t="s">
        <v>2855</v>
      </c>
      <c r="B691" s="11">
        <v>2019</v>
      </c>
      <c r="C691" s="11" t="s">
        <v>2856</v>
      </c>
      <c r="D691" s="11" t="s">
        <v>2857</v>
      </c>
      <c r="E691" s="11">
        <v>120</v>
      </c>
      <c r="F691" s="11">
        <v>1</v>
      </c>
      <c r="G691" s="11" t="s">
        <v>2858</v>
      </c>
    </row>
    <row r="692" spans="1:7" x14ac:dyDescent="0.3">
      <c r="A692" s="11" t="s">
        <v>2859</v>
      </c>
      <c r="B692" s="11" t="s">
        <v>2860</v>
      </c>
      <c r="C692" s="11" t="s">
        <v>2861</v>
      </c>
      <c r="D692" s="11" t="s">
        <v>2862</v>
      </c>
      <c r="G692" s="11" t="s">
        <v>2863</v>
      </c>
    </row>
    <row r="693" spans="1:7" x14ac:dyDescent="0.3">
      <c r="A693" s="11" t="s">
        <v>2859</v>
      </c>
      <c r="B693" s="11" t="s">
        <v>2864</v>
      </c>
      <c r="C693" s="11" t="s">
        <v>2865</v>
      </c>
      <c r="D693" s="11" t="s">
        <v>2866</v>
      </c>
      <c r="G693" s="11" t="s">
        <v>2867</v>
      </c>
    </row>
    <row r="694" spans="1:7" x14ac:dyDescent="0.3">
      <c r="A694" s="11" t="s">
        <v>2868</v>
      </c>
      <c r="B694" s="11">
        <v>2017</v>
      </c>
      <c r="C694" s="11" t="s">
        <v>2869</v>
      </c>
      <c r="D694" s="11" t="s">
        <v>446</v>
      </c>
      <c r="E694" s="11">
        <v>69</v>
      </c>
      <c r="G694" s="11" t="s">
        <v>2870</v>
      </c>
    </row>
    <row r="695" spans="1:7" x14ac:dyDescent="0.3">
      <c r="A695" s="11" t="s">
        <v>2871</v>
      </c>
      <c r="B695" s="11">
        <v>2015</v>
      </c>
      <c r="C695" s="11" t="s">
        <v>2872</v>
      </c>
      <c r="D695" s="11" t="s">
        <v>2873</v>
      </c>
      <c r="G695" s="11" t="s">
        <v>2874</v>
      </c>
    </row>
    <row r="696" spans="1:7" x14ac:dyDescent="0.3">
      <c r="A696" s="11" t="s">
        <v>2875</v>
      </c>
      <c r="B696" s="11">
        <v>2018</v>
      </c>
      <c r="C696" s="11" t="s">
        <v>2876</v>
      </c>
      <c r="D696" s="11" t="s">
        <v>2877</v>
      </c>
      <c r="E696" s="11">
        <v>9</v>
      </c>
      <c r="F696" s="11">
        <v>1</v>
      </c>
      <c r="G696" s="11">
        <v>4787</v>
      </c>
    </row>
    <row r="697" spans="1:7" x14ac:dyDescent="0.3">
      <c r="A697" s="11" t="s">
        <v>2878</v>
      </c>
      <c r="B697" s="11">
        <v>2019</v>
      </c>
      <c r="C697" s="11" t="s">
        <v>2879</v>
      </c>
      <c r="D697" s="11" t="s">
        <v>2880</v>
      </c>
      <c r="E697" s="11">
        <v>10</v>
      </c>
      <c r="F697" s="11">
        <v>3</v>
      </c>
      <c r="G697" s="11">
        <v>21</v>
      </c>
    </row>
    <row r="698" spans="1:7" x14ac:dyDescent="0.3">
      <c r="A698" s="11" t="s">
        <v>2881</v>
      </c>
      <c r="B698" s="11">
        <v>2009</v>
      </c>
      <c r="C698" s="11" t="s">
        <v>2882</v>
      </c>
      <c r="D698" s="11" t="s">
        <v>2883</v>
      </c>
    </row>
    <row r="699" spans="1:7" x14ac:dyDescent="0.3">
      <c r="A699" s="11" t="s">
        <v>2884</v>
      </c>
      <c r="B699" s="11">
        <v>2012</v>
      </c>
      <c r="C699" s="11" t="s">
        <v>2885</v>
      </c>
      <c r="G699" s="8" t="s">
        <v>2886</v>
      </c>
    </row>
    <row r="700" spans="1:7" x14ac:dyDescent="0.3">
      <c r="A700" s="11" t="s">
        <v>2887</v>
      </c>
      <c r="B700" s="11">
        <v>2012</v>
      </c>
      <c r="C700" s="11" t="s">
        <v>2888</v>
      </c>
      <c r="D700" s="11" t="s">
        <v>2889</v>
      </c>
      <c r="G700" s="11" t="s">
        <v>2890</v>
      </c>
    </row>
    <row r="701" spans="1:7" x14ac:dyDescent="0.3">
      <c r="A701" s="11" t="s">
        <v>2891</v>
      </c>
      <c r="B701" s="11">
        <v>2012</v>
      </c>
      <c r="C701" s="11" t="s">
        <v>2892</v>
      </c>
      <c r="D701" s="11" t="s">
        <v>2113</v>
      </c>
      <c r="E701" s="11">
        <v>7</v>
      </c>
      <c r="F701" s="11">
        <v>11</v>
      </c>
      <c r="G701" s="11" t="s">
        <v>2893</v>
      </c>
    </row>
    <row r="702" spans="1:7" x14ac:dyDescent="0.3">
      <c r="A702" s="11" t="s">
        <v>2894</v>
      </c>
      <c r="B702" s="11">
        <v>2017</v>
      </c>
      <c r="C702" s="11" t="s">
        <v>2895</v>
      </c>
      <c r="D702" s="11" t="s">
        <v>2204</v>
      </c>
      <c r="E702" s="11">
        <v>107</v>
      </c>
      <c r="F702" s="11">
        <v>1</v>
      </c>
      <c r="G702" s="11" t="s">
        <v>2896</v>
      </c>
    </row>
    <row r="703" spans="1:7" x14ac:dyDescent="0.3">
      <c r="A703" s="11" t="s">
        <v>2897</v>
      </c>
      <c r="B703" s="11">
        <v>2018</v>
      </c>
      <c r="C703" s="11" t="s">
        <v>2898</v>
      </c>
      <c r="G703" s="8" t="s">
        <v>2899</v>
      </c>
    </row>
    <row r="704" spans="1:7" x14ac:dyDescent="0.3">
      <c r="A704" s="11" t="s">
        <v>2900</v>
      </c>
      <c r="B704" s="11">
        <v>2018</v>
      </c>
      <c r="C704" s="11" t="s">
        <v>2901</v>
      </c>
      <c r="D704" s="11" t="s">
        <v>588</v>
      </c>
      <c r="E704" s="11">
        <v>13</v>
      </c>
      <c r="F704" s="11">
        <v>11</v>
      </c>
      <c r="G704" s="11" t="s">
        <v>2902</v>
      </c>
    </row>
    <row r="705" spans="1:8" x14ac:dyDescent="0.3">
      <c r="A705" s="11" t="s">
        <v>2903</v>
      </c>
      <c r="B705" s="11">
        <v>2008</v>
      </c>
      <c r="C705" s="11" t="s">
        <v>2904</v>
      </c>
      <c r="D705" s="11" t="s">
        <v>2825</v>
      </c>
      <c r="G705" s="11" t="s">
        <v>2905</v>
      </c>
    </row>
    <row r="706" spans="1:8" x14ac:dyDescent="0.3">
      <c r="A706" s="11" t="s">
        <v>2906</v>
      </c>
      <c r="B706" s="11">
        <v>2011</v>
      </c>
      <c r="C706" s="11" t="s">
        <v>2907</v>
      </c>
      <c r="D706" s="11" t="s">
        <v>2908</v>
      </c>
      <c r="G706" s="11" t="s">
        <v>2909</v>
      </c>
    </row>
    <row r="707" spans="1:8" x14ac:dyDescent="0.3">
      <c r="A707" s="11" t="s">
        <v>2910</v>
      </c>
      <c r="B707" s="11">
        <v>2012</v>
      </c>
      <c r="C707" s="11" t="s">
        <v>2911</v>
      </c>
      <c r="D707" s="11" t="s">
        <v>2912</v>
      </c>
      <c r="G707" s="11" t="s">
        <v>2913</v>
      </c>
    </row>
    <row r="708" spans="1:8" x14ac:dyDescent="0.3">
      <c r="A708" s="11" t="s">
        <v>2914</v>
      </c>
      <c r="B708" s="11">
        <v>2020</v>
      </c>
      <c r="C708" s="11" t="s">
        <v>2915</v>
      </c>
      <c r="D708" s="11" t="s">
        <v>597</v>
      </c>
      <c r="E708" s="11">
        <v>57</v>
      </c>
      <c r="F708" s="11">
        <v>2</v>
      </c>
      <c r="G708" s="11">
        <v>102172</v>
      </c>
    </row>
    <row r="709" spans="1:8" x14ac:dyDescent="0.3">
      <c r="A709" s="11" t="s">
        <v>2916</v>
      </c>
      <c r="B709" s="11">
        <v>2018</v>
      </c>
      <c r="C709" s="11" t="s">
        <v>2917</v>
      </c>
      <c r="D709" s="11" t="s">
        <v>2918</v>
      </c>
      <c r="G709" s="11">
        <v>201803470</v>
      </c>
    </row>
    <row r="710" spans="1:8" x14ac:dyDescent="0.3">
      <c r="A710" s="11" t="s">
        <v>2919</v>
      </c>
      <c r="B710" s="11">
        <v>2013</v>
      </c>
      <c r="C710" s="11" t="s">
        <v>2920</v>
      </c>
      <c r="D710" s="11" t="s">
        <v>2921</v>
      </c>
      <c r="G710" s="11" t="s">
        <v>2922</v>
      </c>
    </row>
    <row r="711" spans="1:8" x14ac:dyDescent="0.3">
      <c r="A711" s="11" t="s">
        <v>2923</v>
      </c>
      <c r="B711" s="11">
        <v>2010</v>
      </c>
      <c r="C711" s="11" t="s">
        <v>1579</v>
      </c>
      <c r="D711" s="11" t="s">
        <v>2924</v>
      </c>
      <c r="G711" s="11" t="s">
        <v>1950</v>
      </c>
    </row>
    <row r="712" spans="1:8" x14ac:dyDescent="0.3">
      <c r="A712" s="11" t="s">
        <v>2925</v>
      </c>
      <c r="B712" s="11">
        <v>2013</v>
      </c>
      <c r="C712" s="11" t="s">
        <v>2926</v>
      </c>
      <c r="D712" s="11" t="s">
        <v>2927</v>
      </c>
      <c r="G712" s="11" t="s">
        <v>2928</v>
      </c>
    </row>
    <row r="713" spans="1:8" x14ac:dyDescent="0.3">
      <c r="A713" s="11" t="s">
        <v>2929</v>
      </c>
      <c r="B713" s="11">
        <v>2016</v>
      </c>
      <c r="C713" s="11" t="s">
        <v>2930</v>
      </c>
      <c r="D713" s="11" t="s">
        <v>2931</v>
      </c>
    </row>
    <row r="714" spans="1:8" x14ac:dyDescent="0.3">
      <c r="A714" s="11" t="s">
        <v>2932</v>
      </c>
      <c r="B714" s="11">
        <v>2010</v>
      </c>
      <c r="C714" s="11" t="s">
        <v>2933</v>
      </c>
      <c r="D714" s="11" t="s">
        <v>2934</v>
      </c>
      <c r="G714" s="11" t="s">
        <v>2935</v>
      </c>
    </row>
    <row r="715" spans="1:8" x14ac:dyDescent="0.3">
      <c r="A715" s="11" t="s">
        <v>2936</v>
      </c>
      <c r="B715" s="11">
        <v>2009</v>
      </c>
      <c r="C715" s="11" t="s">
        <v>2937</v>
      </c>
      <c r="D715" s="11" t="s">
        <v>2938</v>
      </c>
      <c r="G715" s="11" t="s">
        <v>2939</v>
      </c>
    </row>
    <row r="716" spans="1:8" x14ac:dyDescent="0.3">
      <c r="A716" s="11" t="s">
        <v>2940</v>
      </c>
      <c r="B716" s="11">
        <v>2014</v>
      </c>
      <c r="C716" s="11" t="s">
        <v>2941</v>
      </c>
      <c r="D716" s="11" t="s">
        <v>2942</v>
      </c>
      <c r="G716" s="11" t="s">
        <v>2943</v>
      </c>
    </row>
    <row r="717" spans="1:8" x14ac:dyDescent="0.3">
      <c r="A717" s="11" t="s">
        <v>2944</v>
      </c>
      <c r="B717" s="11">
        <v>2014</v>
      </c>
      <c r="C717" s="11" t="s">
        <v>2945</v>
      </c>
      <c r="D717" s="11" t="s">
        <v>2946</v>
      </c>
      <c r="E717" s="11">
        <v>1</v>
      </c>
      <c r="G717" s="11" t="s">
        <v>2947</v>
      </c>
    </row>
    <row r="718" spans="1:8" x14ac:dyDescent="0.3">
      <c r="A718" s="11" t="s">
        <v>1511</v>
      </c>
      <c r="B718" s="11">
        <v>2010</v>
      </c>
      <c r="C718" s="11" t="s">
        <v>1512</v>
      </c>
      <c r="D718" s="11" t="s">
        <v>1513</v>
      </c>
      <c r="E718" s="11">
        <v>29</v>
      </c>
      <c r="F718" s="11">
        <v>1</v>
      </c>
      <c r="G718" s="11" t="s">
        <v>2948</v>
      </c>
    </row>
    <row r="719" spans="1:8" x14ac:dyDescent="0.3">
      <c r="A719" s="11" t="s">
        <v>2949</v>
      </c>
      <c r="B719" s="11">
        <v>2011</v>
      </c>
      <c r="C719" s="11" t="s">
        <v>2950</v>
      </c>
      <c r="D719" s="11" t="s">
        <v>2951</v>
      </c>
      <c r="G719" s="11" t="s">
        <v>2952</v>
      </c>
    </row>
    <row r="720" spans="1:8" x14ac:dyDescent="0.3">
      <c r="A720" s="11" t="s">
        <v>2953</v>
      </c>
      <c r="B720" s="11">
        <v>2018</v>
      </c>
      <c r="C720" s="11" t="s">
        <v>2954</v>
      </c>
      <c r="D720" s="8" t="s">
        <v>2955</v>
      </c>
      <c r="H720" s="8" t="s">
        <v>2956</v>
      </c>
    </row>
    <row r="721" spans="1:8" x14ac:dyDescent="0.3">
      <c r="A721" s="11" t="s">
        <v>2957</v>
      </c>
      <c r="B721" s="11">
        <v>2013</v>
      </c>
      <c r="C721" s="11" t="s">
        <v>2958</v>
      </c>
      <c r="D721" s="11" t="s">
        <v>2113</v>
      </c>
      <c r="E721" s="11">
        <v>8</v>
      </c>
      <c r="F721" s="11">
        <v>5</v>
      </c>
      <c r="G721" s="11" t="s">
        <v>2959</v>
      </c>
    </row>
    <row r="722" spans="1:8" x14ac:dyDescent="0.3">
      <c r="A722" s="11" t="s">
        <v>2960</v>
      </c>
      <c r="B722" s="11">
        <v>2012</v>
      </c>
      <c r="C722" s="11" t="s">
        <v>2961</v>
      </c>
      <c r="D722" s="11" t="s">
        <v>2962</v>
      </c>
    </row>
    <row r="723" spans="1:8" x14ac:dyDescent="0.3">
      <c r="A723" s="11" t="s">
        <v>2963</v>
      </c>
      <c r="B723" s="11">
        <v>2011</v>
      </c>
      <c r="C723" s="11" t="s">
        <v>2964</v>
      </c>
      <c r="D723" s="11" t="s">
        <v>2965</v>
      </c>
      <c r="G723" s="11" t="s">
        <v>2966</v>
      </c>
    </row>
    <row r="724" spans="1:8" x14ac:dyDescent="0.3">
      <c r="A724" s="11" t="s">
        <v>2967</v>
      </c>
      <c r="B724" s="11">
        <v>2014</v>
      </c>
      <c r="C724" s="11" t="s">
        <v>2968</v>
      </c>
      <c r="D724" s="11" t="s">
        <v>2969</v>
      </c>
      <c r="G724" s="11" t="s">
        <v>2970</v>
      </c>
    </row>
    <row r="725" spans="1:8" x14ac:dyDescent="0.3">
      <c r="A725" s="11" t="s">
        <v>2971</v>
      </c>
      <c r="B725" s="11">
        <v>2013</v>
      </c>
      <c r="C725" s="11" t="s">
        <v>2972</v>
      </c>
      <c r="D725" s="11" t="s">
        <v>2973</v>
      </c>
    </row>
    <row r="726" spans="1:8" x14ac:dyDescent="0.3">
      <c r="A726" s="11" t="s">
        <v>2974</v>
      </c>
      <c r="B726" s="11">
        <v>2018</v>
      </c>
      <c r="C726" s="11" t="s">
        <v>2975</v>
      </c>
      <c r="D726" s="8" t="s">
        <v>2955</v>
      </c>
      <c r="H726" s="8" t="s">
        <v>2976</v>
      </c>
    </row>
    <row r="727" spans="1:8" x14ac:dyDescent="0.3">
      <c r="A727" s="11" t="s">
        <v>2977</v>
      </c>
      <c r="B727" s="11">
        <v>1969</v>
      </c>
      <c r="C727" s="11" t="s">
        <v>2978</v>
      </c>
      <c r="D727" s="11" t="s">
        <v>2979</v>
      </c>
      <c r="G727" s="11" t="s">
        <v>2980</v>
      </c>
    </row>
    <row r="728" spans="1:8" x14ac:dyDescent="0.3">
      <c r="A728" s="11" t="s">
        <v>2981</v>
      </c>
      <c r="B728" s="11">
        <v>2017</v>
      </c>
      <c r="C728" s="11" t="s">
        <v>2982</v>
      </c>
      <c r="D728" s="11" t="s">
        <v>2983</v>
      </c>
    </row>
    <row r="729" spans="1:8" x14ac:dyDescent="0.3">
      <c r="A729" s="11" t="s">
        <v>2984</v>
      </c>
      <c r="B729" s="11">
        <v>2011</v>
      </c>
      <c r="C729" s="11" t="s">
        <v>2985</v>
      </c>
      <c r="D729" s="11" t="s">
        <v>2986</v>
      </c>
      <c r="G729" s="11" t="s">
        <v>2987</v>
      </c>
    </row>
    <row r="730" spans="1:8" x14ac:dyDescent="0.3">
      <c r="A730" s="11" t="s">
        <v>2988</v>
      </c>
      <c r="B730" s="11">
        <v>2011</v>
      </c>
      <c r="C730" s="11" t="s">
        <v>2989</v>
      </c>
      <c r="D730" s="11" t="s">
        <v>2990</v>
      </c>
      <c r="E730" s="11">
        <v>29</v>
      </c>
      <c r="F730" s="11">
        <v>4</v>
      </c>
      <c r="G730" s="11" t="s">
        <v>2991</v>
      </c>
    </row>
    <row r="731" spans="1:8" x14ac:dyDescent="0.3">
      <c r="A731" s="11" t="s">
        <v>2992</v>
      </c>
      <c r="B731" s="11">
        <v>2020</v>
      </c>
      <c r="C731" s="11" t="s">
        <v>2993</v>
      </c>
      <c r="G731" s="8" t="s">
        <v>2994</v>
      </c>
    </row>
    <row r="732" spans="1:8" x14ac:dyDescent="0.3">
      <c r="A732" s="11" t="s">
        <v>2995</v>
      </c>
      <c r="B732" s="11">
        <v>2018</v>
      </c>
      <c r="C732" s="11" t="s">
        <v>2996</v>
      </c>
      <c r="G732" s="8" t="s">
        <v>2997</v>
      </c>
    </row>
    <row r="733" spans="1:8" x14ac:dyDescent="0.3">
      <c r="A733" s="11" t="s">
        <v>2998</v>
      </c>
      <c r="B733" s="11">
        <v>2018</v>
      </c>
      <c r="C733" s="11" t="s">
        <v>2999</v>
      </c>
      <c r="D733" s="8" t="s">
        <v>2249</v>
      </c>
      <c r="H733" s="8" t="s">
        <v>3000</v>
      </c>
    </row>
    <row r="734" spans="1:8" x14ac:dyDescent="0.3">
      <c r="A734" s="11" t="s">
        <v>3001</v>
      </c>
      <c r="B734" s="11">
        <v>2018</v>
      </c>
      <c r="C734" s="11" t="s">
        <v>3002</v>
      </c>
      <c r="G734" s="8" t="s">
        <v>3003</v>
      </c>
    </row>
    <row r="735" spans="1:8" x14ac:dyDescent="0.3">
      <c r="A735" s="11" t="s">
        <v>3004</v>
      </c>
      <c r="B735" s="11">
        <v>2018</v>
      </c>
      <c r="C735" s="11" t="s">
        <v>3005</v>
      </c>
      <c r="G735" s="8" t="s">
        <v>3006</v>
      </c>
    </row>
    <row r="736" spans="1:8" x14ac:dyDescent="0.3">
      <c r="A736" s="11" t="s">
        <v>3007</v>
      </c>
      <c r="B736" s="11">
        <v>2018</v>
      </c>
      <c r="C736" s="11" t="s">
        <v>3008</v>
      </c>
      <c r="G736" s="8" t="s">
        <v>3009</v>
      </c>
    </row>
    <row r="737" spans="1:8" x14ac:dyDescent="0.3">
      <c r="A737" s="11" t="s">
        <v>3010</v>
      </c>
      <c r="B737" s="11">
        <v>2011</v>
      </c>
      <c r="C737" s="11" t="s">
        <v>3011</v>
      </c>
      <c r="D737" s="11" t="s">
        <v>3012</v>
      </c>
    </row>
    <row r="738" spans="1:8" x14ac:dyDescent="0.3">
      <c r="A738" s="11" t="s">
        <v>3013</v>
      </c>
      <c r="B738" s="11">
        <v>2018</v>
      </c>
      <c r="C738" s="11" t="s">
        <v>3014</v>
      </c>
      <c r="D738" s="11" t="s">
        <v>3015</v>
      </c>
      <c r="G738" s="11" t="s">
        <v>3016</v>
      </c>
    </row>
    <row r="739" spans="1:8" x14ac:dyDescent="0.3">
      <c r="A739" s="11" t="s">
        <v>3017</v>
      </c>
      <c r="B739" s="11">
        <v>2018</v>
      </c>
      <c r="C739" s="11" t="s">
        <v>3018</v>
      </c>
      <c r="D739" s="11" t="s">
        <v>1317</v>
      </c>
      <c r="E739" s="11">
        <v>359</v>
      </c>
      <c r="F739" s="11">
        <v>6380</v>
      </c>
      <c r="G739" s="11" t="s">
        <v>3019</v>
      </c>
    </row>
    <row r="740" spans="1:8" x14ac:dyDescent="0.3">
      <c r="A740" s="11" t="s">
        <v>1533</v>
      </c>
      <c r="B740" s="11">
        <v>2010</v>
      </c>
      <c r="C740" s="11" t="s">
        <v>3020</v>
      </c>
      <c r="D740" s="11" t="s">
        <v>3021</v>
      </c>
      <c r="G740" s="11" t="s">
        <v>3022</v>
      </c>
    </row>
    <row r="741" spans="1:8" x14ac:dyDescent="0.3">
      <c r="A741" s="11" t="s">
        <v>3023</v>
      </c>
      <c r="B741" s="11">
        <v>2012</v>
      </c>
      <c r="C741" s="11" t="s">
        <v>3024</v>
      </c>
      <c r="D741" s="11" t="s">
        <v>3025</v>
      </c>
      <c r="G741" s="11" t="s">
        <v>3026</v>
      </c>
    </row>
    <row r="742" spans="1:8" x14ac:dyDescent="0.3">
      <c r="A742" s="11" t="s">
        <v>3027</v>
      </c>
      <c r="B742" s="11">
        <v>2011</v>
      </c>
      <c r="C742" s="11" t="s">
        <v>3028</v>
      </c>
      <c r="D742" s="11" t="s">
        <v>3029</v>
      </c>
      <c r="E742" s="11">
        <v>41</v>
      </c>
      <c r="F742" s="11">
        <v>4</v>
      </c>
      <c r="G742" s="11" t="s">
        <v>3030</v>
      </c>
    </row>
    <row r="743" spans="1:8" x14ac:dyDescent="0.3">
      <c r="A743" s="11" t="s">
        <v>3031</v>
      </c>
      <c r="B743" s="11">
        <v>2017</v>
      </c>
      <c r="C743" s="11" t="s">
        <v>3032</v>
      </c>
      <c r="D743" s="11" t="s">
        <v>2104</v>
      </c>
      <c r="G743" s="11" t="s">
        <v>3033</v>
      </c>
    </row>
    <row r="744" spans="1:8" x14ac:dyDescent="0.3">
      <c r="A744" s="11" t="s">
        <v>3034</v>
      </c>
      <c r="B744" s="11">
        <v>2014</v>
      </c>
      <c r="C744" s="11" t="s">
        <v>3035</v>
      </c>
      <c r="D744" s="11" t="s">
        <v>3036</v>
      </c>
      <c r="G744" s="11" t="s">
        <v>3037</v>
      </c>
    </row>
    <row r="745" spans="1:8" x14ac:dyDescent="0.3">
      <c r="A745" s="11" t="s">
        <v>645</v>
      </c>
      <c r="B745" s="11">
        <v>2016</v>
      </c>
      <c r="C745" s="11" t="s">
        <v>646</v>
      </c>
      <c r="D745" s="11" t="s">
        <v>647</v>
      </c>
      <c r="G745" s="11" t="s">
        <v>648</v>
      </c>
    </row>
    <row r="746" spans="1:8" x14ac:dyDescent="0.3">
      <c r="A746" s="11" t="s">
        <v>3038</v>
      </c>
      <c r="B746" s="11">
        <v>2019</v>
      </c>
      <c r="C746" s="11" t="s">
        <v>3039</v>
      </c>
      <c r="D746" s="11" t="s">
        <v>446</v>
      </c>
      <c r="E746" s="11">
        <v>135</v>
      </c>
      <c r="G746" s="11" t="s">
        <v>3040</v>
      </c>
    </row>
    <row r="747" spans="1:8" x14ac:dyDescent="0.3">
      <c r="A747" s="11" t="s">
        <v>3041</v>
      </c>
      <c r="B747" s="11">
        <v>2013</v>
      </c>
      <c r="C747" s="11" t="s">
        <v>3042</v>
      </c>
      <c r="D747" s="11" t="s">
        <v>3043</v>
      </c>
    </row>
    <row r="748" spans="1:8" x14ac:dyDescent="0.3">
      <c r="A748" s="11" t="s">
        <v>3044</v>
      </c>
      <c r="B748" s="11">
        <v>2013</v>
      </c>
      <c r="C748" s="11" t="s">
        <v>3045</v>
      </c>
      <c r="D748" s="11" t="s">
        <v>3046</v>
      </c>
      <c r="G748" s="11" t="s">
        <v>3047</v>
      </c>
    </row>
    <row r="749" spans="1:8" x14ac:dyDescent="0.3">
      <c r="A749" s="11" t="s">
        <v>3048</v>
      </c>
      <c r="B749" s="11">
        <v>2012</v>
      </c>
      <c r="C749" s="11" t="s">
        <v>3049</v>
      </c>
      <c r="D749" s="11" t="s">
        <v>3050</v>
      </c>
      <c r="G749" s="11" t="s">
        <v>2197</v>
      </c>
    </row>
    <row r="750" spans="1:8" x14ac:dyDescent="0.3">
      <c r="A750" s="11" t="s">
        <v>3051</v>
      </c>
      <c r="B750" s="11">
        <v>2010</v>
      </c>
      <c r="C750" s="11" t="s">
        <v>3052</v>
      </c>
      <c r="D750" s="11" t="s">
        <v>3053</v>
      </c>
      <c r="G750" s="11">
        <v>261</v>
      </c>
    </row>
    <row r="751" spans="1:8" x14ac:dyDescent="0.3">
      <c r="A751" s="11" t="s">
        <v>3054</v>
      </c>
      <c r="B751" s="11">
        <v>2006</v>
      </c>
      <c r="C751" s="11" t="s">
        <v>3055</v>
      </c>
      <c r="D751" s="11" t="s">
        <v>3056</v>
      </c>
      <c r="E751" s="11">
        <v>22</v>
      </c>
      <c r="F751" s="11">
        <v>9</v>
      </c>
      <c r="G751" s="11" t="s">
        <v>3057</v>
      </c>
    </row>
    <row r="752" spans="1:8" x14ac:dyDescent="0.3">
      <c r="A752" s="11" t="s">
        <v>3058</v>
      </c>
      <c r="B752" s="11">
        <v>2018</v>
      </c>
      <c r="C752" s="11" t="s">
        <v>3059</v>
      </c>
      <c r="D752" s="11" t="s">
        <v>3060</v>
      </c>
      <c r="H752" s="8" t="s">
        <v>3061</v>
      </c>
    </row>
    <row r="753" spans="1:8" x14ac:dyDescent="0.3">
      <c r="A753" s="11" t="s">
        <v>3062</v>
      </c>
      <c r="B753" s="11">
        <v>2012</v>
      </c>
      <c r="C753" s="11" t="s">
        <v>3063</v>
      </c>
      <c r="D753" s="11" t="s">
        <v>3064</v>
      </c>
      <c r="E753" s="11">
        <v>7</v>
      </c>
      <c r="F753" s="11">
        <v>3</v>
      </c>
      <c r="G753" s="11" t="s">
        <v>3065</v>
      </c>
    </row>
    <row r="754" spans="1:8" x14ac:dyDescent="0.3">
      <c r="A754" s="11" t="s">
        <v>3066</v>
      </c>
      <c r="B754" s="11">
        <v>2010</v>
      </c>
      <c r="C754" s="11" t="s">
        <v>3067</v>
      </c>
      <c r="G754" s="8" t="s">
        <v>3068</v>
      </c>
    </row>
    <row r="755" spans="1:8" x14ac:dyDescent="0.3">
      <c r="A755" s="11" t="s">
        <v>3069</v>
      </c>
      <c r="B755" s="11">
        <v>2018</v>
      </c>
      <c r="C755" s="11" t="s">
        <v>3070</v>
      </c>
      <c r="D755" s="11" t="s">
        <v>3071</v>
      </c>
      <c r="H755" s="8" t="s">
        <v>3072</v>
      </c>
    </row>
    <row r="756" spans="1:8" x14ac:dyDescent="0.3">
      <c r="A756" s="11" t="s">
        <v>3073</v>
      </c>
      <c r="B756" s="11">
        <v>2011</v>
      </c>
      <c r="C756" s="11" t="s">
        <v>3074</v>
      </c>
      <c r="D756" s="11" t="s">
        <v>3075</v>
      </c>
      <c r="G756" s="11">
        <v>705</v>
      </c>
    </row>
    <row r="757" spans="1:8" x14ac:dyDescent="0.3">
      <c r="A757" s="11" t="s">
        <v>3076</v>
      </c>
      <c r="B757" s="11">
        <v>2020</v>
      </c>
      <c r="C757" s="11" t="s">
        <v>3077</v>
      </c>
      <c r="D757" s="11" t="s">
        <v>446</v>
      </c>
      <c r="G757" s="11" t="s">
        <v>3078</v>
      </c>
    </row>
    <row r="758" spans="1:8" x14ac:dyDescent="0.3">
      <c r="A758" s="11" t="s">
        <v>3079</v>
      </c>
      <c r="B758" s="11">
        <v>2018</v>
      </c>
      <c r="C758" s="11" t="s">
        <v>3080</v>
      </c>
      <c r="D758" s="11" t="s">
        <v>2832</v>
      </c>
      <c r="E758" s="11">
        <v>76</v>
      </c>
      <c r="G758" s="11" t="s">
        <v>3081</v>
      </c>
    </row>
    <row r="759" spans="1:8" x14ac:dyDescent="0.3">
      <c r="A759" s="11" t="s">
        <v>3082</v>
      </c>
      <c r="B759" s="11">
        <v>2011</v>
      </c>
      <c r="C759" s="11" t="s">
        <v>3083</v>
      </c>
      <c r="D759" s="11" t="s">
        <v>2951</v>
      </c>
      <c r="G759" s="11" t="s">
        <v>3084</v>
      </c>
    </row>
    <row r="760" spans="1:8" x14ac:dyDescent="0.3">
      <c r="A760" s="11" t="s">
        <v>3085</v>
      </c>
      <c r="B760" s="11">
        <v>2019</v>
      </c>
      <c r="C760" s="11" t="s">
        <v>3086</v>
      </c>
      <c r="D760" s="11" t="s">
        <v>3087</v>
      </c>
      <c r="E760" s="11">
        <v>1</v>
      </c>
      <c r="F760" s="11">
        <v>1</v>
      </c>
      <c r="G760" s="11" t="s">
        <v>3088</v>
      </c>
    </row>
    <row r="761" spans="1:8" x14ac:dyDescent="0.3">
      <c r="A761" s="11" t="s">
        <v>3089</v>
      </c>
      <c r="B761" s="11">
        <v>2010</v>
      </c>
      <c r="C761" s="11" t="s">
        <v>3090</v>
      </c>
      <c r="D761" s="11" t="s">
        <v>2104</v>
      </c>
      <c r="G761" s="11" t="s">
        <v>3091</v>
      </c>
    </row>
    <row r="762" spans="1:8" x14ac:dyDescent="0.3">
      <c r="A762" s="11" t="s">
        <v>3092</v>
      </c>
      <c r="B762" s="11">
        <v>2020</v>
      </c>
      <c r="C762" s="11" t="s">
        <v>3093</v>
      </c>
      <c r="D762" s="11" t="s">
        <v>2990</v>
      </c>
      <c r="G762" s="11">
        <v>894439320904318</v>
      </c>
    </row>
    <row r="763" spans="1:8" x14ac:dyDescent="0.3">
      <c r="A763" s="11" t="s">
        <v>3094</v>
      </c>
      <c r="B763" s="11">
        <v>2011</v>
      </c>
      <c r="C763" s="11" t="s">
        <v>3095</v>
      </c>
      <c r="D763" s="11" t="s">
        <v>3096</v>
      </c>
      <c r="E763" s="11">
        <v>89</v>
      </c>
    </row>
    <row r="764" spans="1:8" x14ac:dyDescent="0.3">
      <c r="A764" s="11" t="s">
        <v>3097</v>
      </c>
      <c r="B764" s="11">
        <v>2012</v>
      </c>
      <c r="C764" s="11" t="s">
        <v>3098</v>
      </c>
      <c r="D764" s="11" t="s">
        <v>3099</v>
      </c>
      <c r="G764" s="11" t="s">
        <v>3100</v>
      </c>
    </row>
    <row r="765" spans="1:8" x14ac:dyDescent="0.3">
      <c r="A765" s="11" t="s">
        <v>3101</v>
      </c>
      <c r="B765" s="11">
        <v>2011</v>
      </c>
      <c r="C765" s="11" t="s">
        <v>3102</v>
      </c>
      <c r="D765" s="11" t="s">
        <v>3103</v>
      </c>
      <c r="G765" s="11" t="s">
        <v>3104</v>
      </c>
    </row>
    <row r="766" spans="1:8" x14ac:dyDescent="0.3">
      <c r="A766" s="11" t="s">
        <v>3105</v>
      </c>
      <c r="B766" s="11">
        <v>2016</v>
      </c>
      <c r="C766" s="11" t="s">
        <v>3106</v>
      </c>
      <c r="D766" s="11" t="s">
        <v>3107</v>
      </c>
      <c r="G766" s="11" t="s">
        <v>3108</v>
      </c>
    </row>
    <row r="767" spans="1:8" x14ac:dyDescent="0.3">
      <c r="A767" s="11" t="s">
        <v>3109</v>
      </c>
      <c r="B767" s="11">
        <v>2016</v>
      </c>
      <c r="C767" s="11" t="s">
        <v>3110</v>
      </c>
      <c r="D767" s="11" t="s">
        <v>3111</v>
      </c>
    </row>
    <row r="768" spans="1:8" x14ac:dyDescent="0.3">
      <c r="A768" s="11" t="s">
        <v>3112</v>
      </c>
      <c r="B768" s="11">
        <v>2020</v>
      </c>
      <c r="C768" s="11" t="s">
        <v>3113</v>
      </c>
      <c r="D768" s="11" t="s">
        <v>1139</v>
      </c>
      <c r="E768" s="11">
        <v>512</v>
      </c>
      <c r="G768" s="11" t="s">
        <v>3114</v>
      </c>
    </row>
    <row r="769" spans="1:7" x14ac:dyDescent="0.3">
      <c r="A769" s="11" t="s">
        <v>3115</v>
      </c>
      <c r="B769" s="11">
        <v>2015</v>
      </c>
      <c r="C769" s="11" t="s">
        <v>3116</v>
      </c>
      <c r="D769" s="11" t="s">
        <v>3117</v>
      </c>
      <c r="E769" s="11">
        <v>31</v>
      </c>
      <c r="F769" s="11">
        <v>1</v>
      </c>
      <c r="G769" s="11" t="s">
        <v>3118</v>
      </c>
    </row>
    <row r="770" spans="1:7" x14ac:dyDescent="0.3">
      <c r="A770" s="11" t="s">
        <v>3119</v>
      </c>
      <c r="B770" s="11">
        <v>2019</v>
      </c>
      <c r="C770" s="11" t="s">
        <v>3120</v>
      </c>
      <c r="D770" s="11" t="s">
        <v>3121</v>
      </c>
      <c r="G770" s="11">
        <v>337</v>
      </c>
    </row>
    <row r="771" spans="1:7" x14ac:dyDescent="0.3">
      <c r="A771" s="11" t="s">
        <v>3122</v>
      </c>
      <c r="B771" s="11">
        <v>2018</v>
      </c>
      <c r="C771" s="11" t="s">
        <v>3123</v>
      </c>
      <c r="D771" s="11" t="s">
        <v>3124</v>
      </c>
      <c r="G771" s="11" t="s">
        <v>3125</v>
      </c>
    </row>
    <row r="772" spans="1:7" x14ac:dyDescent="0.3">
      <c r="A772" s="11" t="s">
        <v>3126</v>
      </c>
      <c r="B772" s="11">
        <v>2016</v>
      </c>
      <c r="C772" s="11" t="s">
        <v>3127</v>
      </c>
      <c r="D772" s="11" t="s">
        <v>991</v>
      </c>
      <c r="E772" s="11">
        <v>28</v>
      </c>
      <c r="G772" s="11" t="s">
        <v>3128</v>
      </c>
    </row>
    <row r="773" spans="1:7" x14ac:dyDescent="0.3">
      <c r="A773" s="11" t="s">
        <v>3129</v>
      </c>
      <c r="B773" s="11">
        <v>2010</v>
      </c>
      <c r="C773" s="11" t="s">
        <v>3130</v>
      </c>
      <c r="D773" s="11" t="s">
        <v>1528</v>
      </c>
      <c r="G773" s="11" t="s">
        <v>1601</v>
      </c>
    </row>
    <row r="774" spans="1:7" x14ac:dyDescent="0.3">
      <c r="A774" s="11" t="s">
        <v>3131</v>
      </c>
      <c r="B774" s="11">
        <v>2020</v>
      </c>
      <c r="C774" s="11" t="s">
        <v>3132</v>
      </c>
      <c r="D774" s="11" t="s">
        <v>3133</v>
      </c>
      <c r="G774" s="11" t="s">
        <v>3134</v>
      </c>
    </row>
    <row r="775" spans="1:7" x14ac:dyDescent="0.3">
      <c r="A775" s="11" t="s">
        <v>3135</v>
      </c>
      <c r="B775" s="11">
        <v>2016</v>
      </c>
      <c r="C775" s="11" t="s">
        <v>3136</v>
      </c>
      <c r="D775" s="11" t="s">
        <v>3137</v>
      </c>
      <c r="E775" s="11">
        <v>19</v>
      </c>
      <c r="F775" s="11">
        <v>1</v>
      </c>
      <c r="G775" s="11" t="s">
        <v>3138</v>
      </c>
    </row>
    <row r="776" spans="1:7" x14ac:dyDescent="0.3">
      <c r="A776" s="11" t="s">
        <v>3139</v>
      </c>
      <c r="B776" s="11">
        <v>2018</v>
      </c>
      <c r="C776" s="11" t="s">
        <v>3140</v>
      </c>
      <c r="D776" s="11" t="s">
        <v>3141</v>
      </c>
      <c r="E776" s="11">
        <v>2263</v>
      </c>
      <c r="G776" s="18">
        <v>45901</v>
      </c>
    </row>
    <row r="777" spans="1:7" x14ac:dyDescent="0.3">
      <c r="A777" s="11" t="s">
        <v>3142</v>
      </c>
      <c r="B777" s="11">
        <v>2011</v>
      </c>
      <c r="C777" s="11" t="s">
        <v>3143</v>
      </c>
      <c r="D777" s="11" t="s">
        <v>3144</v>
      </c>
      <c r="G777" s="11" t="s">
        <v>3145</v>
      </c>
    </row>
    <row r="778" spans="1:7" x14ac:dyDescent="0.3">
      <c r="A778" s="11" t="s">
        <v>488</v>
      </c>
      <c r="B778" s="11">
        <v>2015</v>
      </c>
      <c r="C778" s="11" t="s">
        <v>489</v>
      </c>
      <c r="D778" s="11" t="s">
        <v>490</v>
      </c>
      <c r="E778" s="11">
        <v>7</v>
      </c>
      <c r="F778" s="11">
        <v>2</v>
      </c>
      <c r="G778" s="11" t="s">
        <v>491</v>
      </c>
    </row>
    <row r="779" spans="1:7" x14ac:dyDescent="0.3">
      <c r="A779" s="11" t="s">
        <v>3146</v>
      </c>
      <c r="B779" s="11">
        <v>2011</v>
      </c>
      <c r="C779" s="11" t="s">
        <v>3147</v>
      </c>
      <c r="D779" s="11" t="s">
        <v>3148</v>
      </c>
      <c r="G779" s="11" t="s">
        <v>3149</v>
      </c>
    </row>
    <row r="780" spans="1:7" x14ac:dyDescent="0.3">
      <c r="A780" s="11" t="s">
        <v>3150</v>
      </c>
      <c r="B780" s="11">
        <v>2019</v>
      </c>
      <c r="C780" s="11" t="s">
        <v>3151</v>
      </c>
      <c r="D780" s="11" t="s">
        <v>2525</v>
      </c>
      <c r="E780" s="11">
        <v>48</v>
      </c>
      <c r="G780" s="11" t="s">
        <v>3152</v>
      </c>
    </row>
    <row r="781" spans="1:7" x14ac:dyDescent="0.3">
      <c r="A781" s="11" t="s">
        <v>3153</v>
      </c>
      <c r="B781" s="11">
        <v>2007</v>
      </c>
      <c r="C781" s="11" t="s">
        <v>3154</v>
      </c>
      <c r="D781" s="11" t="s">
        <v>3155</v>
      </c>
      <c r="E781" s="11">
        <v>65</v>
      </c>
      <c r="F781" s="11">
        <v>1</v>
      </c>
      <c r="G781" s="11" t="s">
        <v>3156</v>
      </c>
    </row>
    <row r="782" spans="1:7" x14ac:dyDescent="0.3">
      <c r="A782" s="11" t="s">
        <v>3157</v>
      </c>
      <c r="B782" s="11">
        <v>2014</v>
      </c>
      <c r="C782" s="11" t="s">
        <v>3158</v>
      </c>
      <c r="D782" s="11" t="s">
        <v>916</v>
      </c>
      <c r="G782" s="11" t="s">
        <v>3159</v>
      </c>
    </row>
    <row r="783" spans="1:7" x14ac:dyDescent="0.3">
      <c r="A783" s="11" t="s">
        <v>3160</v>
      </c>
      <c r="B783" s="11">
        <v>2014</v>
      </c>
      <c r="C783" s="11" t="s">
        <v>3161</v>
      </c>
      <c r="D783" s="11" t="s">
        <v>3162</v>
      </c>
    </row>
    <row r="784" spans="1:7" x14ac:dyDescent="0.3">
      <c r="A784" s="11" t="s">
        <v>3163</v>
      </c>
      <c r="B784" s="11">
        <v>2018</v>
      </c>
      <c r="C784" s="11" t="s">
        <v>3164</v>
      </c>
      <c r="D784" s="11" t="s">
        <v>3165</v>
      </c>
      <c r="G784" s="11" t="s">
        <v>3166</v>
      </c>
    </row>
    <row r="785" spans="1:8" x14ac:dyDescent="0.3">
      <c r="A785" s="11" t="s">
        <v>3167</v>
      </c>
      <c r="B785" s="11">
        <v>2018</v>
      </c>
      <c r="C785" s="11" t="s">
        <v>3168</v>
      </c>
    </row>
    <row r="786" spans="1:8" x14ac:dyDescent="0.3">
      <c r="A786" s="11" t="s">
        <v>506</v>
      </c>
      <c r="B786" s="11">
        <v>2020</v>
      </c>
      <c r="C786" s="11" t="s">
        <v>507</v>
      </c>
      <c r="D786" s="11" t="s">
        <v>3169</v>
      </c>
      <c r="E786" s="11">
        <v>20</v>
      </c>
      <c r="F786" s="11">
        <v>2</v>
      </c>
      <c r="G786" s="11" t="s">
        <v>3170</v>
      </c>
    </row>
    <row r="787" spans="1:8" x14ac:dyDescent="0.3">
      <c r="A787" s="11" t="s">
        <v>3171</v>
      </c>
      <c r="B787" s="11">
        <v>2020</v>
      </c>
      <c r="C787" s="11" t="s">
        <v>3172</v>
      </c>
      <c r="D787" s="11" t="s">
        <v>597</v>
      </c>
      <c r="E787" s="11">
        <v>57</v>
      </c>
      <c r="F787" s="11">
        <v>2</v>
      </c>
      <c r="G787" s="11">
        <v>102034</v>
      </c>
      <c r="H787" s="11" t="s">
        <v>3173</v>
      </c>
    </row>
    <row r="788" spans="1:8" x14ac:dyDescent="0.3">
      <c r="A788" s="11" t="s">
        <v>3174</v>
      </c>
      <c r="B788" s="11">
        <v>2009</v>
      </c>
      <c r="C788" s="11" t="s">
        <v>3175</v>
      </c>
      <c r="D788" s="11" t="s">
        <v>554</v>
      </c>
      <c r="E788" s="11">
        <v>25</v>
      </c>
      <c r="F788" s="11">
        <v>4</v>
      </c>
      <c r="G788" s="11" t="s">
        <v>3176</v>
      </c>
    </row>
    <row r="789" spans="1:8" x14ac:dyDescent="0.3">
      <c r="A789" s="11" t="s">
        <v>510</v>
      </c>
      <c r="B789" s="11">
        <v>2017</v>
      </c>
      <c r="C789" s="11" t="s">
        <v>2293</v>
      </c>
      <c r="D789" s="11" t="s">
        <v>446</v>
      </c>
      <c r="E789" s="11">
        <v>71</v>
      </c>
      <c r="G789" s="11" t="s">
        <v>512</v>
      </c>
    </row>
    <row r="790" spans="1:8" x14ac:dyDescent="0.3">
      <c r="A790" s="11" t="s">
        <v>826</v>
      </c>
      <c r="B790" s="11">
        <v>2017</v>
      </c>
      <c r="C790" s="11" t="s">
        <v>515</v>
      </c>
      <c r="D790" s="11" t="s">
        <v>3177</v>
      </c>
      <c r="G790" s="11" t="s">
        <v>517</v>
      </c>
    </row>
    <row r="791" spans="1:8" x14ac:dyDescent="0.3">
      <c r="A791" s="11" t="s">
        <v>3178</v>
      </c>
      <c r="B791" s="11">
        <v>2018</v>
      </c>
      <c r="C791" s="11" t="s">
        <v>1944</v>
      </c>
      <c r="D791" s="11" t="s">
        <v>3179</v>
      </c>
    </row>
    <row r="792" spans="1:8" x14ac:dyDescent="0.3">
      <c r="A792" s="11" t="s">
        <v>3180</v>
      </c>
      <c r="B792" s="11">
        <v>2016</v>
      </c>
      <c r="C792" s="11" t="s">
        <v>3181</v>
      </c>
      <c r="D792" s="11" t="s">
        <v>3182</v>
      </c>
      <c r="G792" s="11" t="s">
        <v>3183</v>
      </c>
    </row>
    <row r="793" spans="1:8" x14ac:dyDescent="0.3">
      <c r="A793" s="11" t="s">
        <v>3184</v>
      </c>
      <c r="B793" s="11">
        <v>2020</v>
      </c>
      <c r="C793" s="11" t="s">
        <v>3185</v>
      </c>
      <c r="D793" s="11" t="s">
        <v>3186</v>
      </c>
      <c r="E793" s="11">
        <v>10</v>
      </c>
      <c r="F793" s="11">
        <v>12</v>
      </c>
      <c r="G793" s="11">
        <v>4180</v>
      </c>
    </row>
    <row r="794" spans="1:8" x14ac:dyDescent="0.3">
      <c r="A794" s="11" t="s">
        <v>3187</v>
      </c>
      <c r="B794" s="11">
        <v>2016</v>
      </c>
      <c r="C794" s="11" t="s">
        <v>3188</v>
      </c>
      <c r="D794" s="11" t="s">
        <v>3189</v>
      </c>
      <c r="E794" s="11">
        <v>12</v>
      </c>
      <c r="F794" s="11">
        <v>4</v>
      </c>
      <c r="G794" s="11" t="s">
        <v>3190</v>
      </c>
    </row>
    <row r="795" spans="1:8" x14ac:dyDescent="0.3">
      <c r="A795" s="11" t="s">
        <v>3191</v>
      </c>
      <c r="B795" s="11">
        <v>2019</v>
      </c>
      <c r="C795" s="11" t="s">
        <v>3192</v>
      </c>
      <c r="D795" s="11" t="s">
        <v>3193</v>
      </c>
      <c r="G795" s="11" t="s">
        <v>3194</v>
      </c>
    </row>
    <row r="796" spans="1:8" x14ac:dyDescent="0.3">
      <c r="A796" s="11" t="s">
        <v>3195</v>
      </c>
      <c r="B796" s="11">
        <v>2019</v>
      </c>
      <c r="C796" s="11" t="s">
        <v>3196</v>
      </c>
      <c r="D796" s="11" t="s">
        <v>3197</v>
      </c>
      <c r="G796" s="11" t="s">
        <v>3198</v>
      </c>
    </row>
    <row r="797" spans="1:8" x14ac:dyDescent="0.3">
      <c r="A797" s="11" t="s">
        <v>3199</v>
      </c>
      <c r="B797" s="11">
        <v>2018</v>
      </c>
      <c r="C797" s="11" t="s">
        <v>2374</v>
      </c>
      <c r="D797" s="11" t="s">
        <v>3200</v>
      </c>
    </row>
    <row r="798" spans="1:8" x14ac:dyDescent="0.3">
      <c r="A798" s="11" t="s">
        <v>3201</v>
      </c>
      <c r="B798" s="11">
        <v>1996</v>
      </c>
      <c r="C798" s="11" t="s">
        <v>3202</v>
      </c>
      <c r="D798" s="11" t="s">
        <v>3203</v>
      </c>
    </row>
    <row r="799" spans="1:8" x14ac:dyDescent="0.3">
      <c r="A799" s="11" t="s">
        <v>3204</v>
      </c>
      <c r="B799" s="11">
        <v>2015</v>
      </c>
      <c r="C799" s="11" t="s">
        <v>1919</v>
      </c>
      <c r="D799" s="11" t="s">
        <v>3205</v>
      </c>
      <c r="E799" s="11">
        <v>10</v>
      </c>
      <c r="F799" s="11">
        <v>4</v>
      </c>
      <c r="G799" s="11" t="s">
        <v>1920</v>
      </c>
    </row>
    <row r="800" spans="1:8" x14ac:dyDescent="0.3">
      <c r="A800" s="11" t="s">
        <v>2419</v>
      </c>
      <c r="B800" s="11">
        <v>2009</v>
      </c>
      <c r="C800" s="11" t="s">
        <v>2420</v>
      </c>
      <c r="D800" s="11" t="s">
        <v>2421</v>
      </c>
      <c r="E800" s="11">
        <v>1</v>
      </c>
      <c r="F800" s="11">
        <v>12</v>
      </c>
    </row>
    <row r="801" spans="1:8" x14ac:dyDescent="0.3">
      <c r="A801" s="11" t="s">
        <v>3206</v>
      </c>
      <c r="B801" s="11">
        <v>2019</v>
      </c>
      <c r="C801" s="11" t="s">
        <v>3207</v>
      </c>
      <c r="G801" s="11" t="s">
        <v>2333</v>
      </c>
    </row>
    <row r="802" spans="1:8" x14ac:dyDescent="0.3">
      <c r="A802" s="11" t="s">
        <v>3208</v>
      </c>
      <c r="B802" s="11">
        <v>2019</v>
      </c>
      <c r="C802" s="11" t="s">
        <v>3209</v>
      </c>
      <c r="D802" s="11" t="s">
        <v>3210</v>
      </c>
      <c r="E802" s="11">
        <v>145</v>
      </c>
      <c r="G802" s="11" t="s">
        <v>3211</v>
      </c>
    </row>
    <row r="803" spans="1:8" x14ac:dyDescent="0.3">
      <c r="A803" s="11" t="s">
        <v>3212</v>
      </c>
      <c r="B803" s="11">
        <v>2017</v>
      </c>
      <c r="C803" s="11" t="s">
        <v>3213</v>
      </c>
      <c r="D803" s="11" t="s">
        <v>3214</v>
      </c>
      <c r="E803" s="11">
        <v>120</v>
      </c>
      <c r="G803" s="11" t="s">
        <v>3215</v>
      </c>
    </row>
    <row r="804" spans="1:8" x14ac:dyDescent="0.3">
      <c r="A804" s="11" t="s">
        <v>3216</v>
      </c>
      <c r="B804" s="11">
        <v>2020</v>
      </c>
      <c r="C804" s="11" t="s">
        <v>3217</v>
      </c>
      <c r="D804" s="11" t="s">
        <v>3218</v>
      </c>
    </row>
    <row r="805" spans="1:8" x14ac:dyDescent="0.3">
      <c r="A805" s="11" t="s">
        <v>3219</v>
      </c>
      <c r="B805" s="11">
        <v>2011</v>
      </c>
      <c r="C805" s="11" t="s">
        <v>3220</v>
      </c>
      <c r="D805" s="11" t="s">
        <v>3221</v>
      </c>
      <c r="G805" s="11" t="s">
        <v>3222</v>
      </c>
    </row>
    <row r="806" spans="1:8" x14ac:dyDescent="0.3">
      <c r="A806" s="11" t="s">
        <v>3223</v>
      </c>
      <c r="B806" s="11">
        <v>2019</v>
      </c>
      <c r="C806" s="11" t="s">
        <v>3224</v>
      </c>
      <c r="D806" s="11" t="s">
        <v>3193</v>
      </c>
      <c r="G806" s="11" t="s">
        <v>3225</v>
      </c>
    </row>
    <row r="807" spans="1:8" x14ac:dyDescent="0.3">
      <c r="A807" s="11" t="s">
        <v>3226</v>
      </c>
      <c r="B807" s="11">
        <v>2019</v>
      </c>
      <c r="C807" s="11" t="s">
        <v>3227</v>
      </c>
      <c r="D807" s="11" t="s">
        <v>1052</v>
      </c>
      <c r="G807" s="11" t="s">
        <v>3228</v>
      </c>
    </row>
    <row r="808" spans="1:8" x14ac:dyDescent="0.3">
      <c r="A808" s="11" t="s">
        <v>3229</v>
      </c>
      <c r="B808" s="11">
        <v>2009</v>
      </c>
      <c r="C808" s="11" t="s">
        <v>3230</v>
      </c>
      <c r="D808" s="11" t="s">
        <v>2724</v>
      </c>
      <c r="E808" s="11">
        <v>60</v>
      </c>
      <c r="F808" s="11">
        <v>11</v>
      </c>
      <c r="G808" s="11" t="s">
        <v>3231</v>
      </c>
    </row>
    <row r="809" spans="1:8" x14ac:dyDescent="0.3">
      <c r="A809" s="11" t="s">
        <v>2506</v>
      </c>
      <c r="B809" s="11">
        <v>2011</v>
      </c>
      <c r="C809" s="11" t="s">
        <v>2507</v>
      </c>
      <c r="D809" s="11" t="s">
        <v>3232</v>
      </c>
      <c r="E809" s="11">
        <v>1</v>
      </c>
      <c r="G809" s="11" t="s">
        <v>3233</v>
      </c>
    </row>
    <row r="810" spans="1:8" x14ac:dyDescent="0.3">
      <c r="A810" s="11" t="s">
        <v>3234</v>
      </c>
      <c r="B810" s="11">
        <v>2010</v>
      </c>
      <c r="C810" s="11" t="s">
        <v>3235</v>
      </c>
      <c r="D810" s="11" t="s">
        <v>3236</v>
      </c>
      <c r="E810" s="11">
        <v>53</v>
      </c>
      <c r="F810" s="11">
        <v>1</v>
      </c>
      <c r="G810" s="11" t="s">
        <v>3237</v>
      </c>
    </row>
    <row r="811" spans="1:8" x14ac:dyDescent="0.3">
      <c r="A811" s="11" t="s">
        <v>3238</v>
      </c>
      <c r="B811" s="11">
        <v>2009</v>
      </c>
      <c r="C811" s="11" t="s">
        <v>3239</v>
      </c>
      <c r="D811" s="11" t="s">
        <v>3240</v>
      </c>
      <c r="G811" s="11" t="s">
        <v>2326</v>
      </c>
    </row>
    <row r="812" spans="1:8" x14ac:dyDescent="0.3">
      <c r="A812" s="11" t="s">
        <v>1359</v>
      </c>
      <c r="B812" s="11">
        <v>2010</v>
      </c>
      <c r="C812" s="11" t="s">
        <v>1360</v>
      </c>
      <c r="D812" s="11" t="s">
        <v>3241</v>
      </c>
      <c r="G812" s="11" t="s">
        <v>3242</v>
      </c>
    </row>
    <row r="813" spans="1:8" x14ac:dyDescent="0.3">
      <c r="A813" s="11" t="s">
        <v>571</v>
      </c>
      <c r="B813" s="11">
        <v>2013</v>
      </c>
      <c r="C813" s="11" t="s">
        <v>572</v>
      </c>
      <c r="D813" s="11" t="s">
        <v>3243</v>
      </c>
      <c r="G813" s="11" t="s">
        <v>3244</v>
      </c>
    </row>
    <row r="814" spans="1:8" x14ac:dyDescent="0.3">
      <c r="A814" s="11" t="s">
        <v>3245</v>
      </c>
      <c r="B814" s="11">
        <v>2020</v>
      </c>
      <c r="C814" s="11" t="s">
        <v>3246</v>
      </c>
      <c r="D814" s="11" t="s">
        <v>437</v>
      </c>
      <c r="E814" s="11">
        <v>104</v>
      </c>
      <c r="G814" s="11">
        <v>106188</v>
      </c>
      <c r="H814" s="11" t="s">
        <v>3247</v>
      </c>
    </row>
    <row r="815" spans="1:8" x14ac:dyDescent="0.3">
      <c r="A815" s="11" t="s">
        <v>2579</v>
      </c>
      <c r="B815" s="11">
        <v>2011</v>
      </c>
      <c r="C815" s="11" t="s">
        <v>3248</v>
      </c>
      <c r="D815" s="11" t="s">
        <v>3221</v>
      </c>
    </row>
    <row r="816" spans="1:8" x14ac:dyDescent="0.3">
      <c r="A816" s="11" t="s">
        <v>3249</v>
      </c>
      <c r="B816" s="11">
        <v>2012</v>
      </c>
      <c r="C816" s="11" t="s">
        <v>3250</v>
      </c>
      <c r="D816" s="11" t="s">
        <v>3251</v>
      </c>
    </row>
    <row r="817" spans="1:7" x14ac:dyDescent="0.3">
      <c r="A817" s="11" t="s">
        <v>3252</v>
      </c>
      <c r="B817" s="11">
        <v>2018</v>
      </c>
      <c r="C817" s="11" t="s">
        <v>3253</v>
      </c>
      <c r="D817" s="11" t="s">
        <v>3200</v>
      </c>
    </row>
    <row r="818" spans="1:7" x14ac:dyDescent="0.3">
      <c r="A818" s="11" t="s">
        <v>3254</v>
      </c>
      <c r="B818" s="11">
        <v>2018</v>
      </c>
      <c r="C818" s="11" t="s">
        <v>3255</v>
      </c>
      <c r="D818" s="11" t="s">
        <v>3256</v>
      </c>
      <c r="E818" s="11">
        <v>91</v>
      </c>
      <c r="F818" s="11">
        <v>2</v>
      </c>
      <c r="G818" s="11" t="s">
        <v>3257</v>
      </c>
    </row>
    <row r="819" spans="1:7" x14ac:dyDescent="0.3">
      <c r="A819" s="11" t="s">
        <v>3258</v>
      </c>
      <c r="B819" s="11">
        <v>2014</v>
      </c>
      <c r="C819" s="11" t="s">
        <v>3259</v>
      </c>
      <c r="D819" s="11" t="s">
        <v>3260</v>
      </c>
      <c r="G819" s="11" t="s">
        <v>3261</v>
      </c>
    </row>
    <row r="820" spans="1:7" x14ac:dyDescent="0.3">
      <c r="A820" s="11" t="s">
        <v>3262</v>
      </c>
      <c r="B820" s="11">
        <v>2012</v>
      </c>
      <c r="C820" s="11" t="s">
        <v>3263</v>
      </c>
      <c r="D820" s="11" t="s">
        <v>3264</v>
      </c>
      <c r="E820" s="11">
        <v>7117</v>
      </c>
      <c r="G820" s="11" t="s">
        <v>3265</v>
      </c>
    </row>
    <row r="821" spans="1:7" x14ac:dyDescent="0.3">
      <c r="A821" s="11" t="s">
        <v>3266</v>
      </c>
      <c r="B821" s="11">
        <v>2016</v>
      </c>
      <c r="C821" s="11" t="s">
        <v>3267</v>
      </c>
      <c r="D821" s="11" t="s">
        <v>3268</v>
      </c>
      <c r="G821" s="11" t="s">
        <v>3269</v>
      </c>
    </row>
    <row r="822" spans="1:7" x14ac:dyDescent="0.3">
      <c r="A822" s="11" t="s">
        <v>3270</v>
      </c>
      <c r="B822" s="11">
        <v>1990</v>
      </c>
      <c r="C822" s="11" t="s">
        <v>3271</v>
      </c>
      <c r="D822" s="11" t="s">
        <v>3272</v>
      </c>
      <c r="E822" s="11">
        <v>3</v>
      </c>
      <c r="F822" s="11">
        <v>4</v>
      </c>
      <c r="G822" s="11" t="s">
        <v>3273</v>
      </c>
    </row>
    <row r="823" spans="1:7" x14ac:dyDescent="0.3">
      <c r="A823" s="11" t="s">
        <v>3274</v>
      </c>
      <c r="B823" s="11">
        <v>2019</v>
      </c>
      <c r="C823" s="11" t="s">
        <v>1757</v>
      </c>
      <c r="D823" s="11" t="s">
        <v>3193</v>
      </c>
      <c r="G823" s="11" t="s">
        <v>1758</v>
      </c>
    </row>
    <row r="824" spans="1:7" x14ac:dyDescent="0.3">
      <c r="A824" s="11" t="s">
        <v>3275</v>
      </c>
      <c r="B824" s="11">
        <v>2020</v>
      </c>
      <c r="C824" s="11" t="s">
        <v>3276</v>
      </c>
      <c r="D824" s="11" t="s">
        <v>3277</v>
      </c>
      <c r="E824" s="11">
        <v>9</v>
      </c>
      <c r="F824" s="11">
        <v>3</v>
      </c>
      <c r="G824" s="11" t="s">
        <v>760</v>
      </c>
    </row>
    <row r="825" spans="1:7" x14ac:dyDescent="0.3">
      <c r="A825" s="11" t="s">
        <v>3278</v>
      </c>
      <c r="B825" s="11">
        <v>2016</v>
      </c>
      <c r="C825" s="11" t="s">
        <v>3279</v>
      </c>
      <c r="D825" s="11" t="s">
        <v>3137</v>
      </c>
      <c r="E825" s="11">
        <v>19</v>
      </c>
      <c r="F825" s="11">
        <v>8</v>
      </c>
      <c r="G825" s="11" t="s">
        <v>3280</v>
      </c>
    </row>
    <row r="826" spans="1:7" x14ac:dyDescent="0.3">
      <c r="A826" s="11" t="s">
        <v>3281</v>
      </c>
      <c r="B826" s="11">
        <v>2013</v>
      </c>
      <c r="C826" s="11" t="s">
        <v>3282</v>
      </c>
      <c r="D826" s="11" t="s">
        <v>3283</v>
      </c>
      <c r="E826" s="11">
        <v>1</v>
      </c>
      <c r="F826" s="11">
        <v>6</v>
      </c>
      <c r="G826" s="11" t="s">
        <v>3284</v>
      </c>
    </row>
    <row r="827" spans="1:7" x14ac:dyDescent="0.3">
      <c r="A827" s="11" t="s">
        <v>3285</v>
      </c>
      <c r="B827" s="11">
        <v>2000</v>
      </c>
      <c r="C827" s="11" t="s">
        <v>1646</v>
      </c>
      <c r="D827" s="11" t="s">
        <v>3286</v>
      </c>
      <c r="E827" s="11">
        <v>3</v>
      </c>
      <c r="G827" s="11" t="s">
        <v>3287</v>
      </c>
    </row>
    <row r="828" spans="1:7" x14ac:dyDescent="0.3">
      <c r="A828" s="11" t="s">
        <v>2762</v>
      </c>
      <c r="B828" s="11">
        <v>2010</v>
      </c>
      <c r="C828" s="11" t="s">
        <v>2763</v>
      </c>
      <c r="D828" s="11" t="s">
        <v>3288</v>
      </c>
      <c r="G828" s="11" t="s">
        <v>3289</v>
      </c>
    </row>
    <row r="829" spans="1:7" x14ac:dyDescent="0.3">
      <c r="A829" s="11" t="s">
        <v>3290</v>
      </c>
      <c r="B829" s="11">
        <v>2008</v>
      </c>
      <c r="C829" s="11" t="s">
        <v>3291</v>
      </c>
      <c r="D829" s="11" t="s">
        <v>3292</v>
      </c>
      <c r="E829" s="11">
        <v>2</v>
      </c>
      <c r="F829" s="11" t="s">
        <v>3293</v>
      </c>
      <c r="G829" s="11" t="s">
        <v>3294</v>
      </c>
    </row>
    <row r="830" spans="1:7" x14ac:dyDescent="0.3">
      <c r="A830" s="11" t="s">
        <v>3295</v>
      </c>
      <c r="B830" s="11">
        <v>2018</v>
      </c>
      <c r="C830" s="11" t="s">
        <v>3296</v>
      </c>
      <c r="D830" s="11" t="s">
        <v>3297</v>
      </c>
      <c r="G830" s="11" t="s">
        <v>3298</v>
      </c>
    </row>
    <row r="831" spans="1:7" x14ac:dyDescent="0.3">
      <c r="A831" s="11" t="s">
        <v>3299</v>
      </c>
      <c r="B831" s="11">
        <v>2020</v>
      </c>
      <c r="C831" s="11" t="s">
        <v>3300</v>
      </c>
      <c r="D831" s="11" t="s">
        <v>3169</v>
      </c>
      <c r="E831" s="11">
        <v>20</v>
      </c>
      <c r="F831" s="11">
        <v>2</v>
      </c>
      <c r="G831" s="11" t="s">
        <v>1678</v>
      </c>
    </row>
    <row r="832" spans="1:7" x14ac:dyDescent="0.3">
      <c r="A832" s="11" t="s">
        <v>3301</v>
      </c>
      <c r="B832" s="11">
        <v>2018</v>
      </c>
      <c r="C832" s="11" t="s">
        <v>3302</v>
      </c>
      <c r="D832" s="11" t="s">
        <v>3303</v>
      </c>
      <c r="G832" s="11" t="s">
        <v>1930</v>
      </c>
    </row>
    <row r="833" spans="1:7" x14ac:dyDescent="0.3">
      <c r="A833" s="11" t="s">
        <v>3304</v>
      </c>
      <c r="B833" s="11">
        <v>2019</v>
      </c>
      <c r="C833" s="11" t="s">
        <v>3305</v>
      </c>
      <c r="D833" s="11" t="s">
        <v>3306</v>
      </c>
      <c r="G833" s="11" t="s">
        <v>2045</v>
      </c>
    </row>
    <row r="834" spans="1:7" x14ac:dyDescent="0.3">
      <c r="A834" s="11" t="s">
        <v>3307</v>
      </c>
      <c r="B834" s="11">
        <v>2019</v>
      </c>
      <c r="C834" s="11" t="s">
        <v>3308</v>
      </c>
      <c r="D834" s="11" t="s">
        <v>3309</v>
      </c>
      <c r="G834" s="11" t="s">
        <v>3310</v>
      </c>
    </row>
    <row r="835" spans="1:7" x14ac:dyDescent="0.3">
      <c r="A835" s="11" t="s">
        <v>3311</v>
      </c>
      <c r="B835" s="11">
        <v>2019</v>
      </c>
      <c r="C835" s="11" t="s">
        <v>3312</v>
      </c>
      <c r="D835" s="11" t="s">
        <v>1052</v>
      </c>
      <c r="G835" s="11" t="s">
        <v>3313</v>
      </c>
    </row>
    <row r="836" spans="1:7" x14ac:dyDescent="0.3">
      <c r="A836" s="11" t="s">
        <v>3314</v>
      </c>
      <c r="B836" s="11">
        <v>2018</v>
      </c>
      <c r="C836" s="11" t="s">
        <v>3315</v>
      </c>
      <c r="D836" s="11" t="s">
        <v>3200</v>
      </c>
      <c r="G836" s="11" t="s">
        <v>3316</v>
      </c>
    </row>
    <row r="837" spans="1:7" x14ac:dyDescent="0.3">
      <c r="A837" s="11" t="s">
        <v>1475</v>
      </c>
      <c r="B837" s="11">
        <v>2010</v>
      </c>
      <c r="C837" s="11" t="s">
        <v>1476</v>
      </c>
      <c r="D837" s="11" t="s">
        <v>3317</v>
      </c>
      <c r="G837" s="11" t="s">
        <v>3318</v>
      </c>
    </row>
    <row r="838" spans="1:7" x14ac:dyDescent="0.3">
      <c r="A838" s="11" t="s">
        <v>3319</v>
      </c>
      <c r="B838" s="11">
        <v>2018</v>
      </c>
      <c r="C838" s="11" t="s">
        <v>3320</v>
      </c>
      <c r="D838" s="11" t="s">
        <v>3321</v>
      </c>
    </row>
    <row r="839" spans="1:7" x14ac:dyDescent="0.3">
      <c r="A839" s="11" t="s">
        <v>3322</v>
      </c>
      <c r="B839" s="11">
        <v>2009</v>
      </c>
      <c r="C839" s="11" t="s">
        <v>3323</v>
      </c>
      <c r="D839" s="11" t="s">
        <v>3324</v>
      </c>
      <c r="G839" s="11" t="s">
        <v>3325</v>
      </c>
    </row>
    <row r="840" spans="1:7" x14ac:dyDescent="0.3">
      <c r="A840" s="11" t="s">
        <v>3326</v>
      </c>
      <c r="B840" s="11">
        <v>2016</v>
      </c>
      <c r="C840" s="11" t="s">
        <v>3327</v>
      </c>
      <c r="D840" s="11" t="s">
        <v>3328</v>
      </c>
      <c r="E840" s="11">
        <v>59</v>
      </c>
      <c r="G840" s="11" t="s">
        <v>3329</v>
      </c>
    </row>
    <row r="841" spans="1:7" x14ac:dyDescent="0.3">
      <c r="A841" s="11" t="s">
        <v>3330</v>
      </c>
      <c r="B841" s="11">
        <v>1997</v>
      </c>
      <c r="C841" s="11" t="s">
        <v>3331</v>
      </c>
      <c r="D841" s="11" t="s">
        <v>3332</v>
      </c>
      <c r="E841" s="11">
        <v>3</v>
      </c>
      <c r="G841" s="11" t="s">
        <v>3333</v>
      </c>
    </row>
    <row r="842" spans="1:7" x14ac:dyDescent="0.3">
      <c r="A842" s="11" t="s">
        <v>3334</v>
      </c>
      <c r="B842" s="11">
        <v>2017</v>
      </c>
      <c r="C842" s="11" t="s">
        <v>3335</v>
      </c>
      <c r="D842" s="11" t="s">
        <v>1703</v>
      </c>
      <c r="G842" s="11" t="s">
        <v>3336</v>
      </c>
    </row>
    <row r="843" spans="1:7" x14ac:dyDescent="0.3">
      <c r="A843" s="11" t="s">
        <v>3337</v>
      </c>
      <c r="B843" s="11">
        <v>2018</v>
      </c>
      <c r="C843" s="11" t="s">
        <v>1847</v>
      </c>
      <c r="D843" s="11" t="s">
        <v>3338</v>
      </c>
      <c r="G843" s="11" t="s">
        <v>1849</v>
      </c>
    </row>
    <row r="844" spans="1:7" x14ac:dyDescent="0.3">
      <c r="A844" s="11" t="s">
        <v>3339</v>
      </c>
      <c r="B844" s="11">
        <v>2019</v>
      </c>
      <c r="C844" s="11" t="s">
        <v>3340</v>
      </c>
      <c r="D844" s="11" t="s">
        <v>1052</v>
      </c>
      <c r="G844" s="11" t="s">
        <v>3341</v>
      </c>
    </row>
    <row r="845" spans="1:7" x14ac:dyDescent="0.3">
      <c r="A845" s="11" t="s">
        <v>3342</v>
      </c>
      <c r="B845" s="11">
        <v>1973</v>
      </c>
      <c r="C845" s="11" t="s">
        <v>3343</v>
      </c>
      <c r="D845" s="11" t="s">
        <v>3344</v>
      </c>
      <c r="E845" s="11">
        <v>10</v>
      </c>
      <c r="F845" s="11">
        <v>1</v>
      </c>
      <c r="G845" s="11" t="s">
        <v>3345</v>
      </c>
    </row>
    <row r="846" spans="1:7" x14ac:dyDescent="0.3">
      <c r="A846" s="11" t="s">
        <v>3346</v>
      </c>
      <c r="B846" s="11">
        <v>1954</v>
      </c>
      <c r="C846" s="11" t="s">
        <v>3347</v>
      </c>
      <c r="D846" s="11" t="s">
        <v>3348</v>
      </c>
      <c r="E846" s="11">
        <v>10</v>
      </c>
      <c r="F846" s="18">
        <v>45718</v>
      </c>
      <c r="G846" s="11" t="s">
        <v>3349</v>
      </c>
    </row>
    <row r="847" spans="1:7" x14ac:dyDescent="0.3">
      <c r="A847" s="11" t="s">
        <v>3350</v>
      </c>
      <c r="B847" s="11">
        <v>1972</v>
      </c>
      <c r="C847" s="11" t="s">
        <v>3351</v>
      </c>
      <c r="D847" s="11" t="s">
        <v>3352</v>
      </c>
      <c r="E847" s="11">
        <v>28</v>
      </c>
      <c r="F847" s="11">
        <v>1</v>
      </c>
      <c r="G847" s="11" t="s">
        <v>3353</v>
      </c>
    </row>
    <row r="848" spans="1:7" x14ac:dyDescent="0.3">
      <c r="A848" s="11" t="s">
        <v>3354</v>
      </c>
      <c r="B848" s="11">
        <v>2000</v>
      </c>
      <c r="C848" s="11" t="s">
        <v>3355</v>
      </c>
      <c r="D848" s="11" t="s">
        <v>3356</v>
      </c>
      <c r="E848" s="11">
        <v>400</v>
      </c>
      <c r="F848" s="11">
        <v>1</v>
      </c>
      <c r="G848" s="11" t="s">
        <v>3357</v>
      </c>
    </row>
    <row r="849" spans="1:7" x14ac:dyDescent="0.3">
      <c r="A849" s="11" t="s">
        <v>3358</v>
      </c>
      <c r="B849" s="11">
        <v>2016</v>
      </c>
      <c r="C849" s="11" t="s">
        <v>3359</v>
      </c>
      <c r="D849" s="11" t="s">
        <v>3360</v>
      </c>
      <c r="E849" s="11">
        <v>107</v>
      </c>
      <c r="F849" s="11">
        <v>2</v>
      </c>
      <c r="G849" s="11" t="s">
        <v>3361</v>
      </c>
    </row>
    <row r="850" spans="1:7" x14ac:dyDescent="0.3">
      <c r="A850" s="11" t="s">
        <v>3362</v>
      </c>
      <c r="B850" s="11">
        <v>2006</v>
      </c>
      <c r="C850" s="11" t="s">
        <v>3363</v>
      </c>
      <c r="D850" s="11" t="s">
        <v>3364</v>
      </c>
      <c r="G850" s="11" t="s">
        <v>3365</v>
      </c>
    </row>
    <row r="851" spans="1:7" x14ac:dyDescent="0.3">
      <c r="A851" s="11" t="s">
        <v>3366</v>
      </c>
      <c r="B851" s="11">
        <v>2013</v>
      </c>
      <c r="C851" s="11" t="s">
        <v>3367</v>
      </c>
      <c r="D851" s="11" t="s">
        <v>3368</v>
      </c>
      <c r="G851" s="11" t="s">
        <v>3369</v>
      </c>
    </row>
    <row r="852" spans="1:7" x14ac:dyDescent="0.3">
      <c r="A852" s="11" t="s">
        <v>3370</v>
      </c>
      <c r="B852" s="11">
        <v>1994</v>
      </c>
      <c r="C852" s="11" t="s">
        <v>3371</v>
      </c>
      <c r="D852" s="11" t="s">
        <v>3372</v>
      </c>
    </row>
    <row r="853" spans="1:7" x14ac:dyDescent="0.3">
      <c r="A853" s="11" t="s">
        <v>3373</v>
      </c>
      <c r="B853" s="11">
        <v>2012</v>
      </c>
      <c r="C853" s="11" t="s">
        <v>3374</v>
      </c>
      <c r="D853" s="11" t="s">
        <v>3375</v>
      </c>
      <c r="G853" s="11" t="s">
        <v>3376</v>
      </c>
    </row>
    <row r="854" spans="1:7" x14ac:dyDescent="0.3">
      <c r="A854" s="11" t="s">
        <v>3377</v>
      </c>
      <c r="B854" s="11">
        <v>2012</v>
      </c>
      <c r="C854" s="11" t="s">
        <v>1933</v>
      </c>
      <c r="D854" s="11" t="s">
        <v>3378</v>
      </c>
      <c r="G854" s="11" t="s">
        <v>1935</v>
      </c>
    </row>
    <row r="855" spans="1:7" x14ac:dyDescent="0.3">
      <c r="A855" s="11" t="s">
        <v>645</v>
      </c>
      <c r="B855" s="11">
        <v>2016</v>
      </c>
      <c r="C855" s="11" t="s">
        <v>3379</v>
      </c>
      <c r="D855" s="11" t="s">
        <v>647</v>
      </c>
      <c r="G855" s="11" t="s">
        <v>648</v>
      </c>
    </row>
    <row r="856" spans="1:7" x14ac:dyDescent="0.3">
      <c r="A856" s="11" t="s">
        <v>3380</v>
      </c>
      <c r="B856" s="11">
        <v>2012</v>
      </c>
      <c r="C856" s="11" t="s">
        <v>3381</v>
      </c>
      <c r="D856" s="11" t="s">
        <v>437</v>
      </c>
      <c r="E856" s="11">
        <v>28</v>
      </c>
      <c r="F856" s="11">
        <v>1</v>
      </c>
      <c r="G856" s="11" t="s">
        <v>3382</v>
      </c>
    </row>
    <row r="857" spans="1:7" x14ac:dyDescent="0.3">
      <c r="A857" s="11" t="s">
        <v>3383</v>
      </c>
      <c r="B857" s="11">
        <v>2019</v>
      </c>
      <c r="C857" s="11" t="s">
        <v>3384</v>
      </c>
      <c r="D857" s="11" t="s">
        <v>1052</v>
      </c>
      <c r="G857" s="11" t="s">
        <v>3385</v>
      </c>
    </row>
    <row r="858" spans="1:7" x14ac:dyDescent="0.3">
      <c r="A858" s="11" t="s">
        <v>3386</v>
      </c>
      <c r="B858" s="11">
        <v>2018</v>
      </c>
      <c r="C858" s="11" t="s">
        <v>3387</v>
      </c>
    </row>
    <row r="859" spans="1:7" x14ac:dyDescent="0.3">
      <c r="A859" s="11" t="s">
        <v>3388</v>
      </c>
      <c r="B859" s="11">
        <v>2019</v>
      </c>
      <c r="C859" s="11" t="s">
        <v>3389</v>
      </c>
      <c r="D859" s="11" t="s">
        <v>1052</v>
      </c>
      <c r="G859" s="11" t="s">
        <v>3390</v>
      </c>
    </row>
    <row r="860" spans="1:7" x14ac:dyDescent="0.3">
      <c r="A860" s="11" t="s">
        <v>3391</v>
      </c>
      <c r="B860" s="11">
        <v>2017</v>
      </c>
      <c r="C860" s="11" t="s">
        <v>3392</v>
      </c>
      <c r="D860" s="11" t="s">
        <v>3393</v>
      </c>
      <c r="G860" s="11" t="s">
        <v>3394</v>
      </c>
    </row>
    <row r="861" spans="1:7" x14ac:dyDescent="0.3">
      <c r="A861" s="11" t="s">
        <v>3395</v>
      </c>
      <c r="B861" s="11">
        <v>1965</v>
      </c>
      <c r="C861" s="11" t="s">
        <v>3396</v>
      </c>
      <c r="D861" s="11" t="s">
        <v>3397</v>
      </c>
      <c r="E861" s="11">
        <v>8</v>
      </c>
      <c r="F861" s="11">
        <v>3</v>
      </c>
      <c r="G861" s="11" t="s">
        <v>3398</v>
      </c>
    </row>
    <row r="862" spans="1:7" x14ac:dyDescent="0.3">
      <c r="A862" s="11" t="s">
        <v>3395</v>
      </c>
      <c r="B862" s="11">
        <v>1975</v>
      </c>
      <c r="C862" s="11" t="s">
        <v>3399</v>
      </c>
      <c r="D862" s="11" t="s">
        <v>3400</v>
      </c>
      <c r="E862" s="11">
        <v>9</v>
      </c>
      <c r="F862" s="11">
        <v>1</v>
      </c>
      <c r="G862" s="11" t="s">
        <v>3401</v>
      </c>
    </row>
    <row r="863" spans="1:7" x14ac:dyDescent="0.3">
      <c r="A863" s="11" t="s">
        <v>3402</v>
      </c>
      <c r="B863" s="11">
        <v>2019</v>
      </c>
      <c r="C863" s="11" t="s">
        <v>3403</v>
      </c>
      <c r="D863" s="11" t="s">
        <v>3404</v>
      </c>
    </row>
    <row r="864" spans="1:7" x14ac:dyDescent="0.3">
      <c r="A864" s="11" t="s">
        <v>3094</v>
      </c>
      <c r="B864" s="11">
        <v>2011</v>
      </c>
      <c r="C864" s="11" t="s">
        <v>3405</v>
      </c>
      <c r="D864" s="11" t="s">
        <v>3406</v>
      </c>
    </row>
    <row r="865" spans="1:7" x14ac:dyDescent="0.3">
      <c r="A865" s="11" t="s">
        <v>3407</v>
      </c>
      <c r="B865" s="11">
        <v>2011</v>
      </c>
      <c r="C865" s="11" t="s">
        <v>3408</v>
      </c>
      <c r="D865" s="11" t="s">
        <v>3409</v>
      </c>
      <c r="G865" s="11" t="s">
        <v>3410</v>
      </c>
    </row>
    <row r="866" spans="1:7" x14ac:dyDescent="0.3">
      <c r="A866" s="11" t="s">
        <v>3411</v>
      </c>
      <c r="B866" s="11">
        <v>2006</v>
      </c>
      <c r="C866" s="11" t="s">
        <v>3412</v>
      </c>
      <c r="D866" s="11" t="s">
        <v>3413</v>
      </c>
      <c r="E866" s="11">
        <v>21</v>
      </c>
      <c r="G866" s="11" t="s">
        <v>3414</v>
      </c>
    </row>
    <row r="867" spans="1:7" x14ac:dyDescent="0.3">
      <c r="A867" s="11" t="s">
        <v>3415</v>
      </c>
      <c r="B867" s="11">
        <v>2012</v>
      </c>
      <c r="C867" s="11" t="s">
        <v>3416</v>
      </c>
      <c r="D867" s="11" t="s">
        <v>3417</v>
      </c>
    </row>
    <row r="868" spans="1:7" x14ac:dyDescent="0.3">
      <c r="A868" s="11" t="s">
        <v>3418</v>
      </c>
      <c r="B868" s="11">
        <v>2013</v>
      </c>
      <c r="C868" s="11" t="s">
        <v>3419</v>
      </c>
      <c r="D868" s="11" t="s">
        <v>3420</v>
      </c>
    </row>
    <row r="869" spans="1:7" x14ac:dyDescent="0.3">
      <c r="A869" s="11" t="s">
        <v>3421</v>
      </c>
      <c r="B869" s="11">
        <v>2014</v>
      </c>
      <c r="C869" s="11" t="s">
        <v>3422</v>
      </c>
    </row>
    <row r="870" spans="1:7" x14ac:dyDescent="0.3">
      <c r="A870" s="11" t="s">
        <v>3423</v>
      </c>
      <c r="B870" s="11">
        <v>2006</v>
      </c>
      <c r="C870" s="11" t="s">
        <v>3424</v>
      </c>
      <c r="D870" s="11" t="s">
        <v>3425</v>
      </c>
    </row>
    <row r="871" spans="1:7" x14ac:dyDescent="0.3">
      <c r="A871" s="11" t="s">
        <v>3426</v>
      </c>
      <c r="B871" s="11">
        <v>1992</v>
      </c>
      <c r="C871" s="11" t="s">
        <v>3427</v>
      </c>
      <c r="D871" s="11" t="s">
        <v>1286</v>
      </c>
      <c r="E871" s="11">
        <v>63</v>
      </c>
      <c r="G871" s="11" t="s">
        <v>3428</v>
      </c>
    </row>
    <row r="872" spans="1:7" x14ac:dyDescent="0.3">
      <c r="A872" s="11" t="s">
        <v>3429</v>
      </c>
      <c r="B872" s="11">
        <v>2003</v>
      </c>
      <c r="C872" s="11" t="s">
        <v>3430</v>
      </c>
      <c r="D872" s="11" t="s">
        <v>3431</v>
      </c>
      <c r="E872" s="11">
        <v>13</v>
      </c>
      <c r="G872" s="11" t="s">
        <v>3432</v>
      </c>
    </row>
    <row r="873" spans="1:7" x14ac:dyDescent="0.3">
      <c r="A873" s="11" t="s">
        <v>3433</v>
      </c>
      <c r="B873" s="11">
        <v>1990</v>
      </c>
      <c r="C873" s="11" t="s">
        <v>3434</v>
      </c>
      <c r="D873" s="11" t="s">
        <v>3435</v>
      </c>
      <c r="E873" s="11">
        <v>41</v>
      </c>
      <c r="G873" s="11" t="s">
        <v>3436</v>
      </c>
    </row>
    <row r="874" spans="1:7" x14ac:dyDescent="0.3">
      <c r="A874" s="11" t="s">
        <v>3437</v>
      </c>
      <c r="B874" s="11">
        <v>2009</v>
      </c>
      <c r="C874" s="11" t="s">
        <v>3438</v>
      </c>
      <c r="D874" s="11" t="s">
        <v>3439</v>
      </c>
      <c r="G874" s="11" t="s">
        <v>2624</v>
      </c>
    </row>
    <row r="875" spans="1:7" x14ac:dyDescent="0.3">
      <c r="A875" s="11" t="s">
        <v>3440</v>
      </c>
      <c r="B875" s="11">
        <v>2012</v>
      </c>
      <c r="C875" s="11" t="s">
        <v>3441</v>
      </c>
      <c r="D875" s="11" t="s">
        <v>1358</v>
      </c>
    </row>
    <row r="876" spans="1:7" x14ac:dyDescent="0.3">
      <c r="A876" s="11" t="s">
        <v>3442</v>
      </c>
      <c r="B876" s="11">
        <v>2013</v>
      </c>
      <c r="C876" s="11" t="s">
        <v>3443</v>
      </c>
      <c r="D876" s="11" t="s">
        <v>3444</v>
      </c>
    </row>
    <row r="877" spans="1:7" x14ac:dyDescent="0.3">
      <c r="A877" s="11" t="s">
        <v>3445</v>
      </c>
      <c r="B877" s="11">
        <v>2013</v>
      </c>
      <c r="C877" s="11" t="s">
        <v>3446</v>
      </c>
      <c r="D877" s="11" t="s">
        <v>1528</v>
      </c>
    </row>
    <row r="878" spans="1:7" x14ac:dyDescent="0.3">
      <c r="A878" s="11" t="s">
        <v>3447</v>
      </c>
      <c r="B878" s="11">
        <v>1978</v>
      </c>
      <c r="C878" s="11" t="s">
        <v>3448</v>
      </c>
      <c r="D878" s="11" t="s">
        <v>3449</v>
      </c>
      <c r="E878" s="11">
        <v>3</v>
      </c>
    </row>
    <row r="879" spans="1:7" x14ac:dyDescent="0.3">
      <c r="A879" s="11" t="s">
        <v>3450</v>
      </c>
      <c r="B879" s="11">
        <v>2013</v>
      </c>
      <c r="C879" s="11" t="s">
        <v>3451</v>
      </c>
      <c r="D879" s="11" t="s">
        <v>3452</v>
      </c>
      <c r="E879" s="11">
        <v>68</v>
      </c>
      <c r="G879" s="11">
        <v>57</v>
      </c>
    </row>
    <row r="880" spans="1:7" x14ac:dyDescent="0.3">
      <c r="A880" s="11" t="s">
        <v>3453</v>
      </c>
      <c r="B880" s="11">
        <v>2014</v>
      </c>
      <c r="C880" s="11" t="s">
        <v>3454</v>
      </c>
      <c r="D880" s="11" t="s">
        <v>3455</v>
      </c>
      <c r="E880" s="11">
        <v>55</v>
      </c>
      <c r="G880" s="11" t="s">
        <v>3456</v>
      </c>
    </row>
    <row r="881" spans="1:8" x14ac:dyDescent="0.3">
      <c r="A881" s="11" t="s">
        <v>3457</v>
      </c>
      <c r="B881" s="11">
        <v>2013</v>
      </c>
      <c r="C881" s="11" t="s">
        <v>3458</v>
      </c>
      <c r="D881" s="11" t="s">
        <v>437</v>
      </c>
      <c r="E881" s="11">
        <v>29</v>
      </c>
      <c r="G881" s="11" t="s">
        <v>3459</v>
      </c>
    </row>
    <row r="882" spans="1:8" x14ac:dyDescent="0.3">
      <c r="A882" s="11" t="s">
        <v>3460</v>
      </c>
      <c r="B882" s="11">
        <v>1999</v>
      </c>
      <c r="C882" s="11" t="s">
        <v>3461</v>
      </c>
      <c r="D882" s="11" t="s">
        <v>1480</v>
      </c>
      <c r="E882" s="11">
        <v>4</v>
      </c>
      <c r="G882" s="11" t="s">
        <v>3462</v>
      </c>
    </row>
    <row r="883" spans="1:8" x14ac:dyDescent="0.3">
      <c r="A883" s="11" t="s">
        <v>3463</v>
      </c>
      <c r="B883" s="11">
        <v>1998</v>
      </c>
      <c r="C883" s="11" t="s">
        <v>553</v>
      </c>
      <c r="D883" s="11" t="s">
        <v>3464</v>
      </c>
      <c r="E883" s="11">
        <v>13</v>
      </c>
      <c r="G883" s="11" t="s">
        <v>555</v>
      </c>
    </row>
    <row r="884" spans="1:8" x14ac:dyDescent="0.3">
      <c r="A884" s="11" t="s">
        <v>3465</v>
      </c>
      <c r="B884" s="11">
        <v>1999</v>
      </c>
      <c r="C884" s="11" t="s">
        <v>3466</v>
      </c>
      <c r="D884" s="11" t="s">
        <v>3467</v>
      </c>
      <c r="G884" s="11" t="s">
        <v>3468</v>
      </c>
    </row>
    <row r="885" spans="1:8" x14ac:dyDescent="0.3">
      <c r="A885" s="11" t="s">
        <v>3465</v>
      </c>
      <c r="B885" s="11">
        <v>2001</v>
      </c>
      <c r="C885" s="11" t="s">
        <v>3469</v>
      </c>
      <c r="D885" s="11" t="s">
        <v>3470</v>
      </c>
      <c r="E885" s="11">
        <v>1</v>
      </c>
      <c r="G885" s="11" t="s">
        <v>3471</v>
      </c>
    </row>
    <row r="886" spans="1:8" x14ac:dyDescent="0.3">
      <c r="A886" s="11" t="s">
        <v>3472</v>
      </c>
      <c r="B886" s="11">
        <v>1991</v>
      </c>
      <c r="C886" s="11" t="s">
        <v>3473</v>
      </c>
      <c r="D886" s="11" t="s">
        <v>3474</v>
      </c>
    </row>
    <row r="887" spans="1:8" x14ac:dyDescent="0.3">
      <c r="A887" s="11" t="s">
        <v>3475</v>
      </c>
      <c r="B887" s="11">
        <v>2012</v>
      </c>
      <c r="C887" s="11" t="s">
        <v>3476</v>
      </c>
      <c r="D887" s="11" t="s">
        <v>3477</v>
      </c>
    </row>
    <row r="888" spans="1:8" x14ac:dyDescent="0.3">
      <c r="A888" s="11" t="s">
        <v>3478</v>
      </c>
      <c r="B888" s="11">
        <v>1979</v>
      </c>
      <c r="C888" s="11" t="s">
        <v>3479</v>
      </c>
      <c r="D888" s="11" t="s">
        <v>3480</v>
      </c>
    </row>
    <row r="889" spans="1:8" x14ac:dyDescent="0.3">
      <c r="A889" s="11" t="s">
        <v>3481</v>
      </c>
      <c r="B889" s="11">
        <v>2013</v>
      </c>
      <c r="C889" s="11" t="s">
        <v>3482</v>
      </c>
      <c r="D889" s="11" t="s">
        <v>437</v>
      </c>
      <c r="E889" s="11">
        <v>29</v>
      </c>
      <c r="G889" s="11" t="s">
        <v>3483</v>
      </c>
    </row>
    <row r="890" spans="1:8" x14ac:dyDescent="0.3">
      <c r="A890" s="11" t="s">
        <v>3484</v>
      </c>
      <c r="B890" s="11">
        <v>1963</v>
      </c>
      <c r="C890" s="11" t="s">
        <v>3485</v>
      </c>
      <c r="D890" s="11" t="s">
        <v>3486</v>
      </c>
    </row>
    <row r="891" spans="1:8" x14ac:dyDescent="0.3">
      <c r="A891" s="11" t="s">
        <v>1371</v>
      </c>
      <c r="B891" s="11">
        <v>2007</v>
      </c>
      <c r="C891" s="11" t="s">
        <v>3487</v>
      </c>
      <c r="D891" s="11" t="s">
        <v>437</v>
      </c>
      <c r="E891" s="11">
        <v>23</v>
      </c>
      <c r="G891" s="11" t="s">
        <v>3488</v>
      </c>
    </row>
    <row r="892" spans="1:8" x14ac:dyDescent="0.3">
      <c r="A892" s="11" t="s">
        <v>3489</v>
      </c>
      <c r="B892" s="11">
        <v>2010</v>
      </c>
      <c r="C892" s="11" t="s">
        <v>3490</v>
      </c>
      <c r="D892" s="11" t="s">
        <v>3491</v>
      </c>
      <c r="E892" s="11">
        <v>14</v>
      </c>
      <c r="G892" s="11">
        <v>82</v>
      </c>
    </row>
    <row r="893" spans="1:8" x14ac:dyDescent="0.3">
      <c r="A893" s="11" t="s">
        <v>3492</v>
      </c>
      <c r="B893" s="11">
        <v>2009</v>
      </c>
      <c r="C893" s="11" t="s">
        <v>3493</v>
      </c>
      <c r="D893" s="11" t="s">
        <v>3494</v>
      </c>
      <c r="G893" s="11" t="s">
        <v>1950</v>
      </c>
    </row>
    <row r="894" spans="1:8" x14ac:dyDescent="0.3">
      <c r="A894" s="11" t="s">
        <v>3495</v>
      </c>
      <c r="B894" s="11">
        <v>2001</v>
      </c>
      <c r="C894" s="11" t="s">
        <v>3496</v>
      </c>
      <c r="D894" s="11" t="s">
        <v>3497</v>
      </c>
      <c r="G894" s="11" t="s">
        <v>3498</v>
      </c>
    </row>
    <row r="895" spans="1:8" x14ac:dyDescent="0.3">
      <c r="A895" s="11" t="s">
        <v>3499</v>
      </c>
      <c r="B895" s="11">
        <v>2012</v>
      </c>
      <c r="C895" s="11" t="s">
        <v>3500</v>
      </c>
      <c r="D895" s="11" t="s">
        <v>3501</v>
      </c>
      <c r="H895" s="8" t="s">
        <v>3502</v>
      </c>
    </row>
    <row r="896" spans="1:8" x14ac:dyDescent="0.3">
      <c r="A896" s="11" t="s">
        <v>3503</v>
      </c>
      <c r="B896" s="11">
        <v>1993</v>
      </c>
      <c r="C896" s="11" t="s">
        <v>3504</v>
      </c>
      <c r="D896" s="11" t="s">
        <v>3505</v>
      </c>
    </row>
    <row r="897" spans="1:8" x14ac:dyDescent="0.3">
      <c r="A897" s="11" t="s">
        <v>1468</v>
      </c>
      <c r="B897" s="11">
        <v>2011</v>
      </c>
      <c r="C897" s="11" t="s">
        <v>1469</v>
      </c>
      <c r="D897" s="11" t="s">
        <v>3506</v>
      </c>
      <c r="E897" s="11">
        <v>2</v>
      </c>
      <c r="G897" s="11" t="s">
        <v>3507</v>
      </c>
    </row>
    <row r="898" spans="1:8" x14ac:dyDescent="0.3">
      <c r="A898" s="11" t="s">
        <v>3508</v>
      </c>
      <c r="B898" s="11">
        <v>2011</v>
      </c>
      <c r="C898" s="11" t="s">
        <v>3509</v>
      </c>
      <c r="D898" s="11" t="s">
        <v>3510</v>
      </c>
      <c r="G898" s="11" t="s">
        <v>3511</v>
      </c>
    </row>
    <row r="899" spans="1:8" x14ac:dyDescent="0.3">
      <c r="A899" s="11" t="s">
        <v>3512</v>
      </c>
      <c r="B899" s="11">
        <v>2010</v>
      </c>
      <c r="C899" s="11" t="s">
        <v>3513</v>
      </c>
      <c r="D899" s="11" t="s">
        <v>3514</v>
      </c>
      <c r="G899" s="11" t="s">
        <v>1923</v>
      </c>
    </row>
    <row r="900" spans="1:8" x14ac:dyDescent="0.3">
      <c r="A900" s="11" t="s">
        <v>3515</v>
      </c>
      <c r="B900" s="11">
        <v>2013</v>
      </c>
      <c r="C900" s="11" t="s">
        <v>3516</v>
      </c>
      <c r="D900" s="11" t="s">
        <v>3517</v>
      </c>
      <c r="E900" s="11" t="s">
        <v>3518</v>
      </c>
      <c r="G900" s="11" t="s">
        <v>3519</v>
      </c>
    </row>
    <row r="901" spans="1:8" x14ac:dyDescent="0.3">
      <c r="A901" s="11" t="s">
        <v>3520</v>
      </c>
      <c r="B901" s="11">
        <v>2011</v>
      </c>
      <c r="C901" s="11" t="s">
        <v>3521</v>
      </c>
      <c r="D901" s="11" t="s">
        <v>3522</v>
      </c>
      <c r="G901" s="11" t="s">
        <v>3523</v>
      </c>
    </row>
    <row r="902" spans="1:8" x14ac:dyDescent="0.3">
      <c r="A902" s="11" t="s">
        <v>1526</v>
      </c>
      <c r="B902" s="11">
        <v>2000</v>
      </c>
      <c r="C902" s="11" t="s">
        <v>1527</v>
      </c>
      <c r="D902" s="11" t="s">
        <v>3524</v>
      </c>
    </row>
    <row r="903" spans="1:8" x14ac:dyDescent="0.3">
      <c r="A903" s="11" t="s">
        <v>3525</v>
      </c>
      <c r="B903" s="11">
        <v>2002</v>
      </c>
      <c r="C903" s="11" t="s">
        <v>3526</v>
      </c>
      <c r="D903" s="11" t="s">
        <v>3527</v>
      </c>
      <c r="E903" s="11">
        <v>20</v>
      </c>
      <c r="G903" s="11" t="s">
        <v>3528</v>
      </c>
    </row>
    <row r="904" spans="1:8" x14ac:dyDescent="0.3">
      <c r="A904" s="11" t="s">
        <v>3529</v>
      </c>
      <c r="B904" s="11">
        <v>2011</v>
      </c>
      <c r="C904" s="11" t="s">
        <v>3530</v>
      </c>
      <c r="D904" s="11" t="s">
        <v>2301</v>
      </c>
      <c r="G904" s="11" t="s">
        <v>3531</v>
      </c>
    </row>
    <row r="905" spans="1:8" x14ac:dyDescent="0.3">
      <c r="A905" s="11" t="s">
        <v>3532</v>
      </c>
      <c r="B905" s="11">
        <v>1986</v>
      </c>
      <c r="C905" s="11" t="s">
        <v>3533</v>
      </c>
      <c r="D905" s="11" t="s">
        <v>3534</v>
      </c>
      <c r="E905" s="11">
        <v>143</v>
      </c>
      <c r="G905" s="11" t="s">
        <v>3535</v>
      </c>
    </row>
    <row r="906" spans="1:8" x14ac:dyDescent="0.3">
      <c r="A906" s="11" t="s">
        <v>3536</v>
      </c>
      <c r="B906" s="11">
        <v>2016</v>
      </c>
      <c r="C906" s="11" t="s">
        <v>3537</v>
      </c>
      <c r="D906" s="11" t="s">
        <v>437</v>
      </c>
      <c r="E906" s="11">
        <v>63</v>
      </c>
      <c r="G906" s="11" t="s">
        <v>3538</v>
      </c>
    </row>
    <row r="907" spans="1:8" x14ac:dyDescent="0.3">
      <c r="A907" s="11" t="s">
        <v>3539</v>
      </c>
      <c r="B907" s="11">
        <v>2006</v>
      </c>
      <c r="C907" s="11" t="s">
        <v>3540</v>
      </c>
      <c r="D907" s="11" t="s">
        <v>2172</v>
      </c>
      <c r="E907" s="11">
        <v>2</v>
      </c>
      <c r="G907" s="11" t="s">
        <v>3541</v>
      </c>
    </row>
    <row r="908" spans="1:8" x14ac:dyDescent="0.3">
      <c r="A908" s="11" t="s">
        <v>3542</v>
      </c>
      <c r="B908" s="11">
        <v>2012</v>
      </c>
      <c r="C908" s="11" t="s">
        <v>3543</v>
      </c>
      <c r="D908" s="11" t="s">
        <v>3470</v>
      </c>
      <c r="E908" s="11">
        <v>13</v>
      </c>
      <c r="G908" s="11" t="s">
        <v>3544</v>
      </c>
    </row>
    <row r="909" spans="1:8" x14ac:dyDescent="0.3">
      <c r="A909" s="11" t="s">
        <v>3545</v>
      </c>
      <c r="B909" s="11">
        <v>2020</v>
      </c>
      <c r="C909" s="11" t="s">
        <v>3546</v>
      </c>
      <c r="G909" s="11" t="s">
        <v>3547</v>
      </c>
    </row>
    <row r="910" spans="1:8" x14ac:dyDescent="0.3">
      <c r="A910" s="11" t="s">
        <v>3548</v>
      </c>
      <c r="B910" s="11">
        <v>2019</v>
      </c>
      <c r="C910" s="11" t="s">
        <v>3549</v>
      </c>
      <c r="D910" s="11" t="s">
        <v>3550</v>
      </c>
      <c r="G910" s="11" t="s">
        <v>3551</v>
      </c>
    </row>
    <row r="911" spans="1:8" x14ac:dyDescent="0.3">
      <c r="A911" s="11" t="s">
        <v>3552</v>
      </c>
      <c r="B911" s="11">
        <v>2020</v>
      </c>
      <c r="C911" s="11" t="s">
        <v>3553</v>
      </c>
      <c r="D911" s="11" t="s">
        <v>3554</v>
      </c>
      <c r="H911" s="8" t="s">
        <v>3555</v>
      </c>
    </row>
    <row r="912" spans="1:8" x14ac:dyDescent="0.3">
      <c r="A912" s="11" t="s">
        <v>3556</v>
      </c>
      <c r="B912" s="11" t="s">
        <v>3557</v>
      </c>
      <c r="C912" s="11" t="s">
        <v>3558</v>
      </c>
      <c r="D912" s="11" t="s">
        <v>3559</v>
      </c>
      <c r="G912" s="11" t="s">
        <v>3560</v>
      </c>
    </row>
    <row r="913" spans="1:8" x14ac:dyDescent="0.3">
      <c r="A913" s="11" t="s">
        <v>3561</v>
      </c>
      <c r="B913" s="11">
        <v>2019</v>
      </c>
      <c r="C913" s="11" t="s">
        <v>3562</v>
      </c>
      <c r="D913" s="11" t="s">
        <v>3563</v>
      </c>
      <c r="G913" s="11" t="s">
        <v>3564</v>
      </c>
    </row>
    <row r="914" spans="1:8" x14ac:dyDescent="0.3">
      <c r="A914" s="11" t="s">
        <v>3565</v>
      </c>
      <c r="B914" s="11">
        <v>2020</v>
      </c>
      <c r="C914" s="11" t="s">
        <v>3566</v>
      </c>
      <c r="D914" s="11" t="s">
        <v>3567</v>
      </c>
      <c r="H914" s="8" t="s">
        <v>3568</v>
      </c>
    </row>
    <row r="915" spans="1:8" x14ac:dyDescent="0.3">
      <c r="A915" s="11" t="s">
        <v>3569</v>
      </c>
      <c r="B915" s="11">
        <v>2018</v>
      </c>
      <c r="C915" s="11" t="s">
        <v>3570</v>
      </c>
      <c r="D915" s="11" t="s">
        <v>3571</v>
      </c>
    </row>
    <row r="916" spans="1:8" x14ac:dyDescent="0.3">
      <c r="A916" s="11" t="s">
        <v>3572</v>
      </c>
      <c r="B916" s="11">
        <v>2012</v>
      </c>
      <c r="C916" s="11" t="s">
        <v>1258</v>
      </c>
      <c r="D916" s="11" t="s">
        <v>3573</v>
      </c>
    </row>
    <row r="917" spans="1:8" x14ac:dyDescent="0.3">
      <c r="A917" s="11" t="s">
        <v>3574</v>
      </c>
      <c r="B917" s="11">
        <v>2014</v>
      </c>
      <c r="C917" s="11" t="s">
        <v>3575</v>
      </c>
      <c r="D917" s="11" t="s">
        <v>3576</v>
      </c>
      <c r="G917" s="11" t="s">
        <v>3577</v>
      </c>
    </row>
    <row r="918" spans="1:8" x14ac:dyDescent="0.3">
      <c r="A918" s="11" t="s">
        <v>3578</v>
      </c>
      <c r="B918" s="11">
        <v>2006</v>
      </c>
      <c r="C918" s="11" t="s">
        <v>3579</v>
      </c>
      <c r="D918" s="11" t="s">
        <v>3580</v>
      </c>
      <c r="G918" s="11" t="s">
        <v>1102</v>
      </c>
    </row>
    <row r="919" spans="1:8" x14ac:dyDescent="0.3">
      <c r="A919" s="11" t="s">
        <v>3581</v>
      </c>
      <c r="B919" s="11">
        <v>2011</v>
      </c>
      <c r="C919" s="11" t="s">
        <v>1765</v>
      </c>
      <c r="D919" s="11" t="s">
        <v>3582</v>
      </c>
    </row>
    <row r="920" spans="1:8" x14ac:dyDescent="0.3">
      <c r="A920" s="11" t="s">
        <v>3583</v>
      </c>
      <c r="B920" s="11">
        <v>2017</v>
      </c>
      <c r="C920" s="11" t="s">
        <v>3584</v>
      </c>
      <c r="D920" s="11" t="s">
        <v>446</v>
      </c>
      <c r="E920" s="11">
        <v>89</v>
      </c>
      <c r="G920" s="11" t="s">
        <v>3585</v>
      </c>
    </row>
    <row r="921" spans="1:8" x14ac:dyDescent="0.3">
      <c r="A921" s="11" t="s">
        <v>3586</v>
      </c>
      <c r="B921" s="11">
        <v>1997</v>
      </c>
      <c r="C921" s="11" t="s">
        <v>3587</v>
      </c>
      <c r="D921" s="11" t="s">
        <v>3588</v>
      </c>
      <c r="E921" s="11">
        <v>55</v>
      </c>
      <c r="G921" s="11" t="s">
        <v>3589</v>
      </c>
    </row>
    <row r="922" spans="1:8" x14ac:dyDescent="0.3">
      <c r="A922" s="11" t="s">
        <v>3590</v>
      </c>
      <c r="B922" s="11">
        <v>2004</v>
      </c>
      <c r="C922" s="11" t="s">
        <v>3591</v>
      </c>
      <c r="D922" s="11" t="s">
        <v>3592</v>
      </c>
    </row>
    <row r="923" spans="1:8" x14ac:dyDescent="0.3">
      <c r="A923" s="11" t="s">
        <v>3593</v>
      </c>
      <c r="B923" s="11">
        <v>2014</v>
      </c>
      <c r="C923" s="11" t="s">
        <v>3594</v>
      </c>
      <c r="D923" s="11" t="s">
        <v>3595</v>
      </c>
      <c r="G923" s="11" t="s">
        <v>3596</v>
      </c>
    </row>
    <row r="924" spans="1:8" x14ac:dyDescent="0.3">
      <c r="A924" s="11" t="s">
        <v>3597</v>
      </c>
      <c r="B924" s="11">
        <v>2004</v>
      </c>
      <c r="C924" s="11" t="s">
        <v>3598</v>
      </c>
      <c r="D924" s="11" t="s">
        <v>3599</v>
      </c>
      <c r="G924" s="11" t="s">
        <v>3600</v>
      </c>
    </row>
    <row r="925" spans="1:8" x14ac:dyDescent="0.3">
      <c r="A925" s="11" t="s">
        <v>1345</v>
      </c>
      <c r="B925" s="11">
        <v>2013</v>
      </c>
      <c r="C925" s="11" t="s">
        <v>3601</v>
      </c>
      <c r="D925" s="11" t="s">
        <v>3602</v>
      </c>
      <c r="G925" s="11" t="s">
        <v>3603</v>
      </c>
    </row>
    <row r="926" spans="1:8" x14ac:dyDescent="0.3">
      <c r="A926" s="11" t="s">
        <v>3604</v>
      </c>
      <c r="B926" s="11">
        <v>2020</v>
      </c>
      <c r="C926" s="11" t="s">
        <v>3605</v>
      </c>
      <c r="D926" s="11" t="s">
        <v>3606</v>
      </c>
      <c r="G926" s="11" t="s">
        <v>3607</v>
      </c>
    </row>
    <row r="927" spans="1:8" x14ac:dyDescent="0.3">
      <c r="A927" s="11" t="s">
        <v>3608</v>
      </c>
      <c r="B927" s="11">
        <v>2010</v>
      </c>
      <c r="C927" s="11" t="s">
        <v>3609</v>
      </c>
      <c r="D927" s="11" t="s">
        <v>3610</v>
      </c>
    </row>
    <row r="928" spans="1:8" x14ac:dyDescent="0.3">
      <c r="A928" s="11" t="s">
        <v>3611</v>
      </c>
      <c r="B928" s="11">
        <v>2002</v>
      </c>
      <c r="C928" s="11" t="s">
        <v>3612</v>
      </c>
      <c r="D928" s="11" t="s">
        <v>3613</v>
      </c>
      <c r="E928" s="11">
        <v>2</v>
      </c>
      <c r="G928" s="11" t="s">
        <v>3614</v>
      </c>
    </row>
    <row r="929" spans="1:7" x14ac:dyDescent="0.3">
      <c r="A929" s="11" t="s">
        <v>3615</v>
      </c>
      <c r="B929" s="11">
        <v>2013</v>
      </c>
      <c r="C929" s="11" t="s">
        <v>3616</v>
      </c>
      <c r="D929" s="11" t="s">
        <v>3617</v>
      </c>
      <c r="E929" s="11">
        <v>23</v>
      </c>
      <c r="G929" s="11" t="s">
        <v>3618</v>
      </c>
    </row>
    <row r="930" spans="1:7" x14ac:dyDescent="0.3">
      <c r="A930" s="11" t="s">
        <v>3619</v>
      </c>
      <c r="B930" s="11">
        <v>2020</v>
      </c>
      <c r="C930" s="11" t="s">
        <v>3620</v>
      </c>
      <c r="D930" s="11" t="s">
        <v>446</v>
      </c>
      <c r="E930" s="11">
        <v>161</v>
      </c>
      <c r="G930" s="11" t="s">
        <v>3621</v>
      </c>
    </row>
    <row r="931" spans="1:7" x14ac:dyDescent="0.3">
      <c r="A931" s="11" t="s">
        <v>3622</v>
      </c>
      <c r="B931" s="11">
        <v>2017</v>
      </c>
      <c r="C931" s="11" t="s">
        <v>3623</v>
      </c>
      <c r="D931" s="11" t="s">
        <v>3624</v>
      </c>
      <c r="G931" s="11" t="s">
        <v>3625</v>
      </c>
    </row>
    <row r="932" spans="1:7" x14ac:dyDescent="0.3">
      <c r="A932" s="11" t="s">
        <v>3626</v>
      </c>
      <c r="B932" s="11">
        <v>2005</v>
      </c>
      <c r="C932" s="11" t="s">
        <v>3627</v>
      </c>
      <c r="D932" s="11" t="s">
        <v>3628</v>
      </c>
      <c r="G932" s="11" t="s">
        <v>3629</v>
      </c>
    </row>
    <row r="933" spans="1:7" x14ac:dyDescent="0.3">
      <c r="A933" s="11" t="s">
        <v>3630</v>
      </c>
      <c r="B933" s="11">
        <v>2011</v>
      </c>
      <c r="C933" s="11" t="s">
        <v>3631</v>
      </c>
      <c r="D933" s="11" t="s">
        <v>3470</v>
      </c>
      <c r="E933" s="11">
        <v>12</v>
      </c>
      <c r="G933" s="11" t="s">
        <v>2778</v>
      </c>
    </row>
    <row r="934" spans="1:7" x14ac:dyDescent="0.3">
      <c r="A934" s="11" t="s">
        <v>3632</v>
      </c>
      <c r="B934" s="11">
        <v>2009</v>
      </c>
      <c r="C934" s="11" t="s">
        <v>3633</v>
      </c>
      <c r="D934" s="11" t="s">
        <v>3634</v>
      </c>
      <c r="E934" s="11">
        <v>4</v>
      </c>
      <c r="G934" s="11">
        <v>1883</v>
      </c>
    </row>
    <row r="935" spans="1:7" x14ac:dyDescent="0.3">
      <c r="A935" s="11" t="s">
        <v>3635</v>
      </c>
      <c r="B935" s="11">
        <v>2014</v>
      </c>
      <c r="C935" s="11" t="s">
        <v>3636</v>
      </c>
      <c r="D935" s="11" t="s">
        <v>3637</v>
      </c>
      <c r="E935" s="11">
        <v>69</v>
      </c>
      <c r="G935" s="11" t="s">
        <v>3638</v>
      </c>
    </row>
    <row r="936" spans="1:7" x14ac:dyDescent="0.3">
      <c r="A936" s="11" t="s">
        <v>3639</v>
      </c>
      <c r="B936" s="11">
        <v>2015</v>
      </c>
      <c r="C936" s="11" t="s">
        <v>3640</v>
      </c>
      <c r="D936" s="11" t="s">
        <v>3641</v>
      </c>
      <c r="G936" s="11" t="s">
        <v>3642</v>
      </c>
    </row>
    <row r="937" spans="1:7" x14ac:dyDescent="0.3">
      <c r="A937" s="11" t="s">
        <v>3643</v>
      </c>
      <c r="B937" s="11">
        <v>2011</v>
      </c>
      <c r="C937" s="11" t="s">
        <v>1469</v>
      </c>
      <c r="D937" s="11" t="s">
        <v>3644</v>
      </c>
      <c r="G937" s="11" t="s">
        <v>3507</v>
      </c>
    </row>
    <row r="938" spans="1:7" x14ac:dyDescent="0.3">
      <c r="A938" s="11" t="s">
        <v>3645</v>
      </c>
      <c r="B938" s="11">
        <v>2009</v>
      </c>
      <c r="C938" s="11" t="s">
        <v>3646</v>
      </c>
      <c r="D938" s="11" t="s">
        <v>3647</v>
      </c>
      <c r="E938" s="11">
        <v>32</v>
      </c>
      <c r="G938" s="11" t="s">
        <v>3648</v>
      </c>
    </row>
    <row r="939" spans="1:7" x14ac:dyDescent="0.3">
      <c r="A939" s="11" t="s">
        <v>3649</v>
      </c>
      <c r="B939" s="11">
        <v>2018</v>
      </c>
      <c r="C939" s="11" t="s">
        <v>3650</v>
      </c>
      <c r="D939" s="11" t="s">
        <v>3651</v>
      </c>
      <c r="G939" s="11" t="s">
        <v>2197</v>
      </c>
    </row>
    <row r="940" spans="1:7" x14ac:dyDescent="0.3">
      <c r="A940" s="11" t="s">
        <v>3652</v>
      </c>
      <c r="B940" s="11">
        <v>2019</v>
      </c>
      <c r="C940" s="11" t="s">
        <v>135</v>
      </c>
      <c r="D940" s="11" t="s">
        <v>437</v>
      </c>
      <c r="E940" s="11">
        <v>93</v>
      </c>
      <c r="G940" s="11" t="s">
        <v>622</v>
      </c>
    </row>
    <row r="941" spans="1:7" x14ac:dyDescent="0.3">
      <c r="A941" s="11" t="s">
        <v>1496</v>
      </c>
      <c r="B941" s="11">
        <v>2008</v>
      </c>
      <c r="C941" s="11" t="s">
        <v>3653</v>
      </c>
      <c r="D941" s="11" t="s">
        <v>1498</v>
      </c>
      <c r="E941" s="11">
        <v>49</v>
      </c>
      <c r="G941" s="11" t="s">
        <v>3654</v>
      </c>
    </row>
    <row r="942" spans="1:7" x14ac:dyDescent="0.3">
      <c r="A942" s="11" t="s">
        <v>3655</v>
      </c>
      <c r="B942" s="11">
        <v>2020</v>
      </c>
      <c r="C942" s="11" t="s">
        <v>3656</v>
      </c>
      <c r="G942" s="8" t="s">
        <v>3657</v>
      </c>
    </row>
    <row r="943" spans="1:7" x14ac:dyDescent="0.3">
      <c r="A943" s="11" t="s">
        <v>3658</v>
      </c>
      <c r="B943" s="11">
        <v>1999</v>
      </c>
      <c r="C943" s="11" t="s">
        <v>3659</v>
      </c>
      <c r="D943" s="11" t="s">
        <v>3660</v>
      </c>
      <c r="E943" s="11">
        <v>9</v>
      </c>
      <c r="G943" s="11" t="s">
        <v>3661</v>
      </c>
    </row>
    <row r="944" spans="1:7" x14ac:dyDescent="0.3">
      <c r="A944" s="11" t="s">
        <v>3662</v>
      </c>
      <c r="B944" s="11">
        <v>1994</v>
      </c>
      <c r="C944" s="11" t="s">
        <v>3663</v>
      </c>
      <c r="D944" s="11" t="s">
        <v>3664</v>
      </c>
    </row>
    <row r="945" spans="1:7" x14ac:dyDescent="0.3">
      <c r="A945" s="11" t="s">
        <v>2992</v>
      </c>
      <c r="B945" s="11">
        <v>2020</v>
      </c>
      <c r="C945" s="11" t="s">
        <v>3665</v>
      </c>
      <c r="G945" s="8" t="s">
        <v>3666</v>
      </c>
    </row>
    <row r="946" spans="1:7" x14ac:dyDescent="0.3">
      <c r="A946" s="11" t="s">
        <v>3667</v>
      </c>
      <c r="B946" s="11">
        <v>2019</v>
      </c>
      <c r="C946" s="11" t="s">
        <v>3668</v>
      </c>
      <c r="D946" s="11" t="s">
        <v>3669</v>
      </c>
      <c r="G946" s="11" t="s">
        <v>3670</v>
      </c>
    </row>
    <row r="947" spans="1:7" x14ac:dyDescent="0.3">
      <c r="A947" s="11" t="s">
        <v>3671</v>
      </c>
      <c r="B947" s="11">
        <v>2006</v>
      </c>
      <c r="C947" s="11" t="s">
        <v>3672</v>
      </c>
      <c r="D947" s="11" t="s">
        <v>3580</v>
      </c>
      <c r="G947" s="11" t="s">
        <v>3673</v>
      </c>
    </row>
    <row r="948" spans="1:7" x14ac:dyDescent="0.3">
      <c r="A948" s="11" t="s">
        <v>3674</v>
      </c>
      <c r="B948" s="11">
        <v>1995</v>
      </c>
      <c r="C948" s="11" t="s">
        <v>3675</v>
      </c>
    </row>
    <row r="949" spans="1:7" x14ac:dyDescent="0.3">
      <c r="A949" s="11" t="s">
        <v>3676</v>
      </c>
      <c r="B949" s="11">
        <v>2009</v>
      </c>
      <c r="C949" s="11" t="s">
        <v>3677</v>
      </c>
      <c r="D949" s="11" t="s">
        <v>3678</v>
      </c>
      <c r="G949" s="11" t="s">
        <v>2197</v>
      </c>
    </row>
    <row r="950" spans="1:7" x14ac:dyDescent="0.3">
      <c r="A950" s="11" t="s">
        <v>3679</v>
      </c>
      <c r="B950" s="11">
        <v>2017</v>
      </c>
      <c r="C950" s="11" t="s">
        <v>3680</v>
      </c>
      <c r="D950" s="11" t="s">
        <v>3681</v>
      </c>
    </row>
    <row r="951" spans="1:7" x14ac:dyDescent="0.3">
      <c r="A951" s="11" t="s">
        <v>3682</v>
      </c>
      <c r="B951" s="11">
        <v>2016</v>
      </c>
      <c r="C951" s="11" t="s">
        <v>3683</v>
      </c>
      <c r="D951" s="11" t="s">
        <v>3684</v>
      </c>
      <c r="G951" s="11" t="s">
        <v>3685</v>
      </c>
    </row>
    <row r="952" spans="1:7" x14ac:dyDescent="0.3">
      <c r="A952" s="11" t="s">
        <v>3686</v>
      </c>
      <c r="B952" s="11">
        <v>2009</v>
      </c>
      <c r="C952" s="11" t="s">
        <v>3687</v>
      </c>
      <c r="D952" s="11" t="s">
        <v>3688</v>
      </c>
    </row>
    <row r="953" spans="1:7" x14ac:dyDescent="0.3">
      <c r="A953" s="11" t="s">
        <v>3689</v>
      </c>
      <c r="B953" s="11">
        <v>2016</v>
      </c>
      <c r="C953" s="11" t="s">
        <v>3690</v>
      </c>
      <c r="D953" s="11" t="s">
        <v>3691</v>
      </c>
    </row>
    <row r="954" spans="1:7" x14ac:dyDescent="0.3">
      <c r="A954" s="11" t="s">
        <v>3692</v>
      </c>
      <c r="B954" s="11">
        <v>1999</v>
      </c>
      <c r="C954" s="11" t="s">
        <v>3693</v>
      </c>
      <c r="D954" s="11" t="s">
        <v>3694</v>
      </c>
    </row>
    <row r="955" spans="1:7" x14ac:dyDescent="0.3">
      <c r="A955" s="11" t="s">
        <v>3695</v>
      </c>
      <c r="B955" s="11">
        <v>2017</v>
      </c>
      <c r="C955" s="11" t="s">
        <v>3696</v>
      </c>
      <c r="D955" s="11" t="s">
        <v>3697</v>
      </c>
    </row>
    <row r="956" spans="1:7" x14ac:dyDescent="0.3">
      <c r="A956" s="11" t="s">
        <v>3698</v>
      </c>
      <c r="B956" s="11">
        <v>2018</v>
      </c>
      <c r="C956" s="11" t="s">
        <v>3699</v>
      </c>
      <c r="D956" s="11" t="s">
        <v>3700</v>
      </c>
    </row>
    <row r="957" spans="1:7" x14ac:dyDescent="0.3">
      <c r="A957" s="11" t="s">
        <v>3701</v>
      </c>
      <c r="B957" s="11">
        <v>2016</v>
      </c>
      <c r="C957" s="11" t="s">
        <v>3702</v>
      </c>
      <c r="D957" s="11" t="s">
        <v>3703</v>
      </c>
    </row>
    <row r="958" spans="1:7" x14ac:dyDescent="0.3">
      <c r="A958" s="11" t="s">
        <v>3704</v>
      </c>
      <c r="B958" s="11">
        <v>2016</v>
      </c>
      <c r="C958" s="11" t="s">
        <v>3705</v>
      </c>
      <c r="D958" s="11" t="s">
        <v>715</v>
      </c>
    </row>
    <row r="959" spans="1:7" x14ac:dyDescent="0.3">
      <c r="A959" s="11" t="s">
        <v>3706</v>
      </c>
      <c r="B959" s="11">
        <v>2009</v>
      </c>
      <c r="C959" s="11" t="s">
        <v>3707</v>
      </c>
      <c r="D959" s="11" t="s">
        <v>3708</v>
      </c>
    </row>
    <row r="960" spans="1:7" x14ac:dyDescent="0.3">
      <c r="A960" s="11" t="s">
        <v>3709</v>
      </c>
      <c r="B960" s="11">
        <v>2014</v>
      </c>
      <c r="C960" s="11" t="s">
        <v>3710</v>
      </c>
      <c r="D960" s="11" t="s">
        <v>3711</v>
      </c>
    </row>
    <row r="961" spans="1:7" x14ac:dyDescent="0.3">
      <c r="A961" s="11" t="s">
        <v>3712</v>
      </c>
      <c r="B961" s="11">
        <v>2016</v>
      </c>
      <c r="C961" s="11" t="s">
        <v>3713</v>
      </c>
      <c r="D961" s="11" t="s">
        <v>3714</v>
      </c>
    </row>
    <row r="962" spans="1:7" x14ac:dyDescent="0.3">
      <c r="A962" s="11" t="s">
        <v>3715</v>
      </c>
      <c r="B962" s="11">
        <v>2010</v>
      </c>
      <c r="C962" s="11" t="s">
        <v>3716</v>
      </c>
      <c r="D962" s="11" t="s">
        <v>3717</v>
      </c>
    </row>
    <row r="963" spans="1:7" x14ac:dyDescent="0.3">
      <c r="A963" s="11" t="s">
        <v>836</v>
      </c>
      <c r="B963" s="11">
        <v>2019</v>
      </c>
      <c r="C963" s="11" t="s">
        <v>3718</v>
      </c>
      <c r="D963" s="11" t="s">
        <v>3719</v>
      </c>
    </row>
    <row r="964" spans="1:7" x14ac:dyDescent="0.3">
      <c r="A964" s="11" t="s">
        <v>3720</v>
      </c>
      <c r="B964" s="11">
        <v>2012</v>
      </c>
      <c r="C964" s="11" t="s">
        <v>3721</v>
      </c>
    </row>
    <row r="965" spans="1:7" x14ac:dyDescent="0.3">
      <c r="A965" s="11" t="s">
        <v>3722</v>
      </c>
      <c r="B965" s="11">
        <v>1926</v>
      </c>
      <c r="C965" s="11" t="s">
        <v>3723</v>
      </c>
      <c r="D965" s="11" t="s">
        <v>3724</v>
      </c>
    </row>
    <row r="966" spans="1:7" x14ac:dyDescent="0.3">
      <c r="A966" s="11" t="s">
        <v>3725</v>
      </c>
      <c r="B966" s="11">
        <v>2020</v>
      </c>
      <c r="C966" s="11" t="s">
        <v>3726</v>
      </c>
      <c r="D966" s="11" t="s">
        <v>3727</v>
      </c>
    </row>
    <row r="967" spans="1:7" x14ac:dyDescent="0.3">
      <c r="A967" s="11" t="s">
        <v>3728</v>
      </c>
      <c r="B967" s="11">
        <v>2017</v>
      </c>
      <c r="C967" s="11" t="s">
        <v>3729</v>
      </c>
      <c r="D967" s="11" t="s">
        <v>3730</v>
      </c>
    </row>
    <row r="968" spans="1:7" x14ac:dyDescent="0.3">
      <c r="A968" s="11" t="s">
        <v>3731</v>
      </c>
      <c r="B968" s="11">
        <v>2011</v>
      </c>
      <c r="C968" s="11" t="s">
        <v>3732</v>
      </c>
      <c r="D968" s="11" t="s">
        <v>3733</v>
      </c>
    </row>
    <row r="969" spans="1:7" x14ac:dyDescent="0.3">
      <c r="A969" s="11" t="s">
        <v>3734</v>
      </c>
      <c r="B969" s="11">
        <v>2004</v>
      </c>
      <c r="C969" s="11" t="s">
        <v>3735</v>
      </c>
      <c r="D969" s="11" t="s">
        <v>3736</v>
      </c>
    </row>
    <row r="970" spans="1:7" x14ac:dyDescent="0.3">
      <c r="A970" s="11" t="s">
        <v>3737</v>
      </c>
      <c r="B970" s="11">
        <v>0</v>
      </c>
      <c r="C970" s="11" t="s">
        <v>3738</v>
      </c>
      <c r="D970" s="11" t="s">
        <v>3739</v>
      </c>
      <c r="G970" s="11">
        <v>204</v>
      </c>
    </row>
    <row r="971" spans="1:7" x14ac:dyDescent="0.3">
      <c r="A971" s="11" t="s">
        <v>3740</v>
      </c>
      <c r="B971" s="11">
        <v>2017</v>
      </c>
      <c r="C971" s="11" t="s">
        <v>3741</v>
      </c>
      <c r="D971" s="11" t="s">
        <v>3742</v>
      </c>
    </row>
    <row r="972" spans="1:7" x14ac:dyDescent="0.3">
      <c r="A972" s="11" t="s">
        <v>562</v>
      </c>
      <c r="B972" s="11">
        <v>1997</v>
      </c>
      <c r="C972" s="11" t="s">
        <v>563</v>
      </c>
    </row>
    <row r="973" spans="1:7" x14ac:dyDescent="0.3">
      <c r="A973" s="11" t="s">
        <v>3743</v>
      </c>
      <c r="B973" s="11">
        <v>2018</v>
      </c>
      <c r="C973" s="11" t="s">
        <v>3744</v>
      </c>
      <c r="D973" s="11" t="s">
        <v>3745</v>
      </c>
    </row>
    <row r="974" spans="1:7" x14ac:dyDescent="0.3">
      <c r="A974" s="11" t="s">
        <v>3746</v>
      </c>
      <c r="B974" s="11">
        <v>2004</v>
      </c>
      <c r="C974" s="11" t="s">
        <v>3747</v>
      </c>
      <c r="D974" s="11" t="s">
        <v>3748</v>
      </c>
    </row>
    <row r="975" spans="1:7" x14ac:dyDescent="0.3">
      <c r="A975" s="11" t="s">
        <v>3749</v>
      </c>
      <c r="B975" s="11">
        <v>1996</v>
      </c>
      <c r="C975" s="11" t="s">
        <v>3750</v>
      </c>
      <c r="D975" s="11" t="s">
        <v>3751</v>
      </c>
      <c r="E975" s="11">
        <v>26</v>
      </c>
      <c r="F975" s="11">
        <v>5</v>
      </c>
    </row>
    <row r="976" spans="1:7" x14ac:dyDescent="0.3">
      <c r="A976" s="11" t="s">
        <v>3752</v>
      </c>
      <c r="B976" s="11">
        <v>2018</v>
      </c>
      <c r="C976" s="11" t="s">
        <v>3753</v>
      </c>
      <c r="D976" s="11" t="s">
        <v>3754</v>
      </c>
    </row>
    <row r="977" spans="1:7" x14ac:dyDescent="0.3">
      <c r="A977" s="11" t="s">
        <v>914</v>
      </c>
      <c r="B977" s="11">
        <v>2014</v>
      </c>
      <c r="C977" s="11" t="s">
        <v>2529</v>
      </c>
      <c r="D977" s="11" t="s">
        <v>3755</v>
      </c>
    </row>
    <row r="978" spans="1:7" x14ac:dyDescent="0.3">
      <c r="A978" s="11" t="s">
        <v>3756</v>
      </c>
      <c r="B978" s="11">
        <v>2019</v>
      </c>
      <c r="C978" s="11" t="s">
        <v>3757</v>
      </c>
      <c r="G978" s="8" t="s">
        <v>3758</v>
      </c>
    </row>
    <row r="979" spans="1:7" x14ac:dyDescent="0.3">
      <c r="A979" s="11" t="s">
        <v>3759</v>
      </c>
      <c r="B979" s="11">
        <v>1989</v>
      </c>
      <c r="C979" s="11" t="s">
        <v>3760</v>
      </c>
      <c r="D979" s="11" t="s">
        <v>3761</v>
      </c>
    </row>
    <row r="980" spans="1:7" x14ac:dyDescent="0.3">
      <c r="A980" s="11" t="s">
        <v>3762</v>
      </c>
      <c r="B980" s="11">
        <v>2020</v>
      </c>
      <c r="C980" s="11" t="s">
        <v>3763</v>
      </c>
      <c r="D980" s="11" t="s">
        <v>3764</v>
      </c>
    </row>
    <row r="981" spans="1:7" x14ac:dyDescent="0.3">
      <c r="A981" s="11" t="s">
        <v>3765</v>
      </c>
      <c r="B981" s="11">
        <v>2017</v>
      </c>
      <c r="C981" s="11" t="s">
        <v>3766</v>
      </c>
      <c r="D981" s="11" t="s">
        <v>3767</v>
      </c>
    </row>
    <row r="982" spans="1:7" x14ac:dyDescent="0.3">
      <c r="A982" s="11" t="s">
        <v>3768</v>
      </c>
      <c r="B982" s="11">
        <v>2015</v>
      </c>
      <c r="C982" s="11" t="s">
        <v>3769</v>
      </c>
      <c r="D982" s="11" t="s">
        <v>3770</v>
      </c>
    </row>
    <row r="983" spans="1:7" x14ac:dyDescent="0.3">
      <c r="A983" s="11" t="s">
        <v>3771</v>
      </c>
      <c r="B983" s="11">
        <v>1998</v>
      </c>
      <c r="C983" s="11" t="s">
        <v>3772</v>
      </c>
      <c r="D983" s="11" t="s">
        <v>3773</v>
      </c>
    </row>
    <row r="984" spans="1:7" x14ac:dyDescent="0.3">
      <c r="A984" s="11" t="s">
        <v>3774</v>
      </c>
      <c r="B984" s="11">
        <v>1998</v>
      </c>
      <c r="C984" s="11" t="s">
        <v>3775</v>
      </c>
      <c r="D984" s="11" t="s">
        <v>3776</v>
      </c>
    </row>
    <row r="985" spans="1:7" x14ac:dyDescent="0.3">
      <c r="A985" s="11" t="s">
        <v>3777</v>
      </c>
      <c r="B985" s="11">
        <v>2016</v>
      </c>
      <c r="C985" s="11" t="s">
        <v>3778</v>
      </c>
      <c r="D985" s="11" t="s">
        <v>3779</v>
      </c>
    </row>
    <row r="986" spans="1:7" x14ac:dyDescent="0.3">
      <c r="A986" s="11" t="s">
        <v>3780</v>
      </c>
      <c r="B986" s="11">
        <v>2013</v>
      </c>
      <c r="C986" s="11" t="s">
        <v>3781</v>
      </c>
      <c r="D986" s="11" t="s">
        <v>3782</v>
      </c>
    </row>
    <row r="987" spans="1:7" x14ac:dyDescent="0.3">
      <c r="A987" s="11" t="s">
        <v>3783</v>
      </c>
      <c r="B987" s="11">
        <v>2014</v>
      </c>
      <c r="C987" s="11" t="s">
        <v>3784</v>
      </c>
      <c r="D987" s="11" t="s">
        <v>3785</v>
      </c>
    </row>
    <row r="988" spans="1:7" x14ac:dyDescent="0.3">
      <c r="A988" s="11" t="s">
        <v>3786</v>
      </c>
      <c r="B988" s="11">
        <v>2017</v>
      </c>
      <c r="C988" s="11" t="s">
        <v>3787</v>
      </c>
      <c r="D988" s="11" t="s">
        <v>3788</v>
      </c>
    </row>
    <row r="989" spans="1:7" x14ac:dyDescent="0.3">
      <c r="A989" s="11" t="s">
        <v>3789</v>
      </c>
      <c r="B989" s="11">
        <v>2020</v>
      </c>
      <c r="C989" s="11" t="s">
        <v>3790</v>
      </c>
      <c r="G989" s="8" t="s">
        <v>3791</v>
      </c>
    </row>
    <row r="990" spans="1:7" x14ac:dyDescent="0.3">
      <c r="A990" s="11" t="s">
        <v>3792</v>
      </c>
      <c r="B990" s="11">
        <v>2020</v>
      </c>
      <c r="C990" s="11" t="s">
        <v>3793</v>
      </c>
      <c r="D990" s="11" t="s">
        <v>3794</v>
      </c>
    </row>
    <row r="991" spans="1:7" x14ac:dyDescent="0.3">
      <c r="A991" s="11" t="s">
        <v>3795</v>
      </c>
      <c r="B991" s="11">
        <v>2016</v>
      </c>
      <c r="C991" s="11" t="s">
        <v>3796</v>
      </c>
      <c r="D991" s="11" t="s">
        <v>3797</v>
      </c>
    </row>
    <row r="992" spans="1:7" x14ac:dyDescent="0.3">
      <c r="A992" s="11" t="s">
        <v>3798</v>
      </c>
      <c r="B992" s="11">
        <v>2019</v>
      </c>
      <c r="C992" s="11" t="s">
        <v>3799</v>
      </c>
      <c r="G992" s="8" t="s">
        <v>3800</v>
      </c>
    </row>
    <row r="993" spans="1:5" x14ac:dyDescent="0.3">
      <c r="A993" s="11" t="s">
        <v>3801</v>
      </c>
      <c r="B993" s="11">
        <v>2019</v>
      </c>
      <c r="C993" s="11" t="s">
        <v>3802</v>
      </c>
    </row>
    <row r="994" spans="1:5" x14ac:dyDescent="0.3">
      <c r="A994" s="11" t="s">
        <v>3803</v>
      </c>
      <c r="B994" s="11">
        <v>2010</v>
      </c>
      <c r="C994" s="11" t="s">
        <v>3804</v>
      </c>
      <c r="D994" s="11" t="s">
        <v>3805</v>
      </c>
    </row>
    <row r="995" spans="1:5" x14ac:dyDescent="0.3">
      <c r="A995" s="11" t="s">
        <v>3806</v>
      </c>
      <c r="B995" s="11">
        <v>2017</v>
      </c>
      <c r="C995" s="11" t="s">
        <v>3807</v>
      </c>
      <c r="D995" s="11" t="s">
        <v>3808</v>
      </c>
    </row>
    <row r="996" spans="1:5" x14ac:dyDescent="0.3">
      <c r="A996" s="11" t="s">
        <v>3809</v>
      </c>
      <c r="B996" s="11">
        <v>2018</v>
      </c>
      <c r="C996" s="11" t="s">
        <v>3810</v>
      </c>
      <c r="D996" s="11" t="s">
        <v>3811</v>
      </c>
    </row>
    <row r="997" spans="1:5" x14ac:dyDescent="0.3">
      <c r="A997" s="11" t="s">
        <v>3812</v>
      </c>
      <c r="B997" s="11">
        <v>2012</v>
      </c>
      <c r="C997" s="11" t="s">
        <v>3813</v>
      </c>
      <c r="D997" s="11" t="s">
        <v>3814</v>
      </c>
    </row>
    <row r="998" spans="1:5" x14ac:dyDescent="0.3">
      <c r="A998" s="11" t="s">
        <v>3815</v>
      </c>
      <c r="B998" s="11">
        <v>2013</v>
      </c>
      <c r="C998" s="11" t="s">
        <v>3816</v>
      </c>
      <c r="D998" s="11" t="s">
        <v>3817</v>
      </c>
    </row>
    <row r="999" spans="1:5" x14ac:dyDescent="0.3">
      <c r="A999" s="11" t="s">
        <v>1468</v>
      </c>
      <c r="B999" s="11">
        <v>2011</v>
      </c>
      <c r="C999" s="11" t="s">
        <v>1469</v>
      </c>
      <c r="D999" s="11" t="s">
        <v>3818</v>
      </c>
    </row>
    <row r="1000" spans="1:5" x14ac:dyDescent="0.3">
      <c r="A1000" s="11" t="s">
        <v>3819</v>
      </c>
      <c r="B1000" s="11">
        <v>2013</v>
      </c>
      <c r="C1000" s="11" t="s">
        <v>3820</v>
      </c>
      <c r="D1000" s="11" t="s">
        <v>3821</v>
      </c>
    </row>
    <row r="1001" spans="1:5" x14ac:dyDescent="0.3">
      <c r="A1001" s="11" t="s">
        <v>3822</v>
      </c>
      <c r="B1001" s="11">
        <v>2014</v>
      </c>
      <c r="C1001" s="11" t="s">
        <v>3823</v>
      </c>
      <c r="D1001" s="11" t="s">
        <v>3824</v>
      </c>
    </row>
    <row r="1002" spans="1:5" x14ac:dyDescent="0.3">
      <c r="A1002" s="11" t="s">
        <v>3825</v>
      </c>
      <c r="B1002" s="11">
        <v>1998</v>
      </c>
      <c r="C1002" s="11" t="s">
        <v>3826</v>
      </c>
      <c r="D1002" s="11" t="s">
        <v>3827</v>
      </c>
    </row>
    <row r="1003" spans="1:5" x14ac:dyDescent="0.3">
      <c r="A1003" s="11" t="s">
        <v>3828</v>
      </c>
      <c r="B1003" s="11">
        <v>1999</v>
      </c>
      <c r="C1003" s="11" t="s">
        <v>3829</v>
      </c>
      <c r="D1003" s="11" t="s">
        <v>3830</v>
      </c>
    </row>
    <row r="1004" spans="1:5" x14ac:dyDescent="0.3">
      <c r="A1004" s="11" t="s">
        <v>3831</v>
      </c>
      <c r="B1004" s="11">
        <v>2001</v>
      </c>
      <c r="C1004" s="11" t="s">
        <v>3832</v>
      </c>
      <c r="D1004" s="11" t="s">
        <v>3833</v>
      </c>
      <c r="E1004" s="11">
        <v>25</v>
      </c>
    </row>
    <row r="1005" spans="1:5" x14ac:dyDescent="0.3">
      <c r="A1005" s="11" t="s">
        <v>3834</v>
      </c>
      <c r="B1005" s="11">
        <v>2016</v>
      </c>
      <c r="C1005" s="11" t="s">
        <v>3835</v>
      </c>
      <c r="D1005" s="11" t="s">
        <v>3836</v>
      </c>
    </row>
    <row r="1006" spans="1:5" x14ac:dyDescent="0.3">
      <c r="A1006" s="11" t="s">
        <v>3837</v>
      </c>
      <c r="B1006" s="11">
        <v>2006</v>
      </c>
      <c r="C1006" s="11" t="s">
        <v>3838</v>
      </c>
      <c r="D1006" s="11" t="s">
        <v>3839</v>
      </c>
    </row>
    <row r="1007" spans="1:5" x14ac:dyDescent="0.3">
      <c r="A1007" s="11" t="s">
        <v>3840</v>
      </c>
      <c r="B1007" s="11">
        <v>2010</v>
      </c>
      <c r="C1007" s="11" t="s">
        <v>3841</v>
      </c>
      <c r="D1007" s="11" t="s">
        <v>3842</v>
      </c>
    </row>
    <row r="1008" spans="1:5" x14ac:dyDescent="0.3">
      <c r="A1008" s="11" t="s">
        <v>3843</v>
      </c>
      <c r="B1008" s="11">
        <v>2018</v>
      </c>
      <c r="C1008" s="11" t="s">
        <v>3844</v>
      </c>
      <c r="D1008" s="11" t="s">
        <v>3845</v>
      </c>
    </row>
    <row r="1009" spans="1:7" x14ac:dyDescent="0.3">
      <c r="A1009" s="11" t="s">
        <v>3846</v>
      </c>
      <c r="B1009" s="11">
        <v>2017</v>
      </c>
      <c r="C1009" s="11" t="s">
        <v>3847</v>
      </c>
      <c r="D1009" s="11" t="s">
        <v>3848</v>
      </c>
    </row>
    <row r="1010" spans="1:7" x14ac:dyDescent="0.3">
      <c r="A1010" s="11" t="s">
        <v>3849</v>
      </c>
      <c r="B1010" s="11">
        <v>2010</v>
      </c>
      <c r="C1010" s="11" t="s">
        <v>3850</v>
      </c>
      <c r="D1010" s="11" t="s">
        <v>3851</v>
      </c>
    </row>
    <row r="1011" spans="1:7" x14ac:dyDescent="0.3">
      <c r="A1011" s="11" t="s">
        <v>3852</v>
      </c>
      <c r="B1011" s="11">
        <v>2018</v>
      </c>
      <c r="C1011" s="11" t="s">
        <v>3853</v>
      </c>
      <c r="D1011" s="11" t="s">
        <v>3700</v>
      </c>
    </row>
    <row r="1012" spans="1:7" x14ac:dyDescent="0.3">
      <c r="A1012" s="11" t="s">
        <v>3854</v>
      </c>
      <c r="B1012" s="11">
        <v>2011</v>
      </c>
      <c r="C1012" s="11" t="s">
        <v>3855</v>
      </c>
      <c r="D1012" s="11" t="s">
        <v>446</v>
      </c>
      <c r="E1012" s="11">
        <v>38</v>
      </c>
    </row>
    <row r="1013" spans="1:7" x14ac:dyDescent="0.3">
      <c r="A1013" s="11" t="s">
        <v>3856</v>
      </c>
      <c r="B1013" s="11">
        <v>2019</v>
      </c>
      <c r="C1013" s="11" t="s">
        <v>3857</v>
      </c>
      <c r="D1013" s="11" t="s">
        <v>3858</v>
      </c>
    </row>
    <row r="1014" spans="1:7" x14ac:dyDescent="0.3">
      <c r="A1014" s="11" t="s">
        <v>3859</v>
      </c>
      <c r="B1014" s="11">
        <v>2016</v>
      </c>
      <c r="C1014" s="11" t="s">
        <v>3860</v>
      </c>
      <c r="D1014" s="11" t="s">
        <v>3861</v>
      </c>
    </row>
    <row r="1015" spans="1:7" x14ac:dyDescent="0.3">
      <c r="A1015" s="11" t="s">
        <v>3862</v>
      </c>
      <c r="B1015" s="11">
        <v>2018</v>
      </c>
      <c r="C1015" s="11" t="s">
        <v>3863</v>
      </c>
      <c r="D1015" s="11" t="s">
        <v>3864</v>
      </c>
    </row>
    <row r="1016" spans="1:7" x14ac:dyDescent="0.3">
      <c r="A1016" s="11" t="s">
        <v>3865</v>
      </c>
      <c r="B1016" s="11">
        <v>2018</v>
      </c>
      <c r="C1016" s="11" t="s">
        <v>3866</v>
      </c>
      <c r="D1016" s="11" t="s">
        <v>2803</v>
      </c>
      <c r="E1016" s="11">
        <v>9</v>
      </c>
      <c r="F1016" s="11">
        <v>9</v>
      </c>
    </row>
    <row r="1017" spans="1:7" x14ac:dyDescent="0.3">
      <c r="A1017" s="11" t="s">
        <v>3867</v>
      </c>
      <c r="B1017" s="11">
        <v>2020</v>
      </c>
      <c r="C1017" s="11" t="s">
        <v>3868</v>
      </c>
      <c r="D1017" s="11" t="s">
        <v>3869</v>
      </c>
      <c r="E1017" s="11">
        <v>3</v>
      </c>
      <c r="F1017" s="11">
        <v>2</v>
      </c>
      <c r="G1017" s="11" t="s">
        <v>3870</v>
      </c>
    </row>
    <row r="1018" spans="1:7" x14ac:dyDescent="0.3">
      <c r="A1018" s="11" t="s">
        <v>3871</v>
      </c>
      <c r="B1018" s="11">
        <v>2024</v>
      </c>
      <c r="C1018" s="11" t="s">
        <v>3872</v>
      </c>
      <c r="D1018" s="11" t="s">
        <v>3873</v>
      </c>
      <c r="G1018" s="11" t="s">
        <v>2326</v>
      </c>
    </row>
    <row r="1019" spans="1:7" x14ac:dyDescent="0.3">
      <c r="A1019" s="11" t="s">
        <v>3874</v>
      </c>
      <c r="B1019" s="11">
        <v>2024</v>
      </c>
      <c r="C1019" s="11" t="s">
        <v>3875</v>
      </c>
      <c r="D1019" s="11" t="s">
        <v>3876</v>
      </c>
      <c r="E1019" s="11">
        <v>5</v>
      </c>
      <c r="G1019" s="11" t="s">
        <v>3877</v>
      </c>
    </row>
    <row r="1020" spans="1:7" x14ac:dyDescent="0.3">
      <c r="A1020" s="11" t="s">
        <v>3878</v>
      </c>
      <c r="B1020" s="11">
        <v>1993</v>
      </c>
      <c r="C1020" s="11" t="s">
        <v>3879</v>
      </c>
      <c r="D1020" s="11" t="s">
        <v>768</v>
      </c>
      <c r="E1020" s="11">
        <v>5</v>
      </c>
      <c r="F1020" s="11" t="s">
        <v>3880</v>
      </c>
      <c r="G1020" s="11" t="s">
        <v>3881</v>
      </c>
    </row>
    <row r="1021" spans="1:7" x14ac:dyDescent="0.3">
      <c r="A1021" s="11" t="s">
        <v>3882</v>
      </c>
      <c r="B1021" s="11">
        <v>2010</v>
      </c>
      <c r="C1021" s="11" t="s">
        <v>3883</v>
      </c>
      <c r="D1021" s="11" t="s">
        <v>3884</v>
      </c>
      <c r="E1021" s="11">
        <v>1</v>
      </c>
      <c r="G1021" s="11" t="s">
        <v>3885</v>
      </c>
    </row>
    <row r="1022" spans="1:7" x14ac:dyDescent="0.3">
      <c r="A1022" s="11" t="s">
        <v>3886</v>
      </c>
      <c r="B1022" s="11">
        <v>2020</v>
      </c>
      <c r="C1022" s="11" t="s">
        <v>3887</v>
      </c>
      <c r="D1022" s="11" t="s">
        <v>2832</v>
      </c>
      <c r="E1022" s="11">
        <v>90</v>
      </c>
      <c r="G1022" s="11" t="s">
        <v>3888</v>
      </c>
    </row>
    <row r="1023" spans="1:7" x14ac:dyDescent="0.3">
      <c r="A1023" s="11" t="s">
        <v>3889</v>
      </c>
      <c r="B1023" s="11">
        <v>2021</v>
      </c>
      <c r="C1023" s="11" t="s">
        <v>2022</v>
      </c>
      <c r="D1023" s="11" t="s">
        <v>3890</v>
      </c>
      <c r="G1023" s="11" t="s">
        <v>2024</v>
      </c>
    </row>
    <row r="1024" spans="1:7" x14ac:dyDescent="0.3">
      <c r="A1024" s="11" t="s">
        <v>3891</v>
      </c>
      <c r="B1024" s="11" t="s">
        <v>3892</v>
      </c>
      <c r="C1024" s="11" t="s">
        <v>3893</v>
      </c>
      <c r="D1024" s="11" t="s">
        <v>446</v>
      </c>
      <c r="E1024" s="11">
        <v>235</v>
      </c>
      <c r="G1024" s="11" t="s">
        <v>3894</v>
      </c>
    </row>
    <row r="1025" spans="1:8" x14ac:dyDescent="0.3">
      <c r="A1025" s="11" t="s">
        <v>3891</v>
      </c>
      <c r="B1025" s="11" t="s">
        <v>3895</v>
      </c>
      <c r="C1025" s="11" t="s">
        <v>3896</v>
      </c>
      <c r="D1025" s="11" t="s">
        <v>3897</v>
      </c>
      <c r="G1025" s="11" t="s">
        <v>3898</v>
      </c>
    </row>
    <row r="1026" spans="1:8" x14ac:dyDescent="0.3">
      <c r="A1026" s="11" t="s">
        <v>3899</v>
      </c>
      <c r="B1026" s="11">
        <v>2022</v>
      </c>
      <c r="C1026" s="11" t="s">
        <v>3900</v>
      </c>
      <c r="D1026" s="11" t="s">
        <v>3901</v>
      </c>
      <c r="E1026" s="11">
        <v>2022</v>
      </c>
    </row>
    <row r="1027" spans="1:8" x14ac:dyDescent="0.3">
      <c r="A1027" s="11" t="s">
        <v>3902</v>
      </c>
      <c r="B1027" s="11">
        <v>2024</v>
      </c>
      <c r="C1027" s="11" t="s">
        <v>3903</v>
      </c>
      <c r="D1027" s="11" t="s">
        <v>3904</v>
      </c>
      <c r="E1027" s="11">
        <v>15</v>
      </c>
      <c r="F1027" s="11">
        <v>3</v>
      </c>
      <c r="G1027" s="11" t="s">
        <v>3905</v>
      </c>
    </row>
    <row r="1028" spans="1:8" x14ac:dyDescent="0.3">
      <c r="A1028" s="11" t="s">
        <v>3906</v>
      </c>
      <c r="B1028" s="11">
        <v>2015</v>
      </c>
      <c r="C1028" s="11" t="s">
        <v>3907</v>
      </c>
      <c r="D1028" s="11" t="s">
        <v>3908</v>
      </c>
      <c r="E1028" s="11">
        <v>1</v>
      </c>
      <c r="F1028" s="11">
        <v>4</v>
      </c>
      <c r="G1028" s="11" t="s">
        <v>1787</v>
      </c>
    </row>
    <row r="1029" spans="1:8" x14ac:dyDescent="0.3">
      <c r="A1029" s="11" t="s">
        <v>3909</v>
      </c>
      <c r="B1029" s="11">
        <v>2017</v>
      </c>
      <c r="C1029" s="11" t="s">
        <v>3910</v>
      </c>
      <c r="D1029" s="11" t="s">
        <v>3911</v>
      </c>
      <c r="G1029" s="11" t="s">
        <v>3912</v>
      </c>
    </row>
    <row r="1030" spans="1:8" x14ac:dyDescent="0.3">
      <c r="A1030" s="11" t="s">
        <v>3913</v>
      </c>
      <c r="B1030" s="11">
        <v>2021</v>
      </c>
      <c r="C1030" s="11" t="s">
        <v>3914</v>
      </c>
      <c r="D1030" s="11" t="s">
        <v>597</v>
      </c>
      <c r="E1030" s="11">
        <v>58</v>
      </c>
      <c r="F1030" s="11">
        <v>4</v>
      </c>
      <c r="G1030" s="11">
        <v>102600</v>
      </c>
      <c r="H1030" s="11" t="s">
        <v>3915</v>
      </c>
    </row>
    <row r="1031" spans="1:8" x14ac:dyDescent="0.3">
      <c r="A1031" s="11" t="s">
        <v>3916</v>
      </c>
      <c r="B1031" s="11">
        <v>2020</v>
      </c>
      <c r="C1031" s="11" t="s">
        <v>3917</v>
      </c>
      <c r="D1031" s="11" t="s">
        <v>3918</v>
      </c>
      <c r="G1031" s="11" t="s">
        <v>2624</v>
      </c>
    </row>
    <row r="1032" spans="1:8" x14ac:dyDescent="0.3">
      <c r="A1032" s="11" t="s">
        <v>3919</v>
      </c>
      <c r="B1032" s="11">
        <v>2017</v>
      </c>
      <c r="C1032" s="11" t="s">
        <v>3920</v>
      </c>
      <c r="D1032" s="11" t="s">
        <v>3921</v>
      </c>
      <c r="E1032" s="11">
        <v>5</v>
      </c>
      <c r="F1032" s="11">
        <v>2</v>
      </c>
      <c r="G1032" s="11" t="s">
        <v>3922</v>
      </c>
    </row>
    <row r="1033" spans="1:8" x14ac:dyDescent="0.3">
      <c r="A1033" s="11" t="s">
        <v>3923</v>
      </c>
      <c r="B1033" s="11">
        <v>2013</v>
      </c>
      <c r="C1033" s="11" t="s">
        <v>3924</v>
      </c>
      <c r="D1033" s="11" t="s">
        <v>3925</v>
      </c>
      <c r="E1033" s="11">
        <v>5</v>
      </c>
      <c r="F1033" s="11">
        <v>6</v>
      </c>
      <c r="G1033" s="11" t="s">
        <v>3926</v>
      </c>
    </row>
    <row r="1034" spans="1:8" x14ac:dyDescent="0.3">
      <c r="A1034" s="11" t="s">
        <v>3927</v>
      </c>
      <c r="B1034" s="11" t="s">
        <v>3928</v>
      </c>
      <c r="C1034" s="11" t="s">
        <v>3929</v>
      </c>
      <c r="D1034" s="11" t="s">
        <v>728</v>
      </c>
      <c r="E1034" s="11" t="s">
        <v>3930</v>
      </c>
    </row>
    <row r="1035" spans="1:8" x14ac:dyDescent="0.3">
      <c r="A1035" s="11" t="s">
        <v>3931</v>
      </c>
      <c r="B1035" s="11">
        <v>2021</v>
      </c>
      <c r="C1035" s="11" t="s">
        <v>3932</v>
      </c>
      <c r="D1035" s="11" t="s">
        <v>3933</v>
      </c>
      <c r="H1035" s="8" t="s">
        <v>3934</v>
      </c>
    </row>
    <row r="1036" spans="1:8" x14ac:dyDescent="0.3">
      <c r="A1036" s="11" t="s">
        <v>3935</v>
      </c>
      <c r="B1036" s="11">
        <v>2014</v>
      </c>
      <c r="C1036" s="11" t="s">
        <v>3936</v>
      </c>
      <c r="D1036" s="11" t="s">
        <v>437</v>
      </c>
      <c r="E1036" s="11">
        <v>36</v>
      </c>
      <c r="G1036" s="11" t="s">
        <v>3937</v>
      </c>
    </row>
    <row r="1037" spans="1:8" x14ac:dyDescent="0.3">
      <c r="A1037" s="11" t="s">
        <v>3938</v>
      </c>
      <c r="B1037" s="11">
        <v>2020</v>
      </c>
      <c r="C1037" s="11" t="s">
        <v>3939</v>
      </c>
      <c r="D1037" s="11" t="s">
        <v>3940</v>
      </c>
      <c r="H1037" s="11" t="s">
        <v>3941</v>
      </c>
    </row>
    <row r="1038" spans="1:8" x14ac:dyDescent="0.3">
      <c r="A1038" s="11" t="s">
        <v>3942</v>
      </c>
      <c r="B1038" s="11">
        <v>2019</v>
      </c>
      <c r="C1038" s="11" t="s">
        <v>3943</v>
      </c>
      <c r="D1038" s="11" t="s">
        <v>3944</v>
      </c>
      <c r="E1038" s="11">
        <v>225</v>
      </c>
      <c r="G1038" s="11" t="s">
        <v>3945</v>
      </c>
    </row>
    <row r="1039" spans="1:8" x14ac:dyDescent="0.3">
      <c r="A1039" s="11" t="s">
        <v>3946</v>
      </c>
      <c r="B1039" s="11">
        <v>2023</v>
      </c>
      <c r="C1039" s="11" t="s">
        <v>3947</v>
      </c>
      <c r="D1039" s="11" t="s">
        <v>3948</v>
      </c>
      <c r="E1039" s="11">
        <v>11</v>
      </c>
      <c r="F1039" s="11">
        <v>16</v>
      </c>
      <c r="G1039" s="11">
        <v>3567</v>
      </c>
    </row>
    <row r="1040" spans="1:8" x14ac:dyDescent="0.3">
      <c r="A1040" s="11" t="s">
        <v>3949</v>
      </c>
      <c r="B1040" s="11">
        <v>2009</v>
      </c>
      <c r="C1040" s="11" t="s">
        <v>3950</v>
      </c>
      <c r="D1040" s="11" t="s">
        <v>451</v>
      </c>
      <c r="E1040" s="11">
        <v>30</v>
      </c>
      <c r="F1040" s="11">
        <v>1</v>
      </c>
      <c r="G1040" s="11" t="s">
        <v>2429</v>
      </c>
    </row>
    <row r="1041" spans="1:8" x14ac:dyDescent="0.3">
      <c r="A1041" s="11" t="s">
        <v>3951</v>
      </c>
      <c r="B1041" s="11">
        <v>2023</v>
      </c>
      <c r="C1041" s="11" t="s">
        <v>3952</v>
      </c>
      <c r="D1041" s="11" t="s">
        <v>3953</v>
      </c>
      <c r="E1041" s="11">
        <v>15</v>
      </c>
      <c r="F1041" s="11">
        <v>1</v>
      </c>
      <c r="G1041" s="11">
        <v>58</v>
      </c>
    </row>
    <row r="1042" spans="1:8" x14ac:dyDescent="0.3">
      <c r="A1042" s="11" t="s">
        <v>3954</v>
      </c>
      <c r="B1042" s="11">
        <v>2020</v>
      </c>
      <c r="C1042" s="11" t="s">
        <v>3955</v>
      </c>
      <c r="D1042" s="11" t="s">
        <v>3956</v>
      </c>
      <c r="G1042" s="11" t="s">
        <v>3957</v>
      </c>
    </row>
    <row r="1043" spans="1:8" x14ac:dyDescent="0.3">
      <c r="A1043" s="11" t="s">
        <v>3958</v>
      </c>
      <c r="B1043" s="11">
        <v>2018</v>
      </c>
      <c r="C1043" s="11" t="s">
        <v>3959</v>
      </c>
      <c r="D1043" s="11" t="s">
        <v>3960</v>
      </c>
      <c r="G1043" s="11" t="s">
        <v>3961</v>
      </c>
    </row>
    <row r="1044" spans="1:8" x14ac:dyDescent="0.3">
      <c r="A1044" s="11" t="s">
        <v>3962</v>
      </c>
      <c r="B1044" s="11">
        <v>2020</v>
      </c>
      <c r="C1044" s="11" t="s">
        <v>3963</v>
      </c>
      <c r="D1044" s="11" t="s">
        <v>3964</v>
      </c>
      <c r="E1044" s="11">
        <v>7</v>
      </c>
      <c r="F1044" s="11">
        <v>1</v>
      </c>
      <c r="G1044" s="11">
        <v>94</v>
      </c>
    </row>
    <row r="1045" spans="1:8" x14ac:dyDescent="0.3">
      <c r="A1045" s="11" t="s">
        <v>3965</v>
      </c>
      <c r="B1045" s="11">
        <v>2021</v>
      </c>
      <c r="C1045" s="11" t="s">
        <v>3966</v>
      </c>
      <c r="D1045" s="11" t="s">
        <v>3967</v>
      </c>
      <c r="G1045" s="11" t="s">
        <v>2624</v>
      </c>
    </row>
    <row r="1046" spans="1:8" x14ac:dyDescent="0.3">
      <c r="A1046" s="11" t="s">
        <v>3968</v>
      </c>
      <c r="B1046" s="11">
        <v>2014</v>
      </c>
      <c r="C1046" s="11" t="s">
        <v>3969</v>
      </c>
      <c r="D1046" s="11" t="s">
        <v>3970</v>
      </c>
    </row>
    <row r="1047" spans="1:8" x14ac:dyDescent="0.3">
      <c r="A1047" s="11" t="s">
        <v>3971</v>
      </c>
      <c r="B1047" s="11">
        <v>2024</v>
      </c>
      <c r="C1047" s="11" t="s">
        <v>3972</v>
      </c>
      <c r="D1047" s="11" t="s">
        <v>2990</v>
      </c>
      <c r="E1047" s="11">
        <v>42</v>
      </c>
      <c r="F1047" s="11">
        <v>1</v>
      </c>
      <c r="G1047" s="11" t="s">
        <v>3973</v>
      </c>
    </row>
    <row r="1048" spans="1:8" x14ac:dyDescent="0.3">
      <c r="A1048" s="11" t="s">
        <v>3974</v>
      </c>
      <c r="B1048" s="11">
        <v>2023</v>
      </c>
      <c r="C1048" s="11" t="s">
        <v>3975</v>
      </c>
      <c r="D1048" s="11" t="s">
        <v>811</v>
      </c>
      <c r="E1048" s="11">
        <v>29</v>
      </c>
      <c r="F1048" s="11">
        <v>3</v>
      </c>
      <c r="G1048" s="11" t="s">
        <v>3976</v>
      </c>
    </row>
    <row r="1049" spans="1:8" x14ac:dyDescent="0.3">
      <c r="A1049" s="11" t="s">
        <v>3977</v>
      </c>
      <c r="B1049" s="11">
        <v>2023</v>
      </c>
      <c r="C1049" s="11" t="s">
        <v>3978</v>
      </c>
      <c r="D1049" s="11" t="s">
        <v>3979</v>
      </c>
      <c r="G1049" s="11" t="s">
        <v>3980</v>
      </c>
    </row>
    <row r="1050" spans="1:8" x14ac:dyDescent="0.3">
      <c r="A1050" s="11" t="s">
        <v>3981</v>
      </c>
      <c r="B1050" s="11">
        <v>2021</v>
      </c>
      <c r="C1050" s="11" t="s">
        <v>3982</v>
      </c>
      <c r="D1050" s="11" t="s">
        <v>3983</v>
      </c>
      <c r="E1050" s="11">
        <v>12</v>
      </c>
      <c r="H1050" s="11" t="s">
        <v>3984</v>
      </c>
    </row>
    <row r="1051" spans="1:8" x14ac:dyDescent="0.3">
      <c r="A1051" s="11" t="s">
        <v>3985</v>
      </c>
      <c r="B1051" s="11">
        <v>2024</v>
      </c>
      <c r="C1051" s="11" t="s">
        <v>3986</v>
      </c>
      <c r="D1051" s="11" t="s">
        <v>3987</v>
      </c>
    </row>
    <row r="1052" spans="1:8" x14ac:dyDescent="0.3">
      <c r="A1052" s="11" t="s">
        <v>3988</v>
      </c>
      <c r="B1052" s="11">
        <v>2014</v>
      </c>
      <c r="C1052" s="11" t="s">
        <v>3989</v>
      </c>
      <c r="D1052" s="11" t="s">
        <v>3990</v>
      </c>
      <c r="E1052" s="11">
        <v>6</v>
      </c>
      <c r="F1052" s="11">
        <v>1</v>
      </c>
    </row>
    <row r="1053" spans="1:8" x14ac:dyDescent="0.3">
      <c r="A1053" s="11" t="s">
        <v>3991</v>
      </c>
      <c r="B1053" s="11">
        <v>2024</v>
      </c>
      <c r="C1053" s="11" t="s">
        <v>3992</v>
      </c>
      <c r="D1053" s="11" t="s">
        <v>3993</v>
      </c>
      <c r="E1053" s="11">
        <v>13</v>
      </c>
      <c r="F1053" s="11">
        <v>17</v>
      </c>
      <c r="G1053" s="11">
        <v>3431</v>
      </c>
    </row>
    <row r="1054" spans="1:8" x14ac:dyDescent="0.3">
      <c r="A1054" s="11" t="s">
        <v>3994</v>
      </c>
      <c r="B1054" s="11">
        <v>2021</v>
      </c>
      <c r="C1054" s="11" t="s">
        <v>3995</v>
      </c>
      <c r="D1054" s="11" t="s">
        <v>3996</v>
      </c>
      <c r="E1054" s="11">
        <v>8</v>
      </c>
      <c r="F1054" s="11">
        <v>9</v>
      </c>
      <c r="G1054" s="11" t="s">
        <v>3997</v>
      </c>
    </row>
    <row r="1055" spans="1:8" x14ac:dyDescent="0.3">
      <c r="A1055" s="11" t="s">
        <v>3998</v>
      </c>
      <c r="B1055" s="11">
        <v>2023</v>
      </c>
      <c r="C1055" s="11" t="s">
        <v>3999</v>
      </c>
      <c r="D1055" s="11" t="s">
        <v>4000</v>
      </c>
      <c r="G1055" s="11" t="s">
        <v>2326</v>
      </c>
    </row>
    <row r="1056" spans="1:8" x14ac:dyDescent="0.3">
      <c r="A1056" s="11" t="s">
        <v>4001</v>
      </c>
      <c r="B1056" s="11">
        <v>2009</v>
      </c>
      <c r="C1056" s="11" t="s">
        <v>4002</v>
      </c>
      <c r="D1056" s="11" t="s">
        <v>3647</v>
      </c>
      <c r="E1056" s="11">
        <v>31</v>
      </c>
      <c r="F1056" s="11">
        <v>4</v>
      </c>
      <c r="G1056" s="11" t="s">
        <v>4003</v>
      </c>
    </row>
    <row r="1057" spans="1:8" x14ac:dyDescent="0.3">
      <c r="A1057" s="11" t="s">
        <v>4004</v>
      </c>
      <c r="B1057" s="11">
        <v>2008</v>
      </c>
      <c r="C1057" s="11" t="s">
        <v>3675</v>
      </c>
      <c r="D1057" s="11" t="s">
        <v>4005</v>
      </c>
      <c r="E1057" s="11">
        <v>117</v>
      </c>
      <c r="F1057" s="11">
        <v>18</v>
      </c>
      <c r="G1057" s="11" t="s">
        <v>4006</v>
      </c>
    </row>
    <row r="1058" spans="1:8" x14ac:dyDescent="0.3">
      <c r="A1058" s="11" t="s">
        <v>4007</v>
      </c>
      <c r="B1058" s="11">
        <v>2019</v>
      </c>
      <c r="C1058" s="11" t="s">
        <v>4008</v>
      </c>
      <c r="D1058" s="11" t="s">
        <v>4009</v>
      </c>
      <c r="G1058" s="11" t="s">
        <v>4010</v>
      </c>
    </row>
    <row r="1059" spans="1:8" x14ac:dyDescent="0.3">
      <c r="A1059" s="11" t="s">
        <v>4011</v>
      </c>
      <c r="B1059" s="11">
        <v>2024</v>
      </c>
      <c r="C1059" s="11" t="s">
        <v>4012</v>
      </c>
      <c r="D1059" s="11" t="s">
        <v>4013</v>
      </c>
    </row>
    <row r="1060" spans="1:8" x14ac:dyDescent="0.3">
      <c r="A1060" s="11" t="s">
        <v>4014</v>
      </c>
      <c r="B1060" s="11">
        <v>2019</v>
      </c>
      <c r="C1060" s="11" t="s">
        <v>4015</v>
      </c>
      <c r="D1060" s="11" t="s">
        <v>728</v>
      </c>
      <c r="E1060" s="11" t="s">
        <v>4016</v>
      </c>
    </row>
    <row r="1061" spans="1:8" x14ac:dyDescent="0.3">
      <c r="A1061" s="11" t="s">
        <v>4017</v>
      </c>
      <c r="B1061" s="11">
        <v>2023</v>
      </c>
      <c r="C1061" s="11" t="s">
        <v>4018</v>
      </c>
      <c r="D1061" s="11" t="s">
        <v>527</v>
      </c>
      <c r="E1061" s="11">
        <v>55</v>
      </c>
      <c r="F1061" s="11">
        <v>9</v>
      </c>
      <c r="G1061" s="11" t="s">
        <v>4019</v>
      </c>
    </row>
    <row r="1062" spans="1:8" x14ac:dyDescent="0.3">
      <c r="A1062" s="11" t="s">
        <v>4020</v>
      </c>
      <c r="B1062" s="11">
        <v>2018</v>
      </c>
      <c r="C1062" s="11" t="s">
        <v>4021</v>
      </c>
      <c r="D1062" s="11" t="s">
        <v>2832</v>
      </c>
      <c r="E1062" s="11">
        <v>76</v>
      </c>
      <c r="G1062" s="11" t="s">
        <v>4022</v>
      </c>
    </row>
    <row r="1063" spans="1:8" x14ac:dyDescent="0.3">
      <c r="A1063" s="11" t="s">
        <v>4023</v>
      </c>
      <c r="B1063" s="11">
        <v>2023</v>
      </c>
      <c r="C1063" s="11" t="s">
        <v>4024</v>
      </c>
      <c r="D1063" s="11" t="s">
        <v>4025</v>
      </c>
      <c r="E1063" s="11">
        <v>75</v>
      </c>
      <c r="F1063" s="11">
        <v>3</v>
      </c>
    </row>
    <row r="1064" spans="1:8" x14ac:dyDescent="0.3">
      <c r="A1064" s="11" t="s">
        <v>4026</v>
      </c>
      <c r="B1064" s="11">
        <v>2013</v>
      </c>
      <c r="C1064" s="11" t="s">
        <v>4027</v>
      </c>
      <c r="D1064" s="11" t="s">
        <v>4028</v>
      </c>
      <c r="E1064" s="11">
        <v>7</v>
      </c>
      <c r="G1064" s="11">
        <v>21</v>
      </c>
    </row>
    <row r="1065" spans="1:8" x14ac:dyDescent="0.3">
      <c r="A1065" s="11" t="s">
        <v>4029</v>
      </c>
      <c r="B1065" s="11">
        <v>2024</v>
      </c>
      <c r="C1065" s="11" t="s">
        <v>4030</v>
      </c>
      <c r="D1065" s="11" t="s">
        <v>4031</v>
      </c>
      <c r="E1065" s="11">
        <v>7</v>
      </c>
      <c r="F1065" s="11">
        <v>1</v>
      </c>
      <c r="G1065" s="11">
        <v>3</v>
      </c>
    </row>
    <row r="1066" spans="1:8" x14ac:dyDescent="0.3">
      <c r="A1066" s="11" t="s">
        <v>4032</v>
      </c>
      <c r="B1066" s="11">
        <v>2024</v>
      </c>
      <c r="C1066" s="11" t="s">
        <v>4033</v>
      </c>
      <c r="D1066" s="11" t="s">
        <v>4034</v>
      </c>
      <c r="E1066" s="11">
        <v>10</v>
      </c>
      <c r="F1066" s="11">
        <v>1</v>
      </c>
    </row>
    <row r="1067" spans="1:8" x14ac:dyDescent="0.3">
      <c r="A1067" s="11" t="s">
        <v>4035</v>
      </c>
      <c r="B1067" s="11">
        <v>2023</v>
      </c>
      <c r="C1067" s="11" t="s">
        <v>4036</v>
      </c>
      <c r="D1067" s="11" t="s">
        <v>4037</v>
      </c>
      <c r="E1067" s="11">
        <v>2</v>
      </c>
      <c r="F1067" s="11">
        <v>3</v>
      </c>
      <c r="G1067" s="11" t="s">
        <v>4038</v>
      </c>
    </row>
    <row r="1068" spans="1:8" x14ac:dyDescent="0.3">
      <c r="A1068" s="11" t="s">
        <v>4039</v>
      </c>
      <c r="B1068" s="11">
        <v>2017</v>
      </c>
      <c r="C1068" s="11" t="s">
        <v>4040</v>
      </c>
      <c r="D1068" s="11" t="s">
        <v>4041</v>
      </c>
      <c r="E1068" s="11">
        <v>163</v>
      </c>
      <c r="G1068" s="11" t="s">
        <v>4042</v>
      </c>
    </row>
    <row r="1069" spans="1:8" x14ac:dyDescent="0.3">
      <c r="A1069" s="11" t="s">
        <v>4043</v>
      </c>
      <c r="B1069" s="11">
        <v>2024</v>
      </c>
      <c r="C1069" s="11" t="s">
        <v>4044</v>
      </c>
      <c r="D1069" s="11" t="s">
        <v>4045</v>
      </c>
      <c r="E1069" s="11">
        <v>6</v>
      </c>
      <c r="F1069" s="11">
        <v>1</v>
      </c>
      <c r="G1069" s="11" t="s">
        <v>4046</v>
      </c>
    </row>
    <row r="1070" spans="1:8" x14ac:dyDescent="0.3">
      <c r="A1070" s="11" t="s">
        <v>4047</v>
      </c>
      <c r="B1070" s="11">
        <v>2023</v>
      </c>
      <c r="C1070" s="11" t="s">
        <v>4048</v>
      </c>
      <c r="D1070" s="11"/>
    </row>
    <row r="1071" spans="1:8" x14ac:dyDescent="0.3">
      <c r="A1071" s="11" t="s">
        <v>718</v>
      </c>
      <c r="B1071" s="11">
        <v>2020</v>
      </c>
      <c r="C1071" s="11" t="s">
        <v>4049</v>
      </c>
      <c r="D1071" s="11" t="s">
        <v>597</v>
      </c>
      <c r="E1071" s="11">
        <v>57</v>
      </c>
      <c r="F1071" s="11">
        <v>6</v>
      </c>
      <c r="G1071" s="11">
        <v>102360</v>
      </c>
      <c r="H1071" s="11" t="s">
        <v>4050</v>
      </c>
    </row>
    <row r="1072" spans="1:8" x14ac:dyDescent="0.3">
      <c r="A1072" s="11" t="s">
        <v>4051</v>
      </c>
      <c r="B1072" s="11">
        <v>2022</v>
      </c>
      <c r="C1072" s="11" t="s">
        <v>4052</v>
      </c>
      <c r="D1072" s="11" t="s">
        <v>811</v>
      </c>
      <c r="E1072" s="11">
        <v>28</v>
      </c>
      <c r="F1072" s="11">
        <v>6</v>
      </c>
      <c r="G1072" s="11" t="s">
        <v>4053</v>
      </c>
    </row>
    <row r="1073" spans="1:8" x14ac:dyDescent="0.3">
      <c r="A1073" s="11" t="s">
        <v>4054</v>
      </c>
      <c r="B1073" s="11">
        <v>2024</v>
      </c>
      <c r="C1073" s="11" t="s">
        <v>4055</v>
      </c>
      <c r="D1073" s="11" t="s">
        <v>4056</v>
      </c>
      <c r="E1073" s="11">
        <v>239</v>
      </c>
      <c r="G1073" s="11" t="s">
        <v>4057</v>
      </c>
    </row>
    <row r="1074" spans="1:8" x14ac:dyDescent="0.3">
      <c r="A1074" s="11" t="s">
        <v>3632</v>
      </c>
      <c r="B1074" s="11">
        <v>2009</v>
      </c>
      <c r="C1074" s="11" t="s">
        <v>3633</v>
      </c>
      <c r="D1074" s="11" t="s">
        <v>3634</v>
      </c>
      <c r="E1074" s="11">
        <v>4</v>
      </c>
      <c r="F1074" s="11">
        <v>2</v>
      </c>
      <c r="G1074" s="11">
        <v>1883</v>
      </c>
    </row>
    <row r="1075" spans="1:8" x14ac:dyDescent="0.3">
      <c r="A1075" s="11" t="s">
        <v>4058</v>
      </c>
      <c r="B1075" s="11">
        <v>2014</v>
      </c>
      <c r="C1075" s="11" t="s">
        <v>4059</v>
      </c>
      <c r="D1075" s="11" t="s">
        <v>4060</v>
      </c>
      <c r="E1075" s="11">
        <v>24</v>
      </c>
    </row>
    <row r="1076" spans="1:8" x14ac:dyDescent="0.3">
      <c r="A1076" s="11" t="s">
        <v>4061</v>
      </c>
      <c r="B1076" s="11">
        <v>2017</v>
      </c>
      <c r="C1076" s="11" t="s">
        <v>4062</v>
      </c>
      <c r="D1076" s="11" t="s">
        <v>4063</v>
      </c>
      <c r="E1076" s="11">
        <v>47</v>
      </c>
      <c r="F1076" s="11">
        <v>1</v>
      </c>
      <c r="G1076" s="11" t="s">
        <v>4064</v>
      </c>
    </row>
    <row r="1077" spans="1:8" x14ac:dyDescent="0.3">
      <c r="A1077" s="11" t="s">
        <v>4065</v>
      </c>
      <c r="B1077" s="11">
        <v>2023</v>
      </c>
      <c r="C1077" s="11" t="s">
        <v>4066</v>
      </c>
      <c r="D1077" s="11" t="s">
        <v>4067</v>
      </c>
      <c r="E1077" s="11">
        <v>17</v>
      </c>
      <c r="F1077" s="11">
        <v>5</v>
      </c>
    </row>
    <row r="1078" spans="1:8" x14ac:dyDescent="0.3">
      <c r="A1078" s="11" t="s">
        <v>1092</v>
      </c>
      <c r="B1078" s="11">
        <v>2019</v>
      </c>
      <c r="C1078" s="11" t="s">
        <v>4068</v>
      </c>
      <c r="D1078" s="11" t="s">
        <v>978</v>
      </c>
      <c r="E1078" s="11" t="s">
        <v>4069</v>
      </c>
    </row>
    <row r="1079" spans="1:8" x14ac:dyDescent="0.3">
      <c r="A1079" s="11" t="s">
        <v>4070</v>
      </c>
      <c r="B1079" s="11">
        <v>2024</v>
      </c>
      <c r="C1079" s="11" t="s">
        <v>4071</v>
      </c>
      <c r="D1079" s="11" t="s">
        <v>4072</v>
      </c>
      <c r="G1079" s="11" t="s">
        <v>2326</v>
      </c>
    </row>
    <row r="1080" spans="1:8" x14ac:dyDescent="0.3">
      <c r="A1080" s="11" t="s">
        <v>4073</v>
      </c>
      <c r="B1080" s="11">
        <v>2020</v>
      </c>
      <c r="C1080" s="11" t="s">
        <v>4074</v>
      </c>
      <c r="D1080" s="11" t="s">
        <v>4075</v>
      </c>
    </row>
    <row r="1081" spans="1:8" x14ac:dyDescent="0.3">
      <c r="A1081" s="11" t="s">
        <v>4076</v>
      </c>
      <c r="B1081" s="11">
        <v>2019</v>
      </c>
      <c r="C1081" s="11" t="s">
        <v>4077</v>
      </c>
      <c r="D1081" s="11" t="s">
        <v>4078</v>
      </c>
      <c r="G1081" s="11" t="s">
        <v>4079</v>
      </c>
    </row>
    <row r="1082" spans="1:8" x14ac:dyDescent="0.3">
      <c r="A1082" s="11" t="s">
        <v>4080</v>
      </c>
      <c r="B1082" s="11">
        <v>2024</v>
      </c>
      <c r="C1082" s="11" t="s">
        <v>4081</v>
      </c>
      <c r="D1082" s="11" t="s">
        <v>4082</v>
      </c>
      <c r="G1082" s="11" t="s">
        <v>627</v>
      </c>
    </row>
    <row r="1083" spans="1:8" x14ac:dyDescent="0.3">
      <c r="A1083" s="11" t="s">
        <v>4083</v>
      </c>
      <c r="B1083" s="11">
        <v>2019</v>
      </c>
      <c r="C1083" s="11" t="s">
        <v>4084</v>
      </c>
      <c r="D1083" s="11" t="s">
        <v>4085</v>
      </c>
      <c r="G1083" s="11" t="s">
        <v>4086</v>
      </c>
    </row>
    <row r="1084" spans="1:8" x14ac:dyDescent="0.3">
      <c r="A1084" s="11" t="s">
        <v>4087</v>
      </c>
      <c r="B1084" s="11">
        <v>1998</v>
      </c>
      <c r="C1084" s="11" t="s">
        <v>4088</v>
      </c>
      <c r="D1084" s="11" t="s">
        <v>661</v>
      </c>
      <c r="E1084" s="11">
        <v>31</v>
      </c>
      <c r="F1084" s="11">
        <v>7</v>
      </c>
      <c r="G1084" s="11" t="s">
        <v>4089</v>
      </c>
    </row>
    <row r="1085" spans="1:8" x14ac:dyDescent="0.3">
      <c r="A1085" s="11" t="s">
        <v>4090</v>
      </c>
      <c r="B1085" s="11">
        <v>2008</v>
      </c>
      <c r="C1085" s="11" t="s">
        <v>4091</v>
      </c>
      <c r="D1085" s="11" t="s">
        <v>3455</v>
      </c>
      <c r="E1085" s="11">
        <v>49</v>
      </c>
      <c r="F1085" s="11">
        <v>4</v>
      </c>
      <c r="G1085" s="11" t="s">
        <v>4092</v>
      </c>
    </row>
    <row r="1086" spans="1:8" x14ac:dyDescent="0.3">
      <c r="A1086" s="11" t="s">
        <v>4093</v>
      </c>
      <c r="B1086" s="11">
        <v>2016</v>
      </c>
      <c r="C1086" s="11" t="s">
        <v>4094</v>
      </c>
      <c r="D1086" s="11" t="s">
        <v>4095</v>
      </c>
      <c r="G1086" s="11" t="s">
        <v>4096</v>
      </c>
    </row>
    <row r="1087" spans="1:8" x14ac:dyDescent="0.3">
      <c r="A1087" s="11" t="s">
        <v>4097</v>
      </c>
      <c r="B1087" s="11" t="s">
        <v>4098</v>
      </c>
      <c r="C1087" s="11" t="s">
        <v>283</v>
      </c>
      <c r="D1087" s="11" t="s">
        <v>597</v>
      </c>
      <c r="E1087" s="11">
        <v>60</v>
      </c>
      <c r="F1087" s="11">
        <v>4</v>
      </c>
      <c r="G1087" s="11">
        <v>103381</v>
      </c>
    </row>
    <row r="1088" spans="1:8" x14ac:dyDescent="0.3">
      <c r="A1088" s="11" t="s">
        <v>4097</v>
      </c>
      <c r="B1088" s="11" t="s">
        <v>4099</v>
      </c>
      <c r="C1088" s="11" t="s">
        <v>283</v>
      </c>
      <c r="D1088" s="11" t="s">
        <v>597</v>
      </c>
      <c r="E1088" s="11">
        <v>60</v>
      </c>
      <c r="F1088" s="11">
        <v>4</v>
      </c>
      <c r="G1088" s="11">
        <v>103381</v>
      </c>
      <c r="H1088" s="11" t="s">
        <v>4100</v>
      </c>
    </row>
    <row r="1089" spans="1:8" x14ac:dyDescent="0.3">
      <c r="A1089" s="11" t="s">
        <v>4101</v>
      </c>
      <c r="B1089" s="11">
        <v>2021</v>
      </c>
      <c r="C1089" s="11" t="s">
        <v>4102</v>
      </c>
      <c r="D1089" s="11" t="s">
        <v>4103</v>
      </c>
      <c r="G1089" s="11" t="s">
        <v>4104</v>
      </c>
    </row>
    <row r="1090" spans="1:8" x14ac:dyDescent="0.3">
      <c r="A1090" s="11" t="s">
        <v>4105</v>
      </c>
      <c r="B1090" s="11">
        <v>2021</v>
      </c>
      <c r="C1090" s="11" t="s">
        <v>4106</v>
      </c>
      <c r="D1090" s="11" t="s">
        <v>991</v>
      </c>
      <c r="E1090" s="11">
        <v>76</v>
      </c>
      <c r="G1090" s="11" t="s">
        <v>4107</v>
      </c>
    </row>
    <row r="1091" spans="1:8" x14ac:dyDescent="0.3">
      <c r="A1091" s="11" t="s">
        <v>4108</v>
      </c>
      <c r="B1091" s="11">
        <v>2024</v>
      </c>
      <c r="C1091" s="11" t="s">
        <v>4109</v>
      </c>
      <c r="D1091" s="11" t="s">
        <v>4110</v>
      </c>
      <c r="E1091" s="11">
        <v>1</v>
      </c>
      <c r="G1091" s="11" t="s">
        <v>4111</v>
      </c>
    </row>
    <row r="1092" spans="1:8" x14ac:dyDescent="0.3">
      <c r="A1092" s="11" t="s">
        <v>4112</v>
      </c>
      <c r="B1092" s="11">
        <v>2020</v>
      </c>
      <c r="C1092" s="11" t="s">
        <v>4113</v>
      </c>
      <c r="D1092" s="11" t="s">
        <v>4114</v>
      </c>
      <c r="G1092" s="11" t="s">
        <v>4115</v>
      </c>
    </row>
    <row r="1093" spans="1:8" x14ac:dyDescent="0.3">
      <c r="A1093" s="11" t="s">
        <v>4116</v>
      </c>
      <c r="B1093" s="11">
        <v>2024</v>
      </c>
      <c r="C1093" s="11" t="s">
        <v>4117</v>
      </c>
      <c r="D1093" s="11" t="s">
        <v>4118</v>
      </c>
      <c r="E1093" s="11">
        <v>38</v>
      </c>
      <c r="G1093" s="11" t="s">
        <v>4119</v>
      </c>
    </row>
    <row r="1094" spans="1:8" x14ac:dyDescent="0.3">
      <c r="A1094" s="11" t="s">
        <v>1549</v>
      </c>
      <c r="B1094" s="11">
        <v>2015</v>
      </c>
      <c r="C1094" s="11" t="s">
        <v>1550</v>
      </c>
      <c r="D1094" s="11" t="s">
        <v>1551</v>
      </c>
      <c r="E1094" s="11">
        <v>14</v>
      </c>
      <c r="F1094" s="11">
        <v>1</v>
      </c>
      <c r="G1094" s="11" t="s">
        <v>4120</v>
      </c>
    </row>
    <row r="1095" spans="1:8" x14ac:dyDescent="0.3">
      <c r="A1095" s="11" t="s">
        <v>4121</v>
      </c>
      <c r="B1095" s="11">
        <v>2020</v>
      </c>
      <c r="C1095" s="11" t="s">
        <v>4122</v>
      </c>
      <c r="D1095" s="11" t="s">
        <v>4123</v>
      </c>
      <c r="G1095" s="11" t="s">
        <v>4124</v>
      </c>
    </row>
    <row r="1096" spans="1:8" x14ac:dyDescent="0.3">
      <c r="A1096" s="11" t="s">
        <v>4125</v>
      </c>
      <c r="B1096" s="11">
        <v>2023</v>
      </c>
      <c r="C1096" s="11" t="s">
        <v>227</v>
      </c>
      <c r="D1096" s="11" t="s">
        <v>437</v>
      </c>
      <c r="G1096" s="11">
        <v>107817</v>
      </c>
    </row>
    <row r="1097" spans="1:8" x14ac:dyDescent="0.3">
      <c r="A1097" s="11" t="s">
        <v>4126</v>
      </c>
      <c r="B1097" s="11">
        <v>2024</v>
      </c>
      <c r="C1097" s="11" t="s">
        <v>4127</v>
      </c>
      <c r="D1097" s="11" t="s">
        <v>4128</v>
      </c>
      <c r="E1097" s="11">
        <v>32</v>
      </c>
      <c r="F1097" s="11">
        <v>1</v>
      </c>
      <c r="G1097" s="11" t="s">
        <v>4129</v>
      </c>
    </row>
    <row r="1098" spans="1:8" x14ac:dyDescent="0.3">
      <c r="A1098" s="11" t="s">
        <v>4130</v>
      </c>
      <c r="B1098" s="11">
        <v>2021</v>
      </c>
      <c r="C1098" s="11" t="s">
        <v>4131</v>
      </c>
      <c r="D1098" s="11" t="s">
        <v>4132</v>
      </c>
    </row>
    <row r="1099" spans="1:8" x14ac:dyDescent="0.3">
      <c r="A1099" s="11" t="s">
        <v>4133</v>
      </c>
      <c r="B1099" s="11">
        <v>2023</v>
      </c>
      <c r="C1099" s="11" t="s">
        <v>4134</v>
      </c>
      <c r="D1099" s="11" t="s">
        <v>4135</v>
      </c>
      <c r="E1099" s="11">
        <v>28</v>
      </c>
      <c r="F1099" s="11">
        <v>11</v>
      </c>
      <c r="G1099" s="11" t="s">
        <v>4136</v>
      </c>
      <c r="H1099" s="11" t="s">
        <v>4137</v>
      </c>
    </row>
    <row r="1100" spans="1:8" x14ac:dyDescent="0.3">
      <c r="A1100" s="11" t="s">
        <v>3856</v>
      </c>
      <c r="B1100" s="11">
        <v>2019</v>
      </c>
      <c r="C1100" s="11" t="s">
        <v>3857</v>
      </c>
      <c r="D1100" s="11" t="s">
        <v>597</v>
      </c>
      <c r="E1100" s="11">
        <v>56</v>
      </c>
      <c r="F1100" s="11">
        <v>5</v>
      </c>
      <c r="G1100" s="11" t="s">
        <v>4138</v>
      </c>
    </row>
    <row r="1101" spans="1:8" x14ac:dyDescent="0.3">
      <c r="A1101" s="11" t="s">
        <v>4139</v>
      </c>
      <c r="B1101" s="11">
        <v>1999</v>
      </c>
      <c r="C1101" s="11" t="s">
        <v>4140</v>
      </c>
      <c r="D1101" s="11" t="s">
        <v>4141</v>
      </c>
      <c r="G1101" s="11" t="s">
        <v>2624</v>
      </c>
    </row>
    <row r="1102" spans="1:8" x14ac:dyDescent="0.3">
      <c r="A1102" s="11" t="s">
        <v>4142</v>
      </c>
      <c r="B1102" s="11">
        <v>2022</v>
      </c>
      <c r="C1102" s="11" t="s">
        <v>4143</v>
      </c>
      <c r="D1102" s="11" t="s">
        <v>4144</v>
      </c>
      <c r="E1102" s="11">
        <v>13</v>
      </c>
      <c r="F1102" s="11">
        <v>6</v>
      </c>
      <c r="G1102" s="11">
        <v>273</v>
      </c>
    </row>
    <row r="1103" spans="1:8" x14ac:dyDescent="0.3">
      <c r="A1103" s="11" t="s">
        <v>4145</v>
      </c>
      <c r="B1103" s="11">
        <v>2020</v>
      </c>
      <c r="C1103" s="11" t="s">
        <v>4146</v>
      </c>
      <c r="D1103" s="11" t="s">
        <v>4147</v>
      </c>
    </row>
    <row r="1104" spans="1:8" x14ac:dyDescent="0.3">
      <c r="A1104" s="11" t="s">
        <v>464</v>
      </c>
      <c r="B1104" s="11">
        <v>2019</v>
      </c>
      <c r="C1104" s="11" t="s">
        <v>465</v>
      </c>
      <c r="D1104" s="11" t="s">
        <v>4148</v>
      </c>
      <c r="G1104" s="11" t="s">
        <v>467</v>
      </c>
    </row>
    <row r="1105" spans="1:7" x14ac:dyDescent="0.3">
      <c r="A1105" s="11" t="s">
        <v>4149</v>
      </c>
      <c r="B1105" s="11">
        <v>2022</v>
      </c>
      <c r="C1105" s="11" t="s">
        <v>4150</v>
      </c>
      <c r="D1105" s="11" t="s">
        <v>4151</v>
      </c>
      <c r="G1105" s="11" t="s">
        <v>4152</v>
      </c>
    </row>
    <row r="1106" spans="1:7" x14ac:dyDescent="0.3">
      <c r="A1106" s="11" t="s">
        <v>4153</v>
      </c>
      <c r="B1106" s="11">
        <v>2019</v>
      </c>
      <c r="C1106" s="11" t="s">
        <v>4154</v>
      </c>
      <c r="D1106" s="11" t="s">
        <v>4155</v>
      </c>
      <c r="G1106" s="11" t="s">
        <v>481</v>
      </c>
    </row>
    <row r="1107" spans="1:7" x14ac:dyDescent="0.3">
      <c r="A1107" s="11" t="s">
        <v>4156</v>
      </c>
      <c r="B1107" s="11">
        <v>2018</v>
      </c>
      <c r="C1107" s="11" t="s">
        <v>4157</v>
      </c>
      <c r="D1107" s="11" t="s">
        <v>4158</v>
      </c>
      <c r="E1107" s="11">
        <v>2253</v>
      </c>
      <c r="G1107" s="11" t="s">
        <v>2326</v>
      </c>
    </row>
    <row r="1108" spans="1:7" x14ac:dyDescent="0.3">
      <c r="A1108" s="11" t="s">
        <v>4159</v>
      </c>
      <c r="B1108" s="11">
        <v>2019</v>
      </c>
      <c r="C1108" s="11" t="s">
        <v>4160</v>
      </c>
      <c r="D1108" s="11" t="s">
        <v>4161</v>
      </c>
      <c r="G1108" s="11" t="s">
        <v>4162</v>
      </c>
    </row>
    <row r="1109" spans="1:7" x14ac:dyDescent="0.3">
      <c r="A1109" s="11" t="s">
        <v>4163</v>
      </c>
      <c r="B1109" s="11">
        <v>2018</v>
      </c>
      <c r="C1109" s="11" t="s">
        <v>4164</v>
      </c>
      <c r="D1109" s="11" t="s">
        <v>4165</v>
      </c>
      <c r="E1109" s="11">
        <v>2263</v>
      </c>
      <c r="G1109" s="11" t="s">
        <v>1950</v>
      </c>
    </row>
    <row r="1110" spans="1:7" x14ac:dyDescent="0.3">
      <c r="A1110" s="11" t="s">
        <v>4166</v>
      </c>
      <c r="B1110" s="11">
        <v>2020</v>
      </c>
      <c r="C1110" s="11" t="s">
        <v>4167</v>
      </c>
      <c r="D1110" s="11" t="s">
        <v>1139</v>
      </c>
      <c r="E1110" s="11">
        <v>509</v>
      </c>
      <c r="G1110" s="11" t="s">
        <v>4168</v>
      </c>
    </row>
    <row r="1111" spans="1:7" x14ac:dyDescent="0.3">
      <c r="A1111" s="11" t="s">
        <v>4169</v>
      </c>
      <c r="B1111" s="11">
        <v>2020</v>
      </c>
      <c r="C1111" s="11" t="s">
        <v>4170</v>
      </c>
      <c r="D1111" s="11" t="s">
        <v>4171</v>
      </c>
    </row>
    <row r="1112" spans="1:7" x14ac:dyDescent="0.3">
      <c r="A1112" s="11" t="s">
        <v>4172</v>
      </c>
      <c r="B1112" s="11">
        <v>1998</v>
      </c>
      <c r="C1112" s="11" t="s">
        <v>4173</v>
      </c>
      <c r="D1112" s="11" t="s">
        <v>564</v>
      </c>
      <c r="E1112" s="11">
        <v>10</v>
      </c>
      <c r="F1112" s="11">
        <v>7</v>
      </c>
      <c r="G1112" s="11" t="s">
        <v>4174</v>
      </c>
    </row>
    <row r="1113" spans="1:7" x14ac:dyDescent="0.3">
      <c r="A1113" s="11" t="s">
        <v>525</v>
      </c>
      <c r="B1113" s="11">
        <v>2018</v>
      </c>
      <c r="C1113" s="11" t="s">
        <v>526</v>
      </c>
      <c r="D1113" s="11" t="s">
        <v>527</v>
      </c>
      <c r="E1113" s="11">
        <v>51</v>
      </c>
      <c r="F1113" s="11">
        <v>4</v>
      </c>
      <c r="G1113" s="11" t="s">
        <v>2372</v>
      </c>
    </row>
    <row r="1114" spans="1:7" x14ac:dyDescent="0.3">
      <c r="A1114" s="11" t="s">
        <v>4175</v>
      </c>
      <c r="B1114" s="11">
        <v>2018</v>
      </c>
      <c r="C1114" s="11" t="s">
        <v>4176</v>
      </c>
      <c r="D1114" s="11" t="s">
        <v>4177</v>
      </c>
      <c r="E1114" s="11">
        <v>12</v>
      </c>
      <c r="F1114" s="11">
        <v>1</v>
      </c>
    </row>
    <row r="1115" spans="1:7" x14ac:dyDescent="0.3">
      <c r="A1115" s="11" t="s">
        <v>4178</v>
      </c>
      <c r="B1115" s="11">
        <v>2022</v>
      </c>
      <c r="C1115" s="11" t="s">
        <v>4179</v>
      </c>
      <c r="D1115" s="11" t="s">
        <v>4180</v>
      </c>
      <c r="G1115" s="11" t="s">
        <v>3170</v>
      </c>
    </row>
    <row r="1116" spans="1:7" x14ac:dyDescent="0.3">
      <c r="A1116" s="11" t="s">
        <v>4181</v>
      </c>
      <c r="B1116" s="11">
        <v>2021</v>
      </c>
      <c r="C1116" s="11" t="s">
        <v>4182</v>
      </c>
      <c r="D1116" s="11" t="s">
        <v>3186</v>
      </c>
      <c r="E1116" s="11">
        <v>11</v>
      </c>
      <c r="F1116" s="11">
        <v>7</v>
      </c>
      <c r="G1116" s="11">
        <v>3184</v>
      </c>
    </row>
    <row r="1117" spans="1:7" x14ac:dyDescent="0.3">
      <c r="A1117" s="11" t="s">
        <v>697</v>
      </c>
      <c r="B1117" s="11">
        <v>2018</v>
      </c>
      <c r="C1117" s="11" t="s">
        <v>4183</v>
      </c>
      <c r="D1117" s="11" t="s">
        <v>699</v>
      </c>
      <c r="G1117" s="11" t="s">
        <v>700</v>
      </c>
    </row>
    <row r="1118" spans="1:7" x14ac:dyDescent="0.3">
      <c r="A1118" s="11" t="s">
        <v>4184</v>
      </c>
      <c r="B1118" s="11">
        <v>2020</v>
      </c>
      <c r="C1118" s="11" t="s">
        <v>4185</v>
      </c>
      <c r="D1118" s="11" t="s">
        <v>4186</v>
      </c>
    </row>
    <row r="1119" spans="1:7" x14ac:dyDescent="0.3">
      <c r="A1119" s="11" t="s">
        <v>4187</v>
      </c>
      <c r="B1119" s="11">
        <v>2023</v>
      </c>
      <c r="C1119" s="11" t="s">
        <v>4188</v>
      </c>
      <c r="D1119" s="11" t="s">
        <v>4189</v>
      </c>
    </row>
    <row r="1120" spans="1:7" x14ac:dyDescent="0.3">
      <c r="A1120" s="11" t="s">
        <v>4190</v>
      </c>
      <c r="B1120" s="11">
        <v>2020</v>
      </c>
      <c r="C1120" s="11" t="s">
        <v>4191</v>
      </c>
      <c r="D1120" s="11" t="s">
        <v>4192</v>
      </c>
      <c r="E1120" s="11">
        <v>2765</v>
      </c>
    </row>
    <row r="1121" spans="1:8" x14ac:dyDescent="0.3">
      <c r="A1121" s="11" t="s">
        <v>4193</v>
      </c>
      <c r="B1121" s="11">
        <v>2022</v>
      </c>
      <c r="C1121" s="11" t="s">
        <v>4194</v>
      </c>
      <c r="D1121" s="11" t="s">
        <v>4195</v>
      </c>
    </row>
    <row r="1122" spans="1:8" x14ac:dyDescent="0.3">
      <c r="A1122" s="11" t="s">
        <v>4196</v>
      </c>
      <c r="B1122" s="11">
        <v>2020</v>
      </c>
      <c r="C1122" s="11" t="s">
        <v>4197</v>
      </c>
      <c r="D1122" s="11" t="s">
        <v>4198</v>
      </c>
      <c r="G1122" s="11" t="s">
        <v>1950</v>
      </c>
    </row>
    <row r="1123" spans="1:8" x14ac:dyDescent="0.3">
      <c r="A1123" s="11" t="s">
        <v>4199</v>
      </c>
      <c r="B1123" s="11">
        <v>2020</v>
      </c>
      <c r="C1123" s="11" t="s">
        <v>4200</v>
      </c>
      <c r="D1123" s="11" t="s">
        <v>1239</v>
      </c>
      <c r="E1123" s="11">
        <v>15</v>
      </c>
      <c r="F1123" s="11">
        <v>8</v>
      </c>
      <c r="G1123" s="11" t="s">
        <v>4201</v>
      </c>
    </row>
    <row r="1124" spans="1:8" x14ac:dyDescent="0.3">
      <c r="A1124" s="11" t="s">
        <v>4202</v>
      </c>
      <c r="B1124" s="11">
        <v>2019</v>
      </c>
      <c r="C1124" s="11" t="s">
        <v>4203</v>
      </c>
      <c r="D1124" s="11" t="s">
        <v>4204</v>
      </c>
      <c r="G1124" s="11" t="s">
        <v>4205</v>
      </c>
    </row>
    <row r="1125" spans="1:8" x14ac:dyDescent="0.3">
      <c r="A1125" s="11" t="s">
        <v>617</v>
      </c>
      <c r="B1125" s="11">
        <v>2021</v>
      </c>
      <c r="C1125" s="11" t="s">
        <v>4206</v>
      </c>
      <c r="D1125" s="11" t="s">
        <v>619</v>
      </c>
      <c r="E1125" s="11">
        <v>55</v>
      </c>
      <c r="G1125" s="11" t="s">
        <v>4207</v>
      </c>
    </row>
    <row r="1126" spans="1:8" x14ac:dyDescent="0.3">
      <c r="A1126" s="11" t="s">
        <v>4208</v>
      </c>
      <c r="B1126" s="11">
        <v>2015</v>
      </c>
      <c r="C1126" s="11" t="s">
        <v>4209</v>
      </c>
      <c r="D1126" s="11" t="s">
        <v>4210</v>
      </c>
    </row>
    <row r="1127" spans="1:8" x14ac:dyDescent="0.3">
      <c r="A1127" s="11" t="s">
        <v>4211</v>
      </c>
      <c r="B1127" s="11">
        <v>2021</v>
      </c>
      <c r="C1127" s="11" t="s">
        <v>4212</v>
      </c>
      <c r="D1127" s="11" t="s">
        <v>4213</v>
      </c>
      <c r="E1127" s="11">
        <v>67</v>
      </c>
      <c r="G1127" s="11" t="s">
        <v>4214</v>
      </c>
    </row>
    <row r="1128" spans="1:8" x14ac:dyDescent="0.3">
      <c r="A1128" s="11" t="s">
        <v>4215</v>
      </c>
      <c r="B1128" s="11">
        <v>2017</v>
      </c>
      <c r="C1128" s="11" t="s">
        <v>1664</v>
      </c>
      <c r="D1128" s="11" t="s">
        <v>4216</v>
      </c>
      <c r="G1128" s="11" t="s">
        <v>1666</v>
      </c>
    </row>
    <row r="1129" spans="1:8" x14ac:dyDescent="0.3">
      <c r="A1129" s="11" t="s">
        <v>4217</v>
      </c>
      <c r="B1129" s="11">
        <v>2001</v>
      </c>
      <c r="C1129" s="11" t="s">
        <v>4218</v>
      </c>
      <c r="D1129" s="11" t="s">
        <v>4219</v>
      </c>
      <c r="E1129" s="11">
        <v>137</v>
      </c>
    </row>
    <row r="1130" spans="1:8" x14ac:dyDescent="0.3">
      <c r="A1130" s="11" t="s">
        <v>4220</v>
      </c>
      <c r="B1130" s="11">
        <v>2022</v>
      </c>
      <c r="C1130" s="11" t="s">
        <v>4221</v>
      </c>
      <c r="D1130" s="11" t="s">
        <v>4222</v>
      </c>
      <c r="E1130" s="11">
        <v>11</v>
      </c>
      <c r="F1130" s="11">
        <v>1</v>
      </c>
      <c r="G1130" s="11">
        <v>82</v>
      </c>
    </row>
    <row r="1131" spans="1:8" x14ac:dyDescent="0.3">
      <c r="A1131" s="11" t="s">
        <v>4223</v>
      </c>
      <c r="B1131" s="11">
        <v>2022</v>
      </c>
      <c r="C1131" s="11" t="s">
        <v>4224</v>
      </c>
      <c r="D1131" s="11" t="s">
        <v>4225</v>
      </c>
    </row>
    <row r="1132" spans="1:8" x14ac:dyDescent="0.3">
      <c r="A1132" s="11" t="s">
        <v>4226</v>
      </c>
      <c r="B1132" s="11">
        <v>2021</v>
      </c>
      <c r="C1132" s="11" t="s">
        <v>4227</v>
      </c>
      <c r="D1132" s="11" t="s">
        <v>4228</v>
      </c>
    </row>
    <row r="1133" spans="1:8" x14ac:dyDescent="0.3">
      <c r="A1133" s="11" t="s">
        <v>645</v>
      </c>
      <c r="B1133" s="11">
        <v>2016</v>
      </c>
      <c r="C1133" s="11" t="s">
        <v>739</v>
      </c>
      <c r="D1133" s="11" t="s">
        <v>647</v>
      </c>
      <c r="G1133" s="11" t="s">
        <v>648</v>
      </c>
    </row>
    <row r="1134" spans="1:8" x14ac:dyDescent="0.3">
      <c r="A1134" s="11" t="s">
        <v>4229</v>
      </c>
      <c r="B1134" s="11">
        <v>2019</v>
      </c>
      <c r="C1134" s="11" t="s">
        <v>4230</v>
      </c>
      <c r="D1134" s="11" t="s">
        <v>4231</v>
      </c>
      <c r="G1134" s="11" t="s">
        <v>4232</v>
      </c>
    </row>
    <row r="1135" spans="1:8" x14ac:dyDescent="0.3">
      <c r="A1135" s="11" t="s">
        <v>4233</v>
      </c>
      <c r="B1135" s="11">
        <v>2020</v>
      </c>
      <c r="C1135" s="11" t="s">
        <v>4234</v>
      </c>
      <c r="D1135" s="11" t="s">
        <v>4235</v>
      </c>
    </row>
    <row r="1136" spans="1:8" x14ac:dyDescent="0.3">
      <c r="A1136" s="11" t="s">
        <v>4236</v>
      </c>
      <c r="B1136" s="11">
        <v>2018</v>
      </c>
      <c r="C1136" s="11" t="s">
        <v>4237</v>
      </c>
      <c r="D1136" s="11" t="s">
        <v>4238</v>
      </c>
      <c r="G1136" s="11" t="s">
        <v>4239</v>
      </c>
      <c r="H1136" s="11" t="s">
        <v>4240</v>
      </c>
    </row>
    <row r="1137" spans="1:8" x14ac:dyDescent="0.3">
      <c r="A1137" s="11" t="s">
        <v>4241</v>
      </c>
      <c r="B1137" s="11">
        <v>2018</v>
      </c>
      <c r="C1137" s="11" t="s">
        <v>4242</v>
      </c>
      <c r="D1137" s="11" t="s">
        <v>4243</v>
      </c>
      <c r="H1137" s="8" t="s">
        <v>4244</v>
      </c>
    </row>
    <row r="1138" spans="1:8" x14ac:dyDescent="0.3">
      <c r="A1138" s="11" t="s">
        <v>4245</v>
      </c>
      <c r="B1138" s="11">
        <v>1995</v>
      </c>
      <c r="C1138" s="11" t="s">
        <v>4246</v>
      </c>
      <c r="D1138" s="11" t="s">
        <v>1351</v>
      </c>
      <c r="E1138" s="11">
        <v>117</v>
      </c>
      <c r="G1138" s="11" t="s">
        <v>4247</v>
      </c>
    </row>
    <row r="1139" spans="1:8" x14ac:dyDescent="0.3">
      <c r="A1139" s="11" t="s">
        <v>4248</v>
      </c>
      <c r="B1139" s="11">
        <v>2019</v>
      </c>
      <c r="C1139" s="11" t="s">
        <v>4249</v>
      </c>
      <c r="D1139" s="11" t="s">
        <v>4248</v>
      </c>
      <c r="H1139" s="8" t="s">
        <v>4250</v>
      </c>
    </row>
    <row r="1140" spans="1:8" x14ac:dyDescent="0.3">
      <c r="A1140" s="11" t="s">
        <v>4251</v>
      </c>
      <c r="B1140" s="11">
        <v>2015</v>
      </c>
      <c r="C1140" s="11" t="s">
        <v>4252</v>
      </c>
      <c r="D1140" s="11" t="s">
        <v>437</v>
      </c>
      <c r="E1140" s="11">
        <v>44</v>
      </c>
      <c r="G1140" s="11" t="s">
        <v>4253</v>
      </c>
    </row>
    <row r="1141" spans="1:8" x14ac:dyDescent="0.3">
      <c r="A1141" s="11" t="s">
        <v>4254</v>
      </c>
      <c r="B1141" s="11">
        <v>2017</v>
      </c>
      <c r="C1141" s="11" t="s">
        <v>4255</v>
      </c>
      <c r="D1141" s="11" t="s">
        <v>4256</v>
      </c>
      <c r="H1141" s="8" t="s">
        <v>4257</v>
      </c>
    </row>
    <row r="1142" spans="1:8" x14ac:dyDescent="0.3">
      <c r="A1142" s="11" t="s">
        <v>2160</v>
      </c>
      <c r="B1142" s="11">
        <v>2019</v>
      </c>
      <c r="C1142" s="11" t="s">
        <v>4258</v>
      </c>
      <c r="D1142" s="11" t="s">
        <v>4259</v>
      </c>
    </row>
    <row r="1143" spans="1:8" x14ac:dyDescent="0.3">
      <c r="A1143" s="11" t="s">
        <v>4260</v>
      </c>
      <c r="B1143" s="11">
        <v>2014</v>
      </c>
      <c r="C1143" s="11" t="s">
        <v>4261</v>
      </c>
      <c r="D1143" s="11" t="s">
        <v>4262</v>
      </c>
    </row>
    <row r="1144" spans="1:8" x14ac:dyDescent="0.3">
      <c r="A1144" s="11" t="s">
        <v>4263</v>
      </c>
      <c r="B1144" s="11">
        <v>2014</v>
      </c>
      <c r="C1144" s="11" t="s">
        <v>4264</v>
      </c>
      <c r="D1144" s="11" t="s">
        <v>4067</v>
      </c>
      <c r="E1144" s="11">
        <v>8</v>
      </c>
      <c r="F1144" s="11">
        <v>2</v>
      </c>
      <c r="H1144" s="11" t="s">
        <v>4265</v>
      </c>
    </row>
    <row r="1145" spans="1:8" x14ac:dyDescent="0.3">
      <c r="A1145" s="11" t="s">
        <v>4266</v>
      </c>
      <c r="B1145" s="11">
        <v>2009</v>
      </c>
      <c r="C1145" s="11" t="s">
        <v>4267</v>
      </c>
      <c r="D1145" s="11" t="s">
        <v>4268</v>
      </c>
      <c r="E1145" s="11">
        <v>16</v>
      </c>
      <c r="F1145" s="11">
        <v>1</v>
      </c>
      <c r="G1145" s="11" t="s">
        <v>4269</v>
      </c>
    </row>
    <row r="1146" spans="1:8" x14ac:dyDescent="0.3">
      <c r="A1146" s="11" t="s">
        <v>4270</v>
      </c>
      <c r="B1146" s="11">
        <v>2015</v>
      </c>
      <c r="C1146" s="11" t="s">
        <v>4271</v>
      </c>
      <c r="D1146" s="11" t="s">
        <v>1551</v>
      </c>
      <c r="E1146" s="11">
        <v>14</v>
      </c>
      <c r="G1146" s="11" t="s">
        <v>4272</v>
      </c>
    </row>
    <row r="1147" spans="1:8" x14ac:dyDescent="0.3">
      <c r="A1147" s="11" t="s">
        <v>4273</v>
      </c>
      <c r="B1147" s="11" t="s">
        <v>4274</v>
      </c>
      <c r="C1147" s="11" t="s">
        <v>4275</v>
      </c>
      <c r="D1147" s="11" t="s">
        <v>4276</v>
      </c>
    </row>
    <row r="1148" spans="1:8" x14ac:dyDescent="0.3">
      <c r="A1148" s="11" t="s">
        <v>4273</v>
      </c>
      <c r="B1148" s="11" t="s">
        <v>4277</v>
      </c>
      <c r="C1148" s="11" t="s">
        <v>4278</v>
      </c>
      <c r="D1148" s="11"/>
      <c r="G1148" s="11" t="s">
        <v>4279</v>
      </c>
      <c r="H1148" s="11" t="s">
        <v>4280</v>
      </c>
    </row>
    <row r="1149" spans="1:8" x14ac:dyDescent="0.3">
      <c r="A1149" s="11" t="s">
        <v>4281</v>
      </c>
      <c r="B1149" s="11">
        <v>2011</v>
      </c>
      <c r="C1149" s="11" t="s">
        <v>4282</v>
      </c>
      <c r="D1149" s="11" t="s">
        <v>437</v>
      </c>
      <c r="E1149" s="11">
        <v>27</v>
      </c>
      <c r="G1149" s="11" t="s">
        <v>4283</v>
      </c>
    </row>
    <row r="1150" spans="1:8" x14ac:dyDescent="0.3">
      <c r="A1150" s="11" t="s">
        <v>4284</v>
      </c>
      <c r="B1150" s="11">
        <v>2007</v>
      </c>
      <c r="C1150" s="11" t="s">
        <v>4285</v>
      </c>
      <c r="D1150" s="11" t="s">
        <v>4286</v>
      </c>
    </row>
    <row r="1151" spans="1:8" x14ac:dyDescent="0.3">
      <c r="A1151" s="11" t="s">
        <v>4287</v>
      </c>
      <c r="B1151" s="11">
        <v>2019</v>
      </c>
      <c r="C1151" s="11" t="s">
        <v>4288</v>
      </c>
      <c r="D1151" s="11" t="s">
        <v>4289</v>
      </c>
      <c r="H1151" s="8" t="s">
        <v>4290</v>
      </c>
    </row>
    <row r="1152" spans="1:8" x14ac:dyDescent="0.3">
      <c r="A1152" s="11" t="s">
        <v>4291</v>
      </c>
      <c r="B1152" s="11">
        <v>2009</v>
      </c>
      <c r="C1152" s="11" t="s">
        <v>4292</v>
      </c>
      <c r="D1152" s="11" t="s">
        <v>4293</v>
      </c>
    </row>
    <row r="1153" spans="1:8" x14ac:dyDescent="0.3">
      <c r="A1153" s="11" t="s">
        <v>4294</v>
      </c>
      <c r="B1153" s="11">
        <v>2009</v>
      </c>
      <c r="C1153" s="11" t="s">
        <v>4295</v>
      </c>
      <c r="D1153" s="11" t="s">
        <v>4296</v>
      </c>
      <c r="E1153" s="11">
        <v>217</v>
      </c>
      <c r="F1153" s="11">
        <v>4</v>
      </c>
      <c r="G1153" s="11" t="s">
        <v>4297</v>
      </c>
    </row>
    <row r="1154" spans="1:8" x14ac:dyDescent="0.3">
      <c r="A1154" s="11" t="s">
        <v>4298</v>
      </c>
      <c r="B1154" s="11">
        <v>2019</v>
      </c>
      <c r="C1154" s="11" t="s">
        <v>4299</v>
      </c>
      <c r="D1154" s="11" t="s">
        <v>4300</v>
      </c>
    </row>
    <row r="1155" spans="1:8" x14ac:dyDescent="0.3">
      <c r="A1155" s="11" t="s">
        <v>4301</v>
      </c>
      <c r="B1155" s="11">
        <v>2014</v>
      </c>
      <c r="C1155" s="11" t="s">
        <v>3936</v>
      </c>
      <c r="D1155" s="11" t="s">
        <v>437</v>
      </c>
      <c r="E1155" s="11">
        <v>36</v>
      </c>
      <c r="G1155" s="11" t="s">
        <v>3937</v>
      </c>
      <c r="H1155" s="11" t="s">
        <v>4302</v>
      </c>
    </row>
    <row r="1156" spans="1:8" x14ac:dyDescent="0.3">
      <c r="A1156" s="11" t="s">
        <v>4303</v>
      </c>
      <c r="B1156" s="11">
        <v>2003</v>
      </c>
      <c r="C1156" s="11" t="s">
        <v>4304</v>
      </c>
      <c r="D1156" s="11" t="s">
        <v>4305</v>
      </c>
    </row>
    <row r="1157" spans="1:8" x14ac:dyDescent="0.3">
      <c r="A1157" s="11" t="s">
        <v>4306</v>
      </c>
      <c r="B1157" s="11">
        <v>2018</v>
      </c>
      <c r="C1157" s="11" t="s">
        <v>4307</v>
      </c>
      <c r="D1157" s="11" t="s">
        <v>1699</v>
      </c>
      <c r="H1157" s="8" t="s">
        <v>4308</v>
      </c>
    </row>
    <row r="1158" spans="1:8" x14ac:dyDescent="0.3">
      <c r="A1158" s="11" t="s">
        <v>4309</v>
      </c>
      <c r="B1158" s="11">
        <v>2018</v>
      </c>
      <c r="C1158" s="11" t="s">
        <v>4310</v>
      </c>
      <c r="D1158" s="11" t="s">
        <v>4311</v>
      </c>
      <c r="H1158" s="8" t="s">
        <v>4312</v>
      </c>
    </row>
    <row r="1159" spans="1:8" x14ac:dyDescent="0.3">
      <c r="A1159" s="11" t="s">
        <v>4313</v>
      </c>
      <c r="B1159" s="11">
        <v>2019</v>
      </c>
      <c r="C1159" s="11" t="s">
        <v>4314</v>
      </c>
      <c r="D1159" s="11" t="s">
        <v>4315</v>
      </c>
    </row>
    <row r="1160" spans="1:8" x14ac:dyDescent="0.3">
      <c r="A1160" s="11" t="s">
        <v>4316</v>
      </c>
      <c r="B1160" s="11">
        <v>2010</v>
      </c>
      <c r="C1160" s="11" t="s">
        <v>4317</v>
      </c>
      <c r="D1160" s="11" t="s">
        <v>4318</v>
      </c>
      <c r="E1160" s="11">
        <v>20</v>
      </c>
      <c r="F1160" s="11">
        <v>2</v>
      </c>
      <c r="G1160" s="11" t="s">
        <v>4319</v>
      </c>
      <c r="H1160" s="11" t="s">
        <v>4320</v>
      </c>
    </row>
    <row r="1161" spans="1:8" x14ac:dyDescent="0.3">
      <c r="A1161" s="11" t="s">
        <v>4321</v>
      </c>
      <c r="B1161" s="11">
        <v>2018</v>
      </c>
      <c r="C1161" s="11" t="s">
        <v>4322</v>
      </c>
      <c r="D1161" s="11" t="s">
        <v>3953</v>
      </c>
      <c r="E1161" s="11">
        <v>1</v>
      </c>
      <c r="G1161" s="11" t="s">
        <v>4323</v>
      </c>
    </row>
    <row r="1162" spans="1:8" x14ac:dyDescent="0.3">
      <c r="A1162" s="11" t="s">
        <v>4324</v>
      </c>
      <c r="B1162" s="11">
        <v>2015</v>
      </c>
      <c r="C1162" s="11" t="s">
        <v>4325</v>
      </c>
      <c r="D1162" s="11" t="s">
        <v>4326</v>
      </c>
      <c r="E1162" s="11">
        <v>73</v>
      </c>
      <c r="G1162" s="11">
        <v>4</v>
      </c>
    </row>
    <row r="1163" spans="1:8" x14ac:dyDescent="0.3">
      <c r="A1163" s="11" t="s">
        <v>3968</v>
      </c>
      <c r="B1163" s="11">
        <v>2014</v>
      </c>
      <c r="C1163" s="11" t="s">
        <v>4327</v>
      </c>
      <c r="D1163" s="11" t="s">
        <v>4328</v>
      </c>
    </row>
    <row r="1164" spans="1:8" x14ac:dyDescent="0.3">
      <c r="A1164" s="11" t="s">
        <v>3968</v>
      </c>
      <c r="B1164" s="11">
        <v>2019</v>
      </c>
      <c r="C1164" s="11" t="s">
        <v>4329</v>
      </c>
      <c r="D1164" s="11" t="s">
        <v>4330</v>
      </c>
      <c r="H1164" s="8" t="s">
        <v>4331</v>
      </c>
    </row>
    <row r="1165" spans="1:8" x14ac:dyDescent="0.3">
      <c r="A1165" s="11" t="s">
        <v>4332</v>
      </c>
      <c r="B1165" s="11">
        <v>2013</v>
      </c>
      <c r="C1165" s="11" t="s">
        <v>4333</v>
      </c>
      <c r="D1165" s="11" t="s">
        <v>4334</v>
      </c>
    </row>
    <row r="1166" spans="1:8" x14ac:dyDescent="0.3">
      <c r="A1166" s="11" t="s">
        <v>4335</v>
      </c>
      <c r="B1166" s="11">
        <v>2019</v>
      </c>
      <c r="C1166" s="11" t="s">
        <v>4336</v>
      </c>
      <c r="D1166" s="11" t="s">
        <v>4337</v>
      </c>
      <c r="H1166" s="8" t="s">
        <v>4338</v>
      </c>
    </row>
    <row r="1167" spans="1:8" x14ac:dyDescent="0.3">
      <c r="A1167" s="11" t="s">
        <v>4339</v>
      </c>
      <c r="B1167" s="11">
        <v>2013</v>
      </c>
      <c r="C1167" s="11" t="s">
        <v>4340</v>
      </c>
      <c r="D1167" s="11" t="s">
        <v>4341</v>
      </c>
      <c r="E1167" s="11">
        <v>47</v>
      </c>
      <c r="G1167" s="11" t="s">
        <v>4342</v>
      </c>
    </row>
    <row r="1168" spans="1:8" x14ac:dyDescent="0.3">
      <c r="A1168" s="11" t="s">
        <v>4343</v>
      </c>
      <c r="B1168" s="11">
        <v>2018</v>
      </c>
      <c r="C1168" s="11" t="s">
        <v>4344</v>
      </c>
      <c r="D1168" s="11" t="s">
        <v>4345</v>
      </c>
      <c r="E1168" s="11">
        <v>158</v>
      </c>
      <c r="F1168" s="11">
        <v>1</v>
      </c>
      <c r="G1168" s="11" t="s">
        <v>4346</v>
      </c>
      <c r="H1168" s="11" t="s">
        <v>4347</v>
      </c>
    </row>
    <row r="1169" spans="1:8" x14ac:dyDescent="0.3">
      <c r="A1169" s="11" t="s">
        <v>4348</v>
      </c>
      <c r="B1169" s="11">
        <v>2011</v>
      </c>
      <c r="C1169" s="11" t="s">
        <v>4349</v>
      </c>
      <c r="D1169" s="11" t="s">
        <v>1520</v>
      </c>
      <c r="E1169" s="11">
        <v>13</v>
      </c>
      <c r="F1169" s="11">
        <v>1</v>
      </c>
      <c r="G1169" s="11" t="s">
        <v>4350</v>
      </c>
    </row>
    <row r="1170" spans="1:8" x14ac:dyDescent="0.3">
      <c r="A1170" s="11" t="s">
        <v>3615</v>
      </c>
      <c r="B1170" s="11">
        <v>2012</v>
      </c>
      <c r="C1170" s="11" t="s">
        <v>4351</v>
      </c>
      <c r="D1170" s="11" t="s">
        <v>3617</v>
      </c>
      <c r="E1170" s="11">
        <v>22</v>
      </c>
      <c r="F1170" s="11">
        <v>3</v>
      </c>
      <c r="G1170" s="11" t="s">
        <v>4352</v>
      </c>
    </row>
    <row r="1171" spans="1:8" x14ac:dyDescent="0.3">
      <c r="A1171" s="11" t="s">
        <v>4353</v>
      </c>
      <c r="B1171" s="11">
        <v>2019</v>
      </c>
      <c r="C1171" s="11" t="s">
        <v>4354</v>
      </c>
      <c r="D1171" s="11" t="s">
        <v>4355</v>
      </c>
      <c r="E1171" s="11">
        <v>46</v>
      </c>
      <c r="F1171" s="11">
        <v>1</v>
      </c>
      <c r="G1171" s="11" t="s">
        <v>4356</v>
      </c>
    </row>
    <row r="1172" spans="1:8" x14ac:dyDescent="0.3">
      <c r="A1172" s="11" t="s">
        <v>4357</v>
      </c>
      <c r="B1172" s="11">
        <v>2019</v>
      </c>
      <c r="C1172" s="11" t="s">
        <v>4358</v>
      </c>
      <c r="D1172" s="11" t="s">
        <v>2785</v>
      </c>
      <c r="H1172" s="8" t="s">
        <v>4359</v>
      </c>
    </row>
    <row r="1173" spans="1:8" x14ac:dyDescent="0.3">
      <c r="A1173" s="11" t="s">
        <v>4360</v>
      </c>
      <c r="B1173" s="11">
        <v>2009</v>
      </c>
      <c r="C1173" s="11" t="s">
        <v>4361</v>
      </c>
      <c r="D1173" s="11" t="s">
        <v>4296</v>
      </c>
      <c r="E1173" s="11">
        <v>217</v>
      </c>
      <c r="F1173" s="11">
        <v>4</v>
      </c>
      <c r="G1173" s="11" t="s">
        <v>4362</v>
      </c>
      <c r="H1173" s="11" t="s">
        <v>4363</v>
      </c>
    </row>
    <row r="1174" spans="1:8" x14ac:dyDescent="0.3">
      <c r="A1174" s="11" t="s">
        <v>4364</v>
      </c>
      <c r="B1174" s="11">
        <v>2014</v>
      </c>
      <c r="C1174" s="11" t="s">
        <v>4365</v>
      </c>
      <c r="D1174" s="11" t="s">
        <v>1555</v>
      </c>
      <c r="E1174" s="11">
        <v>55</v>
      </c>
      <c r="F1174" s="11">
        <v>5</v>
      </c>
      <c r="G1174" s="11" t="s">
        <v>4366</v>
      </c>
    </row>
    <row r="1175" spans="1:8" x14ac:dyDescent="0.3">
      <c r="A1175" s="11" t="s">
        <v>4367</v>
      </c>
      <c r="B1175" s="11">
        <v>2011</v>
      </c>
      <c r="C1175" s="11" t="s">
        <v>4368</v>
      </c>
      <c r="D1175" s="11" t="s">
        <v>4369</v>
      </c>
      <c r="E1175" s="11">
        <v>42</v>
      </c>
      <c r="G1175" s="11" t="s">
        <v>4370</v>
      </c>
      <c r="H1175" s="11" t="s">
        <v>4371</v>
      </c>
    </row>
    <row r="1176" spans="1:8" x14ac:dyDescent="0.3">
      <c r="A1176" s="11" t="s">
        <v>4372</v>
      </c>
      <c r="B1176" s="11">
        <v>2019</v>
      </c>
      <c r="C1176" s="11" t="s">
        <v>4373</v>
      </c>
      <c r="D1176" s="11"/>
      <c r="G1176" s="8" t="s">
        <v>4374</v>
      </c>
    </row>
    <row r="1177" spans="1:8" x14ac:dyDescent="0.3">
      <c r="A1177" s="11" t="s">
        <v>4375</v>
      </c>
      <c r="B1177" s="11">
        <v>2018</v>
      </c>
      <c r="C1177" s="11" t="s">
        <v>4376</v>
      </c>
      <c r="D1177" s="11" t="s">
        <v>4377</v>
      </c>
      <c r="H1177" s="8" t="s">
        <v>4378</v>
      </c>
    </row>
    <row r="1178" spans="1:8" x14ac:dyDescent="0.3">
      <c r="A1178" s="11" t="s">
        <v>4379</v>
      </c>
      <c r="B1178" s="11">
        <v>2020</v>
      </c>
      <c r="C1178" s="11" t="s">
        <v>4380</v>
      </c>
      <c r="D1178" s="11" t="s">
        <v>4381</v>
      </c>
      <c r="H1178" s="8" t="s">
        <v>4382</v>
      </c>
    </row>
    <row r="1179" spans="1:8" x14ac:dyDescent="0.3">
      <c r="A1179" s="11" t="s">
        <v>4383</v>
      </c>
      <c r="B1179" s="11">
        <v>2010</v>
      </c>
      <c r="C1179" s="11" t="s">
        <v>4384</v>
      </c>
      <c r="D1179" s="11" t="s">
        <v>4318</v>
      </c>
      <c r="E1179" s="11">
        <v>20</v>
      </c>
      <c r="F1179" s="11">
        <v>2</v>
      </c>
      <c r="G1179" s="11" t="s">
        <v>4385</v>
      </c>
    </row>
    <row r="1180" spans="1:8" x14ac:dyDescent="0.3">
      <c r="A1180" s="11" t="s">
        <v>4386</v>
      </c>
      <c r="B1180" s="11">
        <v>2015</v>
      </c>
      <c r="C1180" s="11" t="s">
        <v>4387</v>
      </c>
      <c r="D1180" s="11" t="s">
        <v>4388</v>
      </c>
      <c r="E1180" s="11">
        <v>2</v>
      </c>
      <c r="F1180" s="11">
        <v>2</v>
      </c>
      <c r="G1180" s="11" t="s">
        <v>4389</v>
      </c>
    </row>
    <row r="1181" spans="1:8" x14ac:dyDescent="0.3">
      <c r="A1181" s="11" t="s">
        <v>4390</v>
      </c>
      <c r="B1181" s="11">
        <v>1993</v>
      </c>
      <c r="C1181" s="11" t="s">
        <v>4391</v>
      </c>
      <c r="D1181" s="11" t="s">
        <v>4392</v>
      </c>
    </row>
    <row r="1182" spans="1:8" x14ac:dyDescent="0.3">
      <c r="A1182" s="11" t="s">
        <v>4393</v>
      </c>
      <c r="B1182" s="11">
        <v>2019</v>
      </c>
      <c r="C1182" s="11" t="s">
        <v>4394</v>
      </c>
      <c r="D1182" s="11" t="s">
        <v>4395</v>
      </c>
      <c r="H1182" s="8" t="s">
        <v>4396</v>
      </c>
    </row>
    <row r="1183" spans="1:8" x14ac:dyDescent="0.3">
      <c r="A1183" s="11" t="s">
        <v>2776</v>
      </c>
      <c r="B1183" s="11">
        <v>2011</v>
      </c>
      <c r="C1183" s="11" t="s">
        <v>2777</v>
      </c>
      <c r="D1183" s="11" t="s">
        <v>4397</v>
      </c>
      <c r="E1183" s="11">
        <v>12</v>
      </c>
      <c r="G1183" s="11" t="s">
        <v>2778</v>
      </c>
    </row>
    <row r="1184" spans="1:8" x14ac:dyDescent="0.3">
      <c r="A1184" s="11" t="s">
        <v>4398</v>
      </c>
      <c r="B1184" s="11" t="s">
        <v>4399</v>
      </c>
      <c r="C1184" s="11" t="s">
        <v>4400</v>
      </c>
      <c r="D1184" s="11" t="s">
        <v>4401</v>
      </c>
      <c r="H1184" s="8" t="s">
        <v>4402</v>
      </c>
    </row>
    <row r="1185" spans="1:8" x14ac:dyDescent="0.3">
      <c r="A1185" s="11" t="s">
        <v>4398</v>
      </c>
      <c r="B1185" s="11" t="s">
        <v>4403</v>
      </c>
      <c r="C1185" s="11" t="s">
        <v>4404</v>
      </c>
      <c r="D1185" s="11" t="s">
        <v>4401</v>
      </c>
      <c r="H1185" s="8" t="s">
        <v>4405</v>
      </c>
    </row>
    <row r="1186" spans="1:8" x14ac:dyDescent="0.3">
      <c r="A1186" s="11" t="s">
        <v>4406</v>
      </c>
      <c r="B1186" s="11">
        <v>2020</v>
      </c>
      <c r="C1186" s="11" t="s">
        <v>4407</v>
      </c>
      <c r="D1186" s="11" t="s">
        <v>1626</v>
      </c>
      <c r="H1186" s="8" t="s">
        <v>4408</v>
      </c>
    </row>
    <row r="1187" spans="1:8" x14ac:dyDescent="0.3">
      <c r="A1187" s="11" t="s">
        <v>4409</v>
      </c>
      <c r="B1187" s="11">
        <v>2020</v>
      </c>
      <c r="C1187" s="11" t="s">
        <v>4410</v>
      </c>
      <c r="D1187" s="11" t="s">
        <v>1626</v>
      </c>
      <c r="H1187" s="8" t="s">
        <v>4411</v>
      </c>
    </row>
    <row r="1188" spans="1:8" x14ac:dyDescent="0.3">
      <c r="A1188" s="11" t="s">
        <v>4412</v>
      </c>
      <c r="B1188" s="11">
        <v>2019</v>
      </c>
      <c r="C1188" s="11" t="s">
        <v>4413</v>
      </c>
      <c r="D1188" s="11" t="s">
        <v>1699</v>
      </c>
      <c r="H1188" s="8" t="s">
        <v>4414</v>
      </c>
    </row>
    <row r="1189" spans="1:8" x14ac:dyDescent="0.3">
      <c r="A1189" s="11" t="s">
        <v>4415</v>
      </c>
      <c r="B1189" s="11">
        <v>2009</v>
      </c>
      <c r="C1189" s="11" t="s">
        <v>4416</v>
      </c>
      <c r="D1189" s="11" t="s">
        <v>4417</v>
      </c>
      <c r="E1189" s="11">
        <v>1</v>
      </c>
      <c r="G1189" s="11" t="s">
        <v>4418</v>
      </c>
    </row>
    <row r="1190" spans="1:8" x14ac:dyDescent="0.3">
      <c r="A1190" s="11" t="s">
        <v>1478</v>
      </c>
      <c r="B1190" s="11">
        <v>1999</v>
      </c>
      <c r="C1190" s="11" t="s">
        <v>4419</v>
      </c>
      <c r="D1190" s="11" t="s">
        <v>1206</v>
      </c>
      <c r="E1190" s="11">
        <v>22</v>
      </c>
      <c r="G1190" s="11" t="s">
        <v>4420</v>
      </c>
    </row>
    <row r="1191" spans="1:8" x14ac:dyDescent="0.3">
      <c r="A1191" s="11" t="s">
        <v>4421</v>
      </c>
      <c r="B1191" s="11">
        <v>2011</v>
      </c>
      <c r="C1191" s="11" t="s">
        <v>4422</v>
      </c>
      <c r="D1191" s="11" t="s">
        <v>4423</v>
      </c>
      <c r="E1191" s="11">
        <v>30</v>
      </c>
      <c r="F1191" s="11">
        <v>2</v>
      </c>
      <c r="G1191" s="11" t="s">
        <v>4424</v>
      </c>
      <c r="H1191" s="11" t="s">
        <v>4425</v>
      </c>
    </row>
    <row r="1192" spans="1:8" x14ac:dyDescent="0.3">
      <c r="A1192" s="11" t="s">
        <v>4090</v>
      </c>
      <c r="B1192" s="11">
        <v>2008</v>
      </c>
      <c r="C1192" s="11" t="s">
        <v>4091</v>
      </c>
      <c r="D1192" s="11" t="s">
        <v>3455</v>
      </c>
      <c r="E1192" s="11">
        <v>49</v>
      </c>
      <c r="F1192" s="11">
        <v>4</v>
      </c>
      <c r="G1192" s="11" t="s">
        <v>4092</v>
      </c>
    </row>
    <row r="1193" spans="1:8" x14ac:dyDescent="0.3">
      <c r="A1193" s="11" t="s">
        <v>4426</v>
      </c>
      <c r="B1193" s="11">
        <v>2010</v>
      </c>
      <c r="C1193" s="11" t="s">
        <v>4427</v>
      </c>
      <c r="D1193" s="11" t="s">
        <v>4428</v>
      </c>
      <c r="E1193" s="11">
        <v>88</v>
      </c>
      <c r="H1193" s="11" t="s">
        <v>4429</v>
      </c>
    </row>
    <row r="1194" spans="1:8" x14ac:dyDescent="0.3">
      <c r="A1194" s="11" t="s">
        <v>4430</v>
      </c>
      <c r="B1194" s="11">
        <v>2004</v>
      </c>
      <c r="C1194" s="11" t="s">
        <v>4431</v>
      </c>
      <c r="D1194" s="11" t="s">
        <v>4432</v>
      </c>
      <c r="E1194" s="11">
        <v>7</v>
      </c>
      <c r="F1194" s="11">
        <v>3</v>
      </c>
      <c r="G1194" s="11" t="s">
        <v>4433</v>
      </c>
    </row>
    <row r="1195" spans="1:8" x14ac:dyDescent="0.3">
      <c r="A1195" s="11" t="s">
        <v>2992</v>
      </c>
      <c r="B1195" s="11"/>
      <c r="C1195" s="11" t="s">
        <v>4434</v>
      </c>
      <c r="D1195" s="11" t="s">
        <v>1060</v>
      </c>
      <c r="G1195" s="8" t="s">
        <v>4435</v>
      </c>
    </row>
    <row r="1196" spans="1:8" x14ac:dyDescent="0.3">
      <c r="A1196" s="11" t="s">
        <v>4436</v>
      </c>
      <c r="B1196" s="11">
        <v>2019</v>
      </c>
      <c r="C1196" s="11" t="s">
        <v>4437</v>
      </c>
      <c r="D1196" s="11" t="s">
        <v>4438</v>
      </c>
    </row>
    <row r="1197" spans="1:8" x14ac:dyDescent="0.3">
      <c r="A1197" s="11" t="s">
        <v>4439</v>
      </c>
      <c r="B1197" s="11">
        <v>2015</v>
      </c>
      <c r="C1197" s="11" t="s">
        <v>4440</v>
      </c>
      <c r="D1197" s="11" t="s">
        <v>4441</v>
      </c>
      <c r="E1197" s="11">
        <v>10</v>
      </c>
      <c r="F1197" s="11">
        <v>6</v>
      </c>
      <c r="G1197" s="11" t="s">
        <v>4442</v>
      </c>
    </row>
    <row r="1198" spans="1:8" x14ac:dyDescent="0.3">
      <c r="A1198" s="11" t="s">
        <v>4443</v>
      </c>
      <c r="B1198" s="11">
        <v>2009</v>
      </c>
      <c r="C1198" s="11" t="s">
        <v>4444</v>
      </c>
      <c r="D1198" s="11" t="s">
        <v>1555</v>
      </c>
      <c r="E1198" s="11">
        <v>45</v>
      </c>
      <c r="F1198" s="11">
        <v>4</v>
      </c>
      <c r="G1198" s="11" t="s">
        <v>4445</v>
      </c>
    </row>
    <row r="1199" spans="1:8" x14ac:dyDescent="0.3">
      <c r="A1199" s="11" t="s">
        <v>1549</v>
      </c>
      <c r="B1199" s="11">
        <v>2015</v>
      </c>
      <c r="C1199" s="11" t="s">
        <v>1550</v>
      </c>
      <c r="D1199" s="11" t="s">
        <v>1551</v>
      </c>
      <c r="E1199" s="11">
        <v>14</v>
      </c>
      <c r="G1199" s="11" t="s">
        <v>4120</v>
      </c>
    </row>
    <row r="1200" spans="1:8" x14ac:dyDescent="0.3">
      <c r="A1200" s="11" t="s">
        <v>4446</v>
      </c>
      <c r="B1200" s="11">
        <v>2019</v>
      </c>
      <c r="C1200" s="11" t="s">
        <v>4447</v>
      </c>
      <c r="D1200" s="11"/>
      <c r="G1200" s="8" t="s">
        <v>4448</v>
      </c>
    </row>
    <row r="1201" spans="1:8" x14ac:dyDescent="0.3">
      <c r="A1201" s="11" t="s">
        <v>1561</v>
      </c>
      <c r="B1201" s="11">
        <v>2012</v>
      </c>
      <c r="C1201" s="11" t="s">
        <v>1562</v>
      </c>
      <c r="D1201" s="11" t="s">
        <v>4449</v>
      </c>
      <c r="G1201" s="11" t="s">
        <v>4450</v>
      </c>
    </row>
    <row r="1202" spans="1:8" x14ac:dyDescent="0.3">
      <c r="A1202" s="11" t="s">
        <v>4451</v>
      </c>
      <c r="B1202" s="11">
        <v>2012</v>
      </c>
      <c r="C1202" s="11" t="s">
        <v>4452</v>
      </c>
      <c r="D1202" s="11" t="s">
        <v>4453</v>
      </c>
      <c r="E1202" s="11">
        <v>41</v>
      </c>
      <c r="G1202" s="11" t="s">
        <v>4454</v>
      </c>
    </row>
    <row r="1203" spans="1:8" x14ac:dyDescent="0.3">
      <c r="A1203" s="11" t="s">
        <v>4455</v>
      </c>
      <c r="B1203" s="11">
        <v>2014</v>
      </c>
      <c r="C1203" s="11" t="s">
        <v>4456</v>
      </c>
      <c r="D1203" s="11" t="s">
        <v>4457</v>
      </c>
      <c r="E1203" s="11">
        <v>38</v>
      </c>
      <c r="F1203" s="11">
        <v>2</v>
      </c>
      <c r="G1203" s="11" t="s">
        <v>4458</v>
      </c>
      <c r="H1203" s="11" t="s">
        <v>4459</v>
      </c>
    </row>
    <row r="1204" spans="1:8" x14ac:dyDescent="0.3">
      <c r="A1204" s="11" t="s">
        <v>4460</v>
      </c>
      <c r="B1204" s="11">
        <v>2009</v>
      </c>
      <c r="C1204" s="11" t="s">
        <v>4461</v>
      </c>
      <c r="D1204" s="11" t="s">
        <v>4462</v>
      </c>
      <c r="E1204" s="11">
        <v>3</v>
      </c>
      <c r="G1204" s="11" t="s">
        <v>4463</v>
      </c>
      <c r="H1204" s="11" t="s">
        <v>4464</v>
      </c>
    </row>
    <row r="1205" spans="1:8" x14ac:dyDescent="0.3">
      <c r="A1205" s="11" t="s">
        <v>454</v>
      </c>
      <c r="B1205" s="11">
        <v>2018</v>
      </c>
      <c r="C1205" s="11" t="s">
        <v>455</v>
      </c>
      <c r="D1205" s="11" t="s">
        <v>4465</v>
      </c>
      <c r="G1205" s="11" t="s">
        <v>457</v>
      </c>
    </row>
    <row r="1206" spans="1:8" x14ac:dyDescent="0.3">
      <c r="A1206" s="11" t="s">
        <v>4466</v>
      </c>
      <c r="B1206" s="11">
        <v>2023</v>
      </c>
      <c r="C1206" s="11" t="s">
        <v>4467</v>
      </c>
      <c r="D1206" s="11" t="s">
        <v>715</v>
      </c>
    </row>
    <row r="1207" spans="1:8" x14ac:dyDescent="0.3">
      <c r="A1207" s="11" t="s">
        <v>3886</v>
      </c>
      <c r="B1207" s="11">
        <v>2020</v>
      </c>
      <c r="C1207" s="11" t="s">
        <v>3887</v>
      </c>
      <c r="D1207" s="11" t="s">
        <v>2832</v>
      </c>
      <c r="E1207" s="11">
        <v>90</v>
      </c>
      <c r="G1207" s="11" t="s">
        <v>3888</v>
      </c>
    </row>
    <row r="1208" spans="1:8" x14ac:dyDescent="0.3">
      <c r="A1208" s="11" t="s">
        <v>4468</v>
      </c>
      <c r="B1208" s="11">
        <v>2011</v>
      </c>
      <c r="C1208" s="11" t="s">
        <v>4469</v>
      </c>
      <c r="D1208" s="11"/>
    </row>
    <row r="1209" spans="1:8" x14ac:dyDescent="0.3">
      <c r="A1209" s="11" t="s">
        <v>4470</v>
      </c>
      <c r="B1209" s="11">
        <v>2021</v>
      </c>
      <c r="C1209" s="11" t="s">
        <v>4471</v>
      </c>
      <c r="D1209" s="11" t="s">
        <v>4472</v>
      </c>
      <c r="E1209" s="11">
        <v>65</v>
      </c>
      <c r="F1209" s="11">
        <v>3</v>
      </c>
      <c r="G1209" s="11" t="s">
        <v>4473</v>
      </c>
    </row>
    <row r="1210" spans="1:8" x14ac:dyDescent="0.3">
      <c r="A1210" s="11" t="s">
        <v>4273</v>
      </c>
      <c r="B1210" s="11">
        <v>2017</v>
      </c>
      <c r="C1210" s="11" t="s">
        <v>4278</v>
      </c>
      <c r="D1210" s="11" t="s">
        <v>4474</v>
      </c>
      <c r="G1210" s="11" t="s">
        <v>4279</v>
      </c>
    </row>
    <row r="1211" spans="1:8" x14ac:dyDescent="0.3">
      <c r="A1211" s="11" t="s">
        <v>3561</v>
      </c>
      <c r="B1211" s="11">
        <v>2019</v>
      </c>
      <c r="C1211" s="11" t="s">
        <v>4475</v>
      </c>
      <c r="D1211" s="11" t="s">
        <v>3563</v>
      </c>
      <c r="G1211" s="11" t="s">
        <v>3564</v>
      </c>
    </row>
    <row r="1212" spans="1:8" x14ac:dyDescent="0.3">
      <c r="A1212" s="11" t="s">
        <v>4476</v>
      </c>
      <c r="B1212" s="11">
        <v>2017</v>
      </c>
      <c r="C1212" s="11" t="s">
        <v>4477</v>
      </c>
      <c r="D1212" s="11"/>
    </row>
    <row r="1213" spans="1:8" x14ac:dyDescent="0.3">
      <c r="A1213" s="11" t="s">
        <v>4478</v>
      </c>
      <c r="B1213" s="11">
        <v>2014</v>
      </c>
      <c r="C1213" s="11" t="s">
        <v>3575</v>
      </c>
      <c r="D1213" s="11" t="s">
        <v>4479</v>
      </c>
      <c r="E1213" s="11">
        <v>27</v>
      </c>
      <c r="G1213" s="11" t="s">
        <v>3577</v>
      </c>
    </row>
    <row r="1214" spans="1:8" x14ac:dyDescent="0.3">
      <c r="A1214" s="11" t="s">
        <v>4480</v>
      </c>
      <c r="B1214" s="11">
        <v>2017</v>
      </c>
      <c r="C1214" s="11" t="s">
        <v>4481</v>
      </c>
      <c r="D1214" s="11" t="s">
        <v>4482</v>
      </c>
      <c r="E1214" s="11">
        <v>10</v>
      </c>
      <c r="G1214" s="11" t="s">
        <v>4483</v>
      </c>
    </row>
    <row r="1215" spans="1:8" x14ac:dyDescent="0.3">
      <c r="A1215" s="11" t="s">
        <v>4484</v>
      </c>
      <c r="B1215" s="11">
        <v>2014</v>
      </c>
      <c r="C1215" s="11" t="s">
        <v>4485</v>
      </c>
      <c r="D1215" s="11" t="s">
        <v>4486</v>
      </c>
      <c r="E1215" s="11">
        <v>13</v>
      </c>
      <c r="G1215" s="11" t="s">
        <v>4487</v>
      </c>
    </row>
    <row r="1216" spans="1:8" x14ac:dyDescent="0.3">
      <c r="A1216" s="11" t="s">
        <v>836</v>
      </c>
      <c r="B1216" s="11">
        <v>2019</v>
      </c>
      <c r="C1216" s="11" t="s">
        <v>3718</v>
      </c>
      <c r="D1216" s="11" t="s">
        <v>4488</v>
      </c>
      <c r="G1216" s="11" t="s">
        <v>839</v>
      </c>
    </row>
    <row r="1217" spans="1:8" x14ac:dyDescent="0.3">
      <c r="A1217" s="11" t="s">
        <v>4489</v>
      </c>
      <c r="B1217" s="11">
        <v>2011</v>
      </c>
      <c r="C1217" s="11" t="s">
        <v>1765</v>
      </c>
      <c r="D1217" s="11" t="s">
        <v>4177</v>
      </c>
      <c r="E1217" s="11">
        <v>5</v>
      </c>
      <c r="G1217" s="11" t="s">
        <v>1767</v>
      </c>
    </row>
    <row r="1218" spans="1:8" x14ac:dyDescent="0.3">
      <c r="A1218" s="11" t="s">
        <v>3938</v>
      </c>
      <c r="B1218" s="11">
        <v>2020</v>
      </c>
      <c r="C1218" s="11" t="s">
        <v>3939</v>
      </c>
      <c r="D1218" s="8" t="s">
        <v>4490</v>
      </c>
      <c r="H1218" s="8" t="s">
        <v>4491</v>
      </c>
    </row>
    <row r="1219" spans="1:8" x14ac:dyDescent="0.3">
      <c r="A1219" s="11" t="s">
        <v>4492</v>
      </c>
      <c r="B1219" s="11">
        <v>2021</v>
      </c>
      <c r="C1219" s="11" t="s">
        <v>4493</v>
      </c>
      <c r="D1219" s="11" t="s">
        <v>715</v>
      </c>
      <c r="E1219" s="11">
        <v>9</v>
      </c>
      <c r="G1219" s="11" t="s">
        <v>4494</v>
      </c>
    </row>
    <row r="1220" spans="1:8" x14ac:dyDescent="0.3">
      <c r="A1220" s="11" t="s">
        <v>4495</v>
      </c>
      <c r="B1220" s="11">
        <v>2023</v>
      </c>
      <c r="C1220" s="11" t="s">
        <v>4496</v>
      </c>
      <c r="D1220" s="11"/>
      <c r="G1220" s="8" t="s">
        <v>4497</v>
      </c>
    </row>
    <row r="1221" spans="1:8" x14ac:dyDescent="0.3">
      <c r="A1221" s="11" t="s">
        <v>4498</v>
      </c>
      <c r="B1221" s="11">
        <v>2021</v>
      </c>
      <c r="C1221" s="11" t="s">
        <v>4499</v>
      </c>
      <c r="D1221" s="11" t="s">
        <v>4500</v>
      </c>
      <c r="G1221" s="11" t="s">
        <v>4501</v>
      </c>
    </row>
    <row r="1222" spans="1:8" x14ac:dyDescent="0.3">
      <c r="A1222" s="11" t="s">
        <v>4502</v>
      </c>
      <c r="B1222" s="11">
        <v>2022</v>
      </c>
      <c r="C1222" s="11" t="s">
        <v>4503</v>
      </c>
      <c r="D1222" s="11" t="s">
        <v>4504</v>
      </c>
      <c r="E1222" s="11">
        <v>45</v>
      </c>
      <c r="G1222" s="11" t="s">
        <v>4505</v>
      </c>
    </row>
    <row r="1223" spans="1:8" x14ac:dyDescent="0.3">
      <c r="A1223" s="11" t="s">
        <v>4506</v>
      </c>
      <c r="B1223" s="11">
        <v>2021</v>
      </c>
      <c r="C1223" s="11" t="s">
        <v>4507</v>
      </c>
      <c r="D1223" s="11" t="s">
        <v>4508</v>
      </c>
      <c r="G1223" s="11" t="s">
        <v>1622</v>
      </c>
    </row>
    <row r="1224" spans="1:8" x14ac:dyDescent="0.3">
      <c r="A1224" s="11" t="s">
        <v>4509</v>
      </c>
      <c r="B1224" s="11">
        <v>2006</v>
      </c>
      <c r="C1224" s="11" t="s">
        <v>4510</v>
      </c>
      <c r="D1224" s="11" t="s">
        <v>4511</v>
      </c>
      <c r="E1224" s="11">
        <v>13</v>
      </c>
      <c r="F1224" s="11">
        <v>3</v>
      </c>
      <c r="G1224" s="11" t="s">
        <v>4512</v>
      </c>
    </row>
    <row r="1225" spans="1:8" x14ac:dyDescent="0.3">
      <c r="A1225" s="11" t="s">
        <v>3954</v>
      </c>
      <c r="B1225" s="11">
        <v>2020</v>
      </c>
      <c r="C1225" s="11" t="s">
        <v>3955</v>
      </c>
      <c r="D1225" s="11" t="s">
        <v>3956</v>
      </c>
      <c r="G1225" s="11" t="s">
        <v>3957</v>
      </c>
    </row>
    <row r="1226" spans="1:8" x14ac:dyDescent="0.3">
      <c r="A1226" s="11" t="s">
        <v>4513</v>
      </c>
      <c r="B1226" s="11">
        <v>2022</v>
      </c>
      <c r="C1226" s="11" t="s">
        <v>4514</v>
      </c>
      <c r="D1226" s="11" t="s">
        <v>4177</v>
      </c>
      <c r="E1226" s="11">
        <v>16</v>
      </c>
      <c r="G1226" s="11" t="s">
        <v>4515</v>
      </c>
    </row>
    <row r="1227" spans="1:8" x14ac:dyDescent="0.3">
      <c r="A1227" s="11" t="s">
        <v>4516</v>
      </c>
      <c r="B1227" s="11">
        <v>2020</v>
      </c>
      <c r="C1227" s="11" t="s">
        <v>4517</v>
      </c>
      <c r="D1227" s="11" t="s">
        <v>4518</v>
      </c>
      <c r="H1227" s="8" t="s">
        <v>4519</v>
      </c>
    </row>
    <row r="1228" spans="1:8" x14ac:dyDescent="0.3">
      <c r="A1228" s="11" t="s">
        <v>4520</v>
      </c>
      <c r="B1228" s="11">
        <v>2014</v>
      </c>
      <c r="C1228" s="11" t="s">
        <v>3594</v>
      </c>
      <c r="D1228" s="11" t="s">
        <v>3595</v>
      </c>
      <c r="G1228" s="11" t="s">
        <v>3596</v>
      </c>
    </row>
    <row r="1229" spans="1:8" x14ac:dyDescent="0.3">
      <c r="A1229" s="11" t="s">
        <v>4521</v>
      </c>
      <c r="B1229" s="11">
        <v>2014</v>
      </c>
      <c r="C1229" s="11" t="s">
        <v>4522</v>
      </c>
      <c r="D1229" s="11" t="s">
        <v>4523</v>
      </c>
      <c r="G1229" s="11" t="s">
        <v>4524</v>
      </c>
    </row>
    <row r="1230" spans="1:8" x14ac:dyDescent="0.3">
      <c r="A1230" s="11" t="s">
        <v>4525</v>
      </c>
      <c r="B1230" s="11">
        <v>2015</v>
      </c>
      <c r="C1230" s="11" t="s">
        <v>4526</v>
      </c>
      <c r="D1230" s="11" t="s">
        <v>4527</v>
      </c>
      <c r="E1230" s="11">
        <v>7</v>
      </c>
      <c r="G1230" s="11" t="s">
        <v>4528</v>
      </c>
    </row>
    <row r="1231" spans="1:8" x14ac:dyDescent="0.3">
      <c r="A1231" s="11" t="s">
        <v>4529</v>
      </c>
      <c r="B1231" s="11">
        <v>2023</v>
      </c>
      <c r="C1231" s="11" t="s">
        <v>4530</v>
      </c>
      <c r="D1231" s="11" t="s">
        <v>437</v>
      </c>
      <c r="E1231" s="11">
        <v>142</v>
      </c>
      <c r="G1231" s="11">
        <v>107670</v>
      </c>
    </row>
    <row r="1232" spans="1:8" x14ac:dyDescent="0.3">
      <c r="A1232" s="11" t="s">
        <v>4531</v>
      </c>
      <c r="B1232" s="11">
        <v>2019</v>
      </c>
      <c r="C1232" s="11" t="s">
        <v>4532</v>
      </c>
      <c r="D1232" s="11" t="s">
        <v>4161</v>
      </c>
      <c r="G1232" s="11" t="s">
        <v>4389</v>
      </c>
    </row>
    <row r="1233" spans="1:7" x14ac:dyDescent="0.3">
      <c r="A1233" s="11" t="s">
        <v>4533</v>
      </c>
      <c r="B1233" s="11">
        <v>2019</v>
      </c>
      <c r="C1233" s="11" t="s">
        <v>4534</v>
      </c>
      <c r="D1233" s="11" t="s">
        <v>4535</v>
      </c>
      <c r="G1233" s="11" t="s">
        <v>4536</v>
      </c>
    </row>
    <row r="1234" spans="1:7" x14ac:dyDescent="0.3">
      <c r="A1234" s="11" t="s">
        <v>4537</v>
      </c>
      <c r="B1234" s="11">
        <v>2019</v>
      </c>
      <c r="C1234" s="11" t="s">
        <v>4538</v>
      </c>
      <c r="D1234" s="11" t="s">
        <v>4539</v>
      </c>
      <c r="E1234" s="11">
        <v>2</v>
      </c>
      <c r="G1234" s="11" t="s">
        <v>4540</v>
      </c>
    </row>
    <row r="1235" spans="1:7" x14ac:dyDescent="0.3">
      <c r="A1235" s="11" t="s">
        <v>4014</v>
      </c>
      <c r="B1235" s="11">
        <v>2019</v>
      </c>
      <c r="C1235" s="11" t="s">
        <v>4541</v>
      </c>
      <c r="D1235" s="11" t="s">
        <v>4542</v>
      </c>
      <c r="G1235" s="11" t="s">
        <v>2197</v>
      </c>
    </row>
    <row r="1236" spans="1:7" x14ac:dyDescent="0.3">
      <c r="A1236" s="11" t="s">
        <v>4543</v>
      </c>
      <c r="B1236" s="11">
        <v>2021</v>
      </c>
      <c r="C1236" s="11" t="s">
        <v>4544</v>
      </c>
      <c r="D1236" s="11" t="s">
        <v>704</v>
      </c>
      <c r="E1236" s="11">
        <v>118</v>
      </c>
      <c r="G1236" s="11" t="s">
        <v>4545</v>
      </c>
    </row>
    <row r="1237" spans="1:7" x14ac:dyDescent="0.3">
      <c r="A1237" s="11" t="s">
        <v>4546</v>
      </c>
      <c r="B1237" s="11">
        <v>2021</v>
      </c>
      <c r="C1237" s="11" t="s">
        <v>4547</v>
      </c>
      <c r="D1237" s="11" t="s">
        <v>4548</v>
      </c>
      <c r="E1237" s="11">
        <v>21</v>
      </c>
      <c r="F1237" s="11">
        <v>2</v>
      </c>
      <c r="G1237" s="11">
        <v>100221</v>
      </c>
    </row>
    <row r="1238" spans="1:7" x14ac:dyDescent="0.3">
      <c r="A1238" s="11" t="s">
        <v>4549</v>
      </c>
      <c r="B1238" s="11">
        <v>2021</v>
      </c>
      <c r="C1238" s="11" t="s">
        <v>4550</v>
      </c>
      <c r="D1238" s="11" t="s">
        <v>527</v>
      </c>
      <c r="E1238" s="11">
        <v>54</v>
      </c>
      <c r="F1238" s="11">
        <v>1</v>
      </c>
      <c r="G1238" s="11" t="s">
        <v>4551</v>
      </c>
    </row>
    <row r="1239" spans="1:7" x14ac:dyDescent="0.3">
      <c r="A1239" s="11" t="s">
        <v>4552</v>
      </c>
      <c r="B1239" s="11">
        <v>2010</v>
      </c>
      <c r="C1239" s="11" t="s">
        <v>4553</v>
      </c>
      <c r="D1239" s="11" t="s">
        <v>4554</v>
      </c>
      <c r="G1239" s="11">
        <v>482</v>
      </c>
    </row>
    <row r="1240" spans="1:7" x14ac:dyDescent="0.3">
      <c r="A1240" s="11" t="s">
        <v>4555</v>
      </c>
      <c r="B1240" s="11">
        <v>2022</v>
      </c>
      <c r="C1240" s="11" t="s">
        <v>4556</v>
      </c>
      <c r="D1240" s="11" t="s">
        <v>715</v>
      </c>
      <c r="E1240" s="11">
        <v>10</v>
      </c>
      <c r="G1240" s="11" t="s">
        <v>4557</v>
      </c>
    </row>
    <row r="1241" spans="1:7" x14ac:dyDescent="0.3">
      <c r="A1241" s="11" t="s">
        <v>4558</v>
      </c>
      <c r="B1241" s="11">
        <v>2023</v>
      </c>
      <c r="C1241" s="11" t="s">
        <v>4559</v>
      </c>
      <c r="D1241" s="11" t="s">
        <v>715</v>
      </c>
    </row>
    <row r="1242" spans="1:7" x14ac:dyDescent="0.3">
      <c r="A1242" s="11" t="s">
        <v>4390</v>
      </c>
      <c r="B1242" s="11">
        <v>2000</v>
      </c>
      <c r="C1242" s="11" t="s">
        <v>4560</v>
      </c>
      <c r="D1242" s="11" t="s">
        <v>4561</v>
      </c>
      <c r="E1242" s="11">
        <v>1</v>
      </c>
      <c r="G1242" s="11" t="s">
        <v>4562</v>
      </c>
    </row>
    <row r="1243" spans="1:7" x14ac:dyDescent="0.3">
      <c r="A1243" s="11" t="s">
        <v>4390</v>
      </c>
      <c r="B1243" s="11">
        <v>2012</v>
      </c>
      <c r="C1243" s="11" t="s">
        <v>4563</v>
      </c>
      <c r="D1243" s="11" t="s">
        <v>4564</v>
      </c>
      <c r="E1243" s="11">
        <v>9</v>
      </c>
      <c r="F1243" s="11">
        <v>5</v>
      </c>
      <c r="G1243" s="11" t="s">
        <v>4565</v>
      </c>
    </row>
    <row r="1244" spans="1:7" x14ac:dyDescent="0.3">
      <c r="A1244" s="11" t="s">
        <v>4566</v>
      </c>
      <c r="B1244" s="11">
        <v>2019</v>
      </c>
      <c r="C1244" s="11" t="s">
        <v>4567</v>
      </c>
      <c r="D1244" s="11"/>
      <c r="G1244" s="8" t="s">
        <v>4568</v>
      </c>
    </row>
    <row r="1245" spans="1:7" x14ac:dyDescent="0.3">
      <c r="A1245" s="11" t="s">
        <v>4569</v>
      </c>
      <c r="B1245" s="11">
        <v>2016</v>
      </c>
      <c r="C1245" s="11" t="s">
        <v>4570</v>
      </c>
      <c r="D1245" s="11" t="s">
        <v>4571</v>
      </c>
      <c r="E1245" s="11">
        <v>8</v>
      </c>
      <c r="G1245" s="11" t="s">
        <v>4572</v>
      </c>
    </row>
    <row r="1246" spans="1:7" x14ac:dyDescent="0.3">
      <c r="A1246" s="11" t="s">
        <v>4573</v>
      </c>
      <c r="B1246" s="11">
        <v>2015</v>
      </c>
      <c r="C1246" s="11" t="s">
        <v>4574</v>
      </c>
      <c r="D1246" s="11" t="s">
        <v>4575</v>
      </c>
      <c r="G1246" s="11" t="s">
        <v>4576</v>
      </c>
    </row>
    <row r="1247" spans="1:7" x14ac:dyDescent="0.3">
      <c r="A1247" s="11" t="s">
        <v>4577</v>
      </c>
      <c r="B1247" s="11">
        <v>2016</v>
      </c>
      <c r="C1247" s="11" t="s">
        <v>4578</v>
      </c>
      <c r="D1247" s="11" t="s">
        <v>2101</v>
      </c>
      <c r="E1247" s="11">
        <v>6</v>
      </c>
      <c r="G1247" s="11" t="s">
        <v>589</v>
      </c>
    </row>
    <row r="1248" spans="1:7" x14ac:dyDescent="0.3">
      <c r="A1248" s="11" t="s">
        <v>4579</v>
      </c>
      <c r="B1248" s="11">
        <v>2017</v>
      </c>
      <c r="C1248" s="11" t="s">
        <v>4580</v>
      </c>
      <c r="D1248" s="11" t="s">
        <v>4581</v>
      </c>
      <c r="G1248" s="11" t="s">
        <v>4582</v>
      </c>
    </row>
    <row r="1249" spans="1:7" x14ac:dyDescent="0.3">
      <c r="A1249" s="11" t="s">
        <v>4579</v>
      </c>
      <c r="B1249" s="11">
        <v>2018</v>
      </c>
      <c r="C1249" s="11" t="s">
        <v>4583</v>
      </c>
      <c r="D1249" s="11" t="s">
        <v>4584</v>
      </c>
      <c r="G1249" s="11" t="s">
        <v>4585</v>
      </c>
    </row>
    <row r="1250" spans="1:7" x14ac:dyDescent="0.3">
      <c r="A1250" s="11" t="s">
        <v>1468</v>
      </c>
      <c r="B1250" s="11">
        <v>2011</v>
      </c>
      <c r="C1250" s="11" t="s">
        <v>1469</v>
      </c>
      <c r="D1250" s="11" t="s">
        <v>3818</v>
      </c>
      <c r="E1250" s="11">
        <v>2</v>
      </c>
      <c r="G1250" s="11" t="s">
        <v>3507</v>
      </c>
    </row>
    <row r="1251" spans="1:7" x14ac:dyDescent="0.3">
      <c r="A1251" s="11" t="s">
        <v>4586</v>
      </c>
      <c r="B1251" s="11">
        <v>2018</v>
      </c>
      <c r="C1251" s="11" t="s">
        <v>3650</v>
      </c>
      <c r="D1251" s="11" t="s">
        <v>3651</v>
      </c>
      <c r="G1251" s="11" t="s">
        <v>2197</v>
      </c>
    </row>
    <row r="1252" spans="1:7" x14ac:dyDescent="0.3">
      <c r="A1252" s="11" t="s">
        <v>4587</v>
      </c>
      <c r="B1252" s="11">
        <v>2018</v>
      </c>
      <c r="C1252" s="11" t="s">
        <v>4588</v>
      </c>
      <c r="D1252" s="11" t="s">
        <v>4589</v>
      </c>
      <c r="G1252" s="11" t="s">
        <v>2624</v>
      </c>
    </row>
    <row r="1253" spans="1:7" x14ac:dyDescent="0.3">
      <c r="A1253" s="11" t="s">
        <v>4590</v>
      </c>
      <c r="B1253" s="11">
        <v>2019</v>
      </c>
      <c r="C1253" s="11" t="s">
        <v>135</v>
      </c>
      <c r="D1253" s="11" t="s">
        <v>437</v>
      </c>
      <c r="E1253" s="11">
        <v>93</v>
      </c>
      <c r="G1253" s="11" t="s">
        <v>622</v>
      </c>
    </row>
    <row r="1254" spans="1:7" x14ac:dyDescent="0.3">
      <c r="A1254" s="11" t="s">
        <v>624</v>
      </c>
      <c r="B1254" s="11">
        <v>2020</v>
      </c>
      <c r="C1254" s="11" t="s">
        <v>4591</v>
      </c>
      <c r="D1254" s="11" t="s">
        <v>4592</v>
      </c>
      <c r="G1254" s="11" t="s">
        <v>4593</v>
      </c>
    </row>
    <row r="1255" spans="1:7" x14ac:dyDescent="0.3">
      <c r="A1255" s="11" t="s">
        <v>4594</v>
      </c>
      <c r="B1255" s="11">
        <v>2021</v>
      </c>
      <c r="C1255" s="11" t="s">
        <v>4595</v>
      </c>
      <c r="D1255" s="11" t="s">
        <v>807</v>
      </c>
    </row>
    <row r="1256" spans="1:7" x14ac:dyDescent="0.3">
      <c r="A1256" s="11" t="s">
        <v>4596</v>
      </c>
      <c r="B1256" s="11">
        <v>2022</v>
      </c>
      <c r="C1256" s="11" t="s">
        <v>4597</v>
      </c>
      <c r="D1256" s="11" t="s">
        <v>4598</v>
      </c>
      <c r="E1256" s="11">
        <v>70</v>
      </c>
      <c r="G1256" s="11">
        <v>102055</v>
      </c>
    </row>
    <row r="1257" spans="1:7" x14ac:dyDescent="0.3">
      <c r="A1257" s="11" t="s">
        <v>1092</v>
      </c>
      <c r="B1257" s="11">
        <v>2019</v>
      </c>
      <c r="C1257" s="11" t="s">
        <v>4068</v>
      </c>
      <c r="D1257" s="11" t="s">
        <v>602</v>
      </c>
      <c r="G1257" s="11" t="s">
        <v>4599</v>
      </c>
    </row>
    <row r="1258" spans="1:7" x14ac:dyDescent="0.3">
      <c r="A1258" s="11" t="s">
        <v>4600</v>
      </c>
      <c r="B1258" s="11">
        <v>2016</v>
      </c>
      <c r="C1258" s="11" t="s">
        <v>4601</v>
      </c>
      <c r="D1258" s="11" t="s">
        <v>2109</v>
      </c>
      <c r="G1258" s="11" t="s">
        <v>4602</v>
      </c>
    </row>
    <row r="1259" spans="1:7" x14ac:dyDescent="0.3">
      <c r="A1259" s="11" t="s">
        <v>4603</v>
      </c>
      <c r="B1259" s="11">
        <v>2012</v>
      </c>
      <c r="C1259" s="11" t="s">
        <v>4604</v>
      </c>
      <c r="D1259" s="11" t="s">
        <v>4605</v>
      </c>
      <c r="E1259" s="11">
        <v>2</v>
      </c>
      <c r="G1259" s="11" t="s">
        <v>4606</v>
      </c>
    </row>
    <row r="1260" spans="1:7" x14ac:dyDescent="0.3">
      <c r="A1260" s="11" t="s">
        <v>4607</v>
      </c>
      <c r="B1260" s="11">
        <v>2018</v>
      </c>
      <c r="C1260" s="11" t="s">
        <v>4608</v>
      </c>
      <c r="D1260" s="11" t="s">
        <v>4609</v>
      </c>
    </row>
    <row r="1261" spans="1:7" x14ac:dyDescent="0.3">
      <c r="A1261" s="11" t="s">
        <v>4610</v>
      </c>
      <c r="B1261" s="11">
        <v>2022</v>
      </c>
      <c r="C1261" s="11" t="s">
        <v>4611</v>
      </c>
      <c r="D1261" s="11" t="s">
        <v>4612</v>
      </c>
      <c r="E1261" s="11">
        <v>46</v>
      </c>
      <c r="G1261" s="11">
        <v>101152</v>
      </c>
    </row>
    <row r="1262" spans="1:7" x14ac:dyDescent="0.3">
      <c r="A1262" s="11" t="s">
        <v>4112</v>
      </c>
      <c r="B1262" s="11">
        <v>2020</v>
      </c>
      <c r="C1262" s="11" t="s">
        <v>4113</v>
      </c>
      <c r="D1262" s="11" t="s">
        <v>4613</v>
      </c>
      <c r="G1262" s="11" t="s">
        <v>4115</v>
      </c>
    </row>
    <row r="1263" spans="1:7" x14ac:dyDescent="0.3">
      <c r="A1263" s="11" t="s">
        <v>1710</v>
      </c>
      <c r="B1263" s="11">
        <v>2016</v>
      </c>
      <c r="C1263" s="11" t="s">
        <v>4614</v>
      </c>
      <c r="D1263" s="11" t="s">
        <v>4615</v>
      </c>
      <c r="G1263" s="11" t="s">
        <v>1713</v>
      </c>
    </row>
    <row r="1264" spans="1:7" x14ac:dyDescent="0.3">
      <c r="A1264" s="11" t="s">
        <v>645</v>
      </c>
      <c r="B1264" s="11">
        <v>2016</v>
      </c>
      <c r="C1264" s="11" t="s">
        <v>646</v>
      </c>
      <c r="D1264" s="11" t="s">
        <v>647</v>
      </c>
      <c r="G1264" s="11" t="s">
        <v>648</v>
      </c>
    </row>
    <row r="1265" spans="1:8" x14ac:dyDescent="0.3">
      <c r="A1265" s="11" t="s">
        <v>4616</v>
      </c>
      <c r="B1265" s="11">
        <v>2021</v>
      </c>
      <c r="C1265" s="11" t="s">
        <v>4617</v>
      </c>
      <c r="D1265" s="11"/>
      <c r="G1265" s="8" t="s">
        <v>4618</v>
      </c>
    </row>
    <row r="1266" spans="1:8" x14ac:dyDescent="0.3">
      <c r="A1266" s="11" t="s">
        <v>4619</v>
      </c>
      <c r="B1266" s="11">
        <v>2023</v>
      </c>
      <c r="C1266" s="11" t="s">
        <v>4620</v>
      </c>
      <c r="D1266" s="11"/>
      <c r="G1266" s="8" t="s">
        <v>4621</v>
      </c>
    </row>
    <row r="1267" spans="1:8" x14ac:dyDescent="0.3">
      <c r="A1267" s="11" t="s">
        <v>4622</v>
      </c>
      <c r="B1267" s="11">
        <v>2017</v>
      </c>
      <c r="C1267" s="11" t="s">
        <v>4623</v>
      </c>
      <c r="D1267" s="11" t="s">
        <v>4624</v>
      </c>
      <c r="E1267" s="11">
        <v>48</v>
      </c>
      <c r="F1267" s="11">
        <v>8</v>
      </c>
      <c r="G1267" s="11" t="s">
        <v>4625</v>
      </c>
    </row>
    <row r="1268" spans="1:8" x14ac:dyDescent="0.3">
      <c r="A1268" s="11" t="s">
        <v>4626</v>
      </c>
      <c r="B1268" s="11">
        <v>2023</v>
      </c>
      <c r="C1268" s="11" t="s">
        <v>4627</v>
      </c>
      <c r="D1268" s="11" t="s">
        <v>768</v>
      </c>
      <c r="E1268" s="11">
        <v>542</v>
      </c>
      <c r="G1268" s="11">
        <v>126253</v>
      </c>
    </row>
    <row r="1269" spans="1:8" x14ac:dyDescent="0.3">
      <c r="A1269" s="11" t="s">
        <v>1561</v>
      </c>
      <c r="B1269" s="11">
        <v>2012</v>
      </c>
      <c r="C1269" s="11" t="s">
        <v>1562</v>
      </c>
      <c r="D1269" s="11" t="s">
        <v>4628</v>
      </c>
      <c r="G1269" s="11" t="s">
        <v>4450</v>
      </c>
    </row>
    <row r="1270" spans="1:8" x14ac:dyDescent="0.3">
      <c r="A1270" s="11" t="s">
        <v>4629</v>
      </c>
      <c r="B1270" s="11" t="s">
        <v>4098</v>
      </c>
      <c r="C1270" s="11" t="s">
        <v>4630</v>
      </c>
      <c r="D1270" s="11" t="s">
        <v>4631</v>
      </c>
      <c r="G1270" s="11" t="s">
        <v>4632</v>
      </c>
    </row>
    <row r="1271" spans="1:8" x14ac:dyDescent="0.3">
      <c r="A1271" s="11" t="s">
        <v>4629</v>
      </c>
      <c r="B1271" s="11" t="s">
        <v>4099</v>
      </c>
      <c r="C1271" s="11" t="s">
        <v>4633</v>
      </c>
      <c r="D1271" s="11" t="s">
        <v>4634</v>
      </c>
      <c r="E1271" s="11">
        <v>36</v>
      </c>
      <c r="G1271" s="11">
        <v>100250</v>
      </c>
    </row>
    <row r="1272" spans="1:8" x14ac:dyDescent="0.3">
      <c r="A1272" s="11" t="s">
        <v>4635</v>
      </c>
      <c r="B1272" s="11">
        <v>2016</v>
      </c>
      <c r="C1272" s="11" t="s">
        <v>4636</v>
      </c>
      <c r="D1272" s="11" t="s">
        <v>4637</v>
      </c>
      <c r="G1272" s="11" t="s">
        <v>2326</v>
      </c>
    </row>
    <row r="1273" spans="1:8" x14ac:dyDescent="0.3">
      <c r="A1273" s="11" t="s">
        <v>454</v>
      </c>
      <c r="B1273" s="11">
        <v>2018</v>
      </c>
      <c r="C1273" s="11" t="s">
        <v>455</v>
      </c>
      <c r="D1273" s="11" t="s">
        <v>728</v>
      </c>
      <c r="E1273" s="11" t="s">
        <v>4638</v>
      </c>
    </row>
    <row r="1274" spans="1:8" x14ac:dyDescent="0.3">
      <c r="A1274" s="11" t="s">
        <v>4639</v>
      </c>
      <c r="B1274" s="11">
        <v>1974</v>
      </c>
      <c r="C1274" s="11" t="s">
        <v>4640</v>
      </c>
      <c r="D1274" s="11" t="s">
        <v>4641</v>
      </c>
      <c r="E1274" s="11">
        <v>19</v>
      </c>
      <c r="G1274" s="11" t="s">
        <v>4642</v>
      </c>
    </row>
    <row r="1275" spans="1:8" x14ac:dyDescent="0.3">
      <c r="A1275" s="11" t="s">
        <v>3886</v>
      </c>
      <c r="B1275" s="11">
        <v>2020</v>
      </c>
      <c r="C1275" s="11" t="s">
        <v>3887</v>
      </c>
      <c r="D1275" s="11" t="s">
        <v>2832</v>
      </c>
      <c r="E1275" s="11">
        <v>90</v>
      </c>
      <c r="G1275" s="11" t="s">
        <v>3888</v>
      </c>
      <c r="H1275" s="11" t="s">
        <v>4643</v>
      </c>
    </row>
    <row r="1276" spans="1:8" x14ac:dyDescent="0.3">
      <c r="A1276" s="11" t="s">
        <v>4644</v>
      </c>
      <c r="B1276" s="11">
        <v>2018</v>
      </c>
      <c r="C1276" s="11" t="s">
        <v>4645</v>
      </c>
      <c r="D1276" s="11" t="s">
        <v>4646</v>
      </c>
      <c r="E1276" s="11">
        <v>153</v>
      </c>
      <c r="G1276" s="11" t="s">
        <v>3176</v>
      </c>
      <c r="H1276" s="11" t="s">
        <v>4647</v>
      </c>
    </row>
    <row r="1277" spans="1:8" x14ac:dyDescent="0.3">
      <c r="A1277" s="11" t="s">
        <v>4648</v>
      </c>
      <c r="B1277" s="11">
        <v>2010</v>
      </c>
      <c r="C1277" s="11" t="s">
        <v>4649</v>
      </c>
      <c r="D1277" s="11" t="s">
        <v>4650</v>
      </c>
      <c r="G1277" s="11" t="s">
        <v>4651</v>
      </c>
    </row>
    <row r="1278" spans="1:8" x14ac:dyDescent="0.3">
      <c r="A1278" s="11" t="s">
        <v>4652</v>
      </c>
      <c r="B1278" s="11">
        <v>2015</v>
      </c>
      <c r="C1278" s="11" t="s">
        <v>4653</v>
      </c>
      <c r="D1278" s="11" t="s">
        <v>588</v>
      </c>
      <c r="E1278" s="11">
        <v>10</v>
      </c>
      <c r="F1278" s="11">
        <v>5</v>
      </c>
      <c r="G1278" s="11" t="s">
        <v>2333</v>
      </c>
      <c r="H1278" s="11" t="s">
        <v>4654</v>
      </c>
    </row>
    <row r="1279" spans="1:8" x14ac:dyDescent="0.3">
      <c r="A1279" s="11" t="s">
        <v>4655</v>
      </c>
      <c r="B1279" s="11">
        <v>2001</v>
      </c>
      <c r="C1279" s="11" t="s">
        <v>4656</v>
      </c>
      <c r="D1279" s="11" t="s">
        <v>4657</v>
      </c>
      <c r="G1279" s="11" t="s">
        <v>4658</v>
      </c>
    </row>
    <row r="1280" spans="1:8" x14ac:dyDescent="0.3">
      <c r="A1280" s="11" t="s">
        <v>4659</v>
      </c>
      <c r="B1280" s="11">
        <v>2017</v>
      </c>
      <c r="C1280" s="11" t="s">
        <v>4660</v>
      </c>
      <c r="D1280" s="11" t="s">
        <v>4661</v>
      </c>
      <c r="E1280" s="11">
        <v>19</v>
      </c>
      <c r="G1280" s="11">
        <v>583</v>
      </c>
      <c r="H1280" s="11" t="s">
        <v>4662</v>
      </c>
    </row>
    <row r="1281" spans="1:8" x14ac:dyDescent="0.3">
      <c r="A1281" s="11" t="s">
        <v>4663</v>
      </c>
      <c r="B1281" s="11">
        <v>2001</v>
      </c>
      <c r="C1281" s="11" t="s">
        <v>4664</v>
      </c>
      <c r="D1281" s="11" t="s">
        <v>1289</v>
      </c>
      <c r="E1281" s="11">
        <v>45</v>
      </c>
      <c r="F1281" s="11">
        <v>1</v>
      </c>
      <c r="G1281" s="11" t="s">
        <v>4665</v>
      </c>
      <c r="H1281" s="11" t="s">
        <v>4666</v>
      </c>
    </row>
    <row r="1282" spans="1:8" x14ac:dyDescent="0.3">
      <c r="A1282" s="11" t="s">
        <v>4667</v>
      </c>
      <c r="B1282" s="11">
        <v>2010</v>
      </c>
      <c r="C1282" s="11" t="s">
        <v>4668</v>
      </c>
      <c r="D1282" s="11" t="s">
        <v>4669</v>
      </c>
      <c r="E1282" s="11">
        <v>38</v>
      </c>
      <c r="G1282" s="11" t="s">
        <v>4670</v>
      </c>
    </row>
    <row r="1283" spans="1:8" x14ac:dyDescent="0.3">
      <c r="A1283" s="11" t="s">
        <v>4671</v>
      </c>
      <c r="B1283" s="11">
        <v>2013</v>
      </c>
      <c r="C1283" s="11" t="s">
        <v>4672</v>
      </c>
      <c r="D1283" s="11" t="s">
        <v>4673</v>
      </c>
    </row>
    <row r="1284" spans="1:8" x14ac:dyDescent="0.3">
      <c r="A1284" s="11" t="s">
        <v>4674</v>
      </c>
      <c r="B1284" s="11">
        <v>2009</v>
      </c>
      <c r="C1284" s="11" t="s">
        <v>4675</v>
      </c>
      <c r="D1284" s="11" t="s">
        <v>1139</v>
      </c>
      <c r="E1284" s="11">
        <v>179</v>
      </c>
      <c r="F1284" s="11">
        <v>8</v>
      </c>
      <c r="G1284" s="11" t="s">
        <v>4676</v>
      </c>
      <c r="H1284" s="11" t="s">
        <v>4677</v>
      </c>
    </row>
    <row r="1285" spans="1:8" x14ac:dyDescent="0.3">
      <c r="A1285" s="11" t="s">
        <v>4678</v>
      </c>
      <c r="B1285" s="11">
        <v>2002</v>
      </c>
      <c r="C1285" s="11" t="s">
        <v>4679</v>
      </c>
      <c r="D1285" s="11" t="s">
        <v>1231</v>
      </c>
      <c r="E1285" s="11">
        <v>16</v>
      </c>
      <c r="F1285" s="11">
        <v>1</v>
      </c>
      <c r="G1285" s="11" t="s">
        <v>1782</v>
      </c>
    </row>
    <row r="1286" spans="1:8" x14ac:dyDescent="0.3">
      <c r="A1286" s="11" t="s">
        <v>4680</v>
      </c>
      <c r="B1286" s="11">
        <v>2016</v>
      </c>
      <c r="C1286" s="11" t="s">
        <v>4681</v>
      </c>
      <c r="D1286" s="11" t="s">
        <v>728</v>
      </c>
      <c r="E1286" s="11" t="s">
        <v>4682</v>
      </c>
    </row>
    <row r="1287" spans="1:8" x14ac:dyDescent="0.3">
      <c r="A1287" s="11" t="s">
        <v>4683</v>
      </c>
      <c r="B1287" s="11">
        <v>2019</v>
      </c>
      <c r="C1287" s="11" t="s">
        <v>4684</v>
      </c>
      <c r="D1287" s="11" t="s">
        <v>4685</v>
      </c>
    </row>
    <row r="1288" spans="1:8" x14ac:dyDescent="0.3">
      <c r="A1288" s="11" t="s">
        <v>4686</v>
      </c>
      <c r="B1288" s="11">
        <v>2015</v>
      </c>
      <c r="C1288" s="11" t="s">
        <v>4687</v>
      </c>
      <c r="D1288" s="11"/>
      <c r="G1288" s="8" t="s">
        <v>4688</v>
      </c>
    </row>
    <row r="1289" spans="1:8" x14ac:dyDescent="0.3">
      <c r="A1289" s="11" t="s">
        <v>4689</v>
      </c>
      <c r="B1289" s="11">
        <v>2008</v>
      </c>
      <c r="C1289" s="11" t="s">
        <v>4690</v>
      </c>
      <c r="D1289" s="11" t="s">
        <v>4691</v>
      </c>
      <c r="G1289" s="11" t="s">
        <v>4692</v>
      </c>
      <c r="H1289" s="11" t="s">
        <v>4693</v>
      </c>
    </row>
    <row r="1290" spans="1:8" x14ac:dyDescent="0.3">
      <c r="A1290" s="11" t="s">
        <v>4694</v>
      </c>
      <c r="B1290" s="11">
        <v>1995</v>
      </c>
      <c r="C1290" s="11" t="s">
        <v>4695</v>
      </c>
      <c r="D1290" s="11" t="s">
        <v>1289</v>
      </c>
      <c r="E1290" s="11">
        <v>20</v>
      </c>
      <c r="F1290" s="11">
        <v>3</v>
      </c>
      <c r="G1290" s="11" t="s">
        <v>4696</v>
      </c>
      <c r="H1290" s="11" t="s">
        <v>4697</v>
      </c>
    </row>
    <row r="1291" spans="1:8" x14ac:dyDescent="0.3">
      <c r="A1291" s="11" t="s">
        <v>4698</v>
      </c>
      <c r="B1291" s="11">
        <v>2019</v>
      </c>
      <c r="C1291" s="11" t="s">
        <v>4699</v>
      </c>
      <c r="D1291" s="11" t="s">
        <v>728</v>
      </c>
      <c r="E1291" s="11" t="s">
        <v>4700</v>
      </c>
    </row>
    <row r="1292" spans="1:8" x14ac:dyDescent="0.3">
      <c r="A1292" s="11" t="s">
        <v>4701</v>
      </c>
      <c r="B1292" s="11">
        <v>1983</v>
      </c>
      <c r="C1292" s="11" t="s">
        <v>4702</v>
      </c>
      <c r="D1292" s="11" t="s">
        <v>4703</v>
      </c>
      <c r="G1292" s="11" t="s">
        <v>4704</v>
      </c>
    </row>
    <row r="1293" spans="1:8" x14ac:dyDescent="0.3">
      <c r="A1293" s="11" t="s">
        <v>4705</v>
      </c>
      <c r="B1293" s="11">
        <v>2020</v>
      </c>
      <c r="C1293" s="11" t="s">
        <v>4706</v>
      </c>
      <c r="D1293" s="11" t="s">
        <v>4707</v>
      </c>
      <c r="G1293" s="11" t="s">
        <v>4708</v>
      </c>
    </row>
    <row r="1294" spans="1:8" x14ac:dyDescent="0.3">
      <c r="A1294" s="11" t="s">
        <v>4709</v>
      </c>
      <c r="B1294" s="11">
        <v>2014</v>
      </c>
      <c r="C1294" s="11" t="s">
        <v>4710</v>
      </c>
      <c r="D1294" s="11" t="s">
        <v>4711</v>
      </c>
      <c r="G1294" s="11" t="s">
        <v>4712</v>
      </c>
    </row>
    <row r="1295" spans="1:8" x14ac:dyDescent="0.3">
      <c r="A1295" s="11" t="s">
        <v>836</v>
      </c>
      <c r="B1295" s="11">
        <v>2018</v>
      </c>
      <c r="C1295" s="11" t="s">
        <v>3718</v>
      </c>
      <c r="D1295" s="11"/>
      <c r="G1295" s="8" t="s">
        <v>4713</v>
      </c>
    </row>
    <row r="1296" spans="1:8" x14ac:dyDescent="0.3">
      <c r="A1296" s="11" t="s">
        <v>4714</v>
      </c>
      <c r="B1296" s="11">
        <v>2012</v>
      </c>
      <c r="C1296" s="11" t="s">
        <v>1937</v>
      </c>
      <c r="D1296" s="11" t="s">
        <v>4715</v>
      </c>
      <c r="E1296" s="11">
        <v>2</v>
      </c>
      <c r="H1296" s="11" t="s">
        <v>1939</v>
      </c>
    </row>
    <row r="1297" spans="1:8" x14ac:dyDescent="0.3">
      <c r="A1297" s="11" t="s">
        <v>4716</v>
      </c>
      <c r="B1297" s="11">
        <v>2006</v>
      </c>
      <c r="C1297" s="11" t="s">
        <v>4717</v>
      </c>
      <c r="D1297" s="11" t="s">
        <v>4718</v>
      </c>
      <c r="E1297" s="11">
        <v>2</v>
      </c>
      <c r="F1297" s="11">
        <v>1</v>
      </c>
      <c r="G1297" s="11" t="s">
        <v>3329</v>
      </c>
    </row>
    <row r="1298" spans="1:8" x14ac:dyDescent="0.3">
      <c r="A1298" s="11" t="s">
        <v>4719</v>
      </c>
      <c r="B1298" s="11">
        <v>2014</v>
      </c>
      <c r="C1298" s="11" t="s">
        <v>4720</v>
      </c>
      <c r="D1298" s="11" t="s">
        <v>4721</v>
      </c>
      <c r="E1298" s="11">
        <v>15</v>
      </c>
      <c r="F1298" s="11">
        <v>1</v>
      </c>
      <c r="G1298" s="11" t="s">
        <v>4722</v>
      </c>
    </row>
    <row r="1299" spans="1:8" x14ac:dyDescent="0.3">
      <c r="A1299" s="11" t="s">
        <v>4723</v>
      </c>
      <c r="B1299" s="11">
        <v>1991</v>
      </c>
      <c r="C1299" s="11" t="s">
        <v>4724</v>
      </c>
      <c r="D1299" s="11" t="s">
        <v>4725</v>
      </c>
      <c r="E1299" s="11">
        <v>30</v>
      </c>
      <c r="F1299" s="11">
        <v>2</v>
      </c>
      <c r="G1299" s="11" t="s">
        <v>4726</v>
      </c>
    </row>
    <row r="1300" spans="1:8" x14ac:dyDescent="0.3">
      <c r="A1300" s="11" t="s">
        <v>3586</v>
      </c>
      <c r="B1300" s="11">
        <v>1997</v>
      </c>
      <c r="C1300" s="11" t="s">
        <v>3587</v>
      </c>
      <c r="D1300" s="11" t="s">
        <v>3588</v>
      </c>
      <c r="E1300" s="11">
        <v>55</v>
      </c>
      <c r="F1300" s="11">
        <v>1</v>
      </c>
      <c r="G1300" s="11" t="s">
        <v>3589</v>
      </c>
      <c r="H1300" s="11" t="s">
        <v>4727</v>
      </c>
    </row>
    <row r="1301" spans="1:8" x14ac:dyDescent="0.3">
      <c r="A1301" s="11" t="s">
        <v>4728</v>
      </c>
      <c r="B1301" s="11">
        <v>1995</v>
      </c>
      <c r="C1301" s="11" t="s">
        <v>4729</v>
      </c>
      <c r="D1301" s="11" t="s">
        <v>4730</v>
      </c>
      <c r="G1301" s="11" t="s">
        <v>4731</v>
      </c>
    </row>
    <row r="1302" spans="1:8" x14ac:dyDescent="0.3">
      <c r="A1302" s="11" t="s">
        <v>4732</v>
      </c>
      <c r="B1302" s="11">
        <v>2013</v>
      </c>
      <c r="C1302" s="11" t="s">
        <v>4733</v>
      </c>
      <c r="D1302" s="11" t="s">
        <v>1528</v>
      </c>
    </row>
    <row r="1303" spans="1:8" x14ac:dyDescent="0.3">
      <c r="A1303" s="11" t="s">
        <v>4734</v>
      </c>
      <c r="B1303" s="11">
        <v>2016</v>
      </c>
      <c r="C1303" s="11" t="s">
        <v>4735</v>
      </c>
      <c r="D1303" s="11" t="s">
        <v>4736</v>
      </c>
      <c r="E1303" s="11">
        <v>6</v>
      </c>
      <c r="F1303" s="11">
        <v>2</v>
      </c>
      <c r="G1303" s="11" t="s">
        <v>4737</v>
      </c>
    </row>
    <row r="1304" spans="1:8" x14ac:dyDescent="0.3">
      <c r="A1304" s="11" t="s">
        <v>4738</v>
      </c>
      <c r="B1304" s="11">
        <v>2010</v>
      </c>
      <c r="C1304" s="11" t="s">
        <v>4739</v>
      </c>
      <c r="D1304" s="11" t="s">
        <v>4740</v>
      </c>
      <c r="E1304" s="11">
        <v>14</v>
      </c>
      <c r="G1304" s="11" t="s">
        <v>4741</v>
      </c>
      <c r="H1304" s="11" t="s">
        <v>4742</v>
      </c>
    </row>
    <row r="1305" spans="1:8" x14ac:dyDescent="0.3">
      <c r="A1305" s="11" t="s">
        <v>3968</v>
      </c>
      <c r="B1305" s="11">
        <v>2014</v>
      </c>
      <c r="C1305" s="11" t="s">
        <v>4743</v>
      </c>
      <c r="D1305" s="11" t="s">
        <v>3970</v>
      </c>
    </row>
    <row r="1306" spans="1:8" x14ac:dyDescent="0.3">
      <c r="A1306" s="11" t="s">
        <v>4744</v>
      </c>
      <c r="B1306" s="11">
        <v>2012</v>
      </c>
      <c r="C1306" s="11" t="s">
        <v>4745</v>
      </c>
      <c r="D1306" s="11" t="s">
        <v>728</v>
      </c>
      <c r="E1306" s="11" t="s">
        <v>4746</v>
      </c>
    </row>
    <row r="1307" spans="1:8" x14ac:dyDescent="0.3">
      <c r="A1307" s="11" t="s">
        <v>4747</v>
      </c>
      <c r="B1307" s="11">
        <v>2020</v>
      </c>
      <c r="C1307" s="11" t="s">
        <v>4748</v>
      </c>
      <c r="D1307" s="11" t="s">
        <v>4749</v>
      </c>
      <c r="H1307" s="11" t="s">
        <v>4750</v>
      </c>
    </row>
    <row r="1308" spans="1:8" x14ac:dyDescent="0.3">
      <c r="A1308" s="11" t="s">
        <v>4751</v>
      </c>
      <c r="B1308" s="11">
        <v>2018</v>
      </c>
      <c r="C1308" s="11" t="s">
        <v>4752</v>
      </c>
      <c r="D1308" s="11" t="s">
        <v>4753</v>
      </c>
      <c r="G1308" s="11" t="s">
        <v>4754</v>
      </c>
      <c r="H1308" s="11" t="s">
        <v>4755</v>
      </c>
    </row>
    <row r="1309" spans="1:8" x14ac:dyDescent="0.3">
      <c r="A1309" s="11" t="s">
        <v>4756</v>
      </c>
      <c r="B1309" s="11">
        <v>2012</v>
      </c>
      <c r="C1309" s="11" t="s">
        <v>4757</v>
      </c>
      <c r="D1309" s="11" t="s">
        <v>4758</v>
      </c>
      <c r="E1309" s="11">
        <v>21</v>
      </c>
      <c r="F1309" s="11">
        <v>3</v>
      </c>
      <c r="G1309" s="11" t="s">
        <v>4759</v>
      </c>
    </row>
    <row r="1310" spans="1:8" x14ac:dyDescent="0.3">
      <c r="A1310" s="11" t="s">
        <v>4760</v>
      </c>
      <c r="B1310" s="11">
        <v>2016</v>
      </c>
      <c r="C1310" s="11" t="s">
        <v>4761</v>
      </c>
      <c r="D1310" s="11" t="s">
        <v>728</v>
      </c>
      <c r="E1310" s="11" t="s">
        <v>4762</v>
      </c>
    </row>
    <row r="1311" spans="1:8" x14ac:dyDescent="0.3">
      <c r="A1311" s="11" t="s">
        <v>914</v>
      </c>
      <c r="B1311" s="11">
        <v>2014</v>
      </c>
      <c r="C1311" s="11" t="s">
        <v>2529</v>
      </c>
      <c r="D1311" s="11" t="s">
        <v>3755</v>
      </c>
      <c r="G1311" s="11" t="s">
        <v>917</v>
      </c>
      <c r="H1311" s="11" t="s">
        <v>918</v>
      </c>
    </row>
    <row r="1312" spans="1:8" x14ac:dyDescent="0.3">
      <c r="A1312" s="11" t="s">
        <v>4763</v>
      </c>
      <c r="B1312" s="11">
        <v>1995</v>
      </c>
      <c r="C1312" s="11" t="s">
        <v>4764</v>
      </c>
      <c r="D1312" s="11" t="s">
        <v>1087</v>
      </c>
      <c r="E1312" s="11">
        <v>9</v>
      </c>
      <c r="F1312" s="11">
        <v>3</v>
      </c>
      <c r="G1312" s="11" t="s">
        <v>4765</v>
      </c>
      <c r="H1312" s="11" t="s">
        <v>4766</v>
      </c>
    </row>
    <row r="1313" spans="1:8" x14ac:dyDescent="0.3">
      <c r="A1313" s="11" t="s">
        <v>4767</v>
      </c>
      <c r="B1313" s="11">
        <v>2016</v>
      </c>
      <c r="C1313" s="11" t="s">
        <v>4768</v>
      </c>
      <c r="D1313" s="11" t="s">
        <v>4769</v>
      </c>
      <c r="G1313" s="11" t="s">
        <v>4770</v>
      </c>
      <c r="H1313" s="11" t="s">
        <v>4771</v>
      </c>
    </row>
    <row r="1314" spans="1:8" x14ac:dyDescent="0.3">
      <c r="A1314" s="11" t="s">
        <v>1345</v>
      </c>
      <c r="B1314" s="11">
        <v>2013</v>
      </c>
      <c r="C1314" s="11" t="s">
        <v>4772</v>
      </c>
      <c r="D1314" s="11" t="s">
        <v>4773</v>
      </c>
      <c r="G1314" s="11" t="s">
        <v>3603</v>
      </c>
      <c r="H1314" s="11" t="s">
        <v>4774</v>
      </c>
    </row>
    <row r="1315" spans="1:8" x14ac:dyDescent="0.3">
      <c r="A1315" s="11" t="s">
        <v>4775</v>
      </c>
      <c r="B1315" s="11">
        <v>2003</v>
      </c>
      <c r="C1315" s="11" t="s">
        <v>4776</v>
      </c>
      <c r="D1315" s="11" t="s">
        <v>4777</v>
      </c>
    </row>
    <row r="1316" spans="1:8" x14ac:dyDescent="0.3">
      <c r="A1316" s="11" t="s">
        <v>4778</v>
      </c>
      <c r="B1316" s="11">
        <v>2012</v>
      </c>
      <c r="C1316" s="11" t="s">
        <v>4779</v>
      </c>
      <c r="D1316" s="11" t="s">
        <v>4780</v>
      </c>
      <c r="G1316" s="11" t="s">
        <v>4781</v>
      </c>
      <c r="H1316" s="11" t="s">
        <v>4782</v>
      </c>
    </row>
    <row r="1317" spans="1:8" x14ac:dyDescent="0.3">
      <c r="A1317" s="11" t="s">
        <v>4783</v>
      </c>
      <c r="B1317" s="11">
        <v>2014</v>
      </c>
      <c r="C1317" s="11" t="s">
        <v>4784</v>
      </c>
      <c r="D1317" s="11" t="s">
        <v>4228</v>
      </c>
    </row>
    <row r="1318" spans="1:8" x14ac:dyDescent="0.3">
      <c r="A1318" s="11" t="s">
        <v>4014</v>
      </c>
      <c r="B1318" s="11">
        <v>2019</v>
      </c>
      <c r="C1318" s="11" t="s">
        <v>4785</v>
      </c>
      <c r="D1318" s="11" t="s">
        <v>4786</v>
      </c>
    </row>
    <row r="1319" spans="1:8" x14ac:dyDescent="0.3">
      <c r="A1319" s="11" t="s">
        <v>3254</v>
      </c>
      <c r="B1319" s="11">
        <v>2010</v>
      </c>
      <c r="C1319" s="11" t="s">
        <v>4787</v>
      </c>
      <c r="D1319" s="11" t="s">
        <v>4788</v>
      </c>
      <c r="E1319" s="11">
        <v>15</v>
      </c>
      <c r="F1319" s="11">
        <v>4</v>
      </c>
      <c r="G1319" s="11" t="s">
        <v>4789</v>
      </c>
    </row>
    <row r="1320" spans="1:8" x14ac:dyDescent="0.3">
      <c r="A1320" s="11" t="s">
        <v>4790</v>
      </c>
      <c r="B1320" s="11">
        <v>2008</v>
      </c>
      <c r="C1320" s="11" t="s">
        <v>4791</v>
      </c>
      <c r="D1320" s="11" t="s">
        <v>4792</v>
      </c>
      <c r="H1320" s="8" t="s">
        <v>4793</v>
      </c>
    </row>
    <row r="1321" spans="1:8" x14ac:dyDescent="0.3">
      <c r="A1321" s="11" t="s">
        <v>4794</v>
      </c>
      <c r="B1321" s="11">
        <v>1994</v>
      </c>
      <c r="C1321" s="11" t="s">
        <v>4795</v>
      </c>
      <c r="D1321" s="11" t="s">
        <v>4796</v>
      </c>
    </row>
    <row r="1322" spans="1:8" x14ac:dyDescent="0.3">
      <c r="A1322" s="11" t="s">
        <v>4797</v>
      </c>
      <c r="B1322" s="11">
        <v>2013</v>
      </c>
      <c r="C1322" s="11" t="s">
        <v>4798</v>
      </c>
      <c r="D1322" s="11" t="s">
        <v>4799</v>
      </c>
      <c r="G1322" s="11" t="s">
        <v>4800</v>
      </c>
    </row>
    <row r="1323" spans="1:8" x14ac:dyDescent="0.3">
      <c r="A1323" s="11" t="s">
        <v>4801</v>
      </c>
      <c r="B1323" s="11">
        <v>2006</v>
      </c>
      <c r="C1323" s="11" t="s">
        <v>4802</v>
      </c>
      <c r="D1323" s="11" t="s">
        <v>4803</v>
      </c>
      <c r="E1323" s="11">
        <v>4</v>
      </c>
      <c r="F1323" s="11">
        <v>2</v>
      </c>
      <c r="G1323" s="11" t="s">
        <v>4804</v>
      </c>
      <c r="H1323" s="11" t="s">
        <v>4805</v>
      </c>
    </row>
    <row r="1324" spans="1:8" x14ac:dyDescent="0.3">
      <c r="A1324" s="11" t="s">
        <v>4806</v>
      </c>
      <c r="B1324" s="11" t="s">
        <v>1534</v>
      </c>
      <c r="C1324" s="11" t="s">
        <v>4807</v>
      </c>
      <c r="D1324" s="11" t="s">
        <v>4808</v>
      </c>
    </row>
    <row r="1325" spans="1:8" x14ac:dyDescent="0.3">
      <c r="A1325" s="11" t="s">
        <v>3803</v>
      </c>
      <c r="B1325" s="11" t="s">
        <v>1538</v>
      </c>
      <c r="C1325" s="11" t="s">
        <v>3804</v>
      </c>
      <c r="D1325" s="11" t="s">
        <v>4809</v>
      </c>
      <c r="E1325" s="11">
        <v>1</v>
      </c>
      <c r="F1325" s="11">
        <v>3</v>
      </c>
      <c r="G1325" s="11" t="s">
        <v>4810</v>
      </c>
    </row>
    <row r="1326" spans="1:8" x14ac:dyDescent="0.3">
      <c r="A1326" s="11" t="s">
        <v>3806</v>
      </c>
      <c r="B1326" s="11">
        <v>2017</v>
      </c>
      <c r="C1326" s="11" t="s">
        <v>3807</v>
      </c>
      <c r="D1326" s="11" t="s">
        <v>4811</v>
      </c>
      <c r="G1326" s="11" t="s">
        <v>4812</v>
      </c>
    </row>
    <row r="1327" spans="1:8" x14ac:dyDescent="0.3">
      <c r="A1327" s="11" t="s">
        <v>4813</v>
      </c>
      <c r="B1327" s="11">
        <v>2018</v>
      </c>
      <c r="C1327" s="11" t="s">
        <v>4814</v>
      </c>
      <c r="D1327" s="11"/>
      <c r="G1327" s="8" t="s">
        <v>4815</v>
      </c>
    </row>
    <row r="1328" spans="1:8" x14ac:dyDescent="0.3">
      <c r="A1328" s="11" t="s">
        <v>4816</v>
      </c>
      <c r="B1328" s="11" t="s">
        <v>3557</v>
      </c>
      <c r="C1328" s="11" t="s">
        <v>4817</v>
      </c>
      <c r="D1328" s="11" t="s">
        <v>4818</v>
      </c>
      <c r="E1328" s="11">
        <v>20</v>
      </c>
      <c r="F1328" s="11">
        <v>8</v>
      </c>
      <c r="H1328" s="11" t="s">
        <v>4819</v>
      </c>
    </row>
    <row r="1329" spans="1:8" x14ac:dyDescent="0.3">
      <c r="A1329" s="11" t="s">
        <v>4820</v>
      </c>
      <c r="B1329" s="11">
        <v>2018</v>
      </c>
      <c r="C1329" s="11" t="s">
        <v>4821</v>
      </c>
      <c r="D1329" s="11" t="s">
        <v>4822</v>
      </c>
    </row>
    <row r="1330" spans="1:8" x14ac:dyDescent="0.3">
      <c r="A1330" s="11" t="s">
        <v>4823</v>
      </c>
      <c r="B1330" s="11" t="s">
        <v>4824</v>
      </c>
      <c r="C1330" s="11" t="s">
        <v>4825</v>
      </c>
      <c r="D1330" s="11" t="s">
        <v>4826</v>
      </c>
      <c r="E1330" s="11">
        <v>1440</v>
      </c>
      <c r="G1330" s="11" t="s">
        <v>4670</v>
      </c>
    </row>
    <row r="1331" spans="1:8" x14ac:dyDescent="0.3">
      <c r="A1331" s="11" t="s">
        <v>4823</v>
      </c>
      <c r="B1331" s="11" t="s">
        <v>4827</v>
      </c>
      <c r="C1331" s="11" t="s">
        <v>3640</v>
      </c>
      <c r="D1331" s="11" t="s">
        <v>4828</v>
      </c>
    </row>
    <row r="1332" spans="1:8" x14ac:dyDescent="0.3">
      <c r="A1332" s="11" t="s">
        <v>4569</v>
      </c>
      <c r="B1332" s="11">
        <v>2016</v>
      </c>
      <c r="C1332" s="11" t="s">
        <v>4570</v>
      </c>
      <c r="D1332" s="11" t="s">
        <v>4571</v>
      </c>
      <c r="E1332" s="11">
        <v>8</v>
      </c>
      <c r="H1332" s="11" t="s">
        <v>4829</v>
      </c>
    </row>
    <row r="1333" spans="1:8" x14ac:dyDescent="0.3">
      <c r="A1333" s="11" t="s">
        <v>3307</v>
      </c>
      <c r="B1333" s="11" t="s">
        <v>4830</v>
      </c>
      <c r="C1333" s="11" t="s">
        <v>4831</v>
      </c>
      <c r="D1333" s="11" t="s">
        <v>4832</v>
      </c>
      <c r="G1333" s="11" t="s">
        <v>4833</v>
      </c>
    </row>
    <row r="1334" spans="1:8" x14ac:dyDescent="0.3">
      <c r="A1334" s="11" t="s">
        <v>4834</v>
      </c>
      <c r="B1334" s="11">
        <v>2012</v>
      </c>
      <c r="C1334" s="11" t="s">
        <v>4835</v>
      </c>
      <c r="D1334" s="11" t="s">
        <v>4836</v>
      </c>
      <c r="E1334" s="11">
        <v>17</v>
      </c>
      <c r="F1334" s="11" t="s">
        <v>4837</v>
      </c>
      <c r="G1334" s="11" t="s">
        <v>4838</v>
      </c>
      <c r="H1334" s="11" t="s">
        <v>4839</v>
      </c>
    </row>
    <row r="1335" spans="1:8" x14ac:dyDescent="0.3">
      <c r="A1335" s="11" t="s">
        <v>4840</v>
      </c>
      <c r="B1335" s="11">
        <v>2020</v>
      </c>
      <c r="C1335" s="11" t="s">
        <v>4841</v>
      </c>
      <c r="D1335" s="11" t="s">
        <v>4842</v>
      </c>
      <c r="G1335" s="11" t="s">
        <v>4843</v>
      </c>
    </row>
    <row r="1336" spans="1:8" x14ac:dyDescent="0.3">
      <c r="A1336" s="11" t="s">
        <v>4844</v>
      </c>
      <c r="B1336" s="11">
        <v>1986</v>
      </c>
      <c r="C1336" s="11" t="s">
        <v>4845</v>
      </c>
      <c r="D1336" s="11" t="s">
        <v>4846</v>
      </c>
      <c r="E1336" s="11">
        <v>14</v>
      </c>
      <c r="F1336" s="11">
        <v>3</v>
      </c>
      <c r="G1336" s="11" t="s">
        <v>501</v>
      </c>
    </row>
    <row r="1337" spans="1:8" x14ac:dyDescent="0.3">
      <c r="A1337" s="11" t="s">
        <v>4847</v>
      </c>
      <c r="B1337" s="11">
        <v>2011</v>
      </c>
      <c r="C1337" s="11" t="s">
        <v>1469</v>
      </c>
      <c r="D1337" s="11" t="s">
        <v>4848</v>
      </c>
      <c r="E1337" s="11">
        <v>2</v>
      </c>
      <c r="H1337" s="11" t="s">
        <v>4849</v>
      </c>
    </row>
    <row r="1338" spans="1:8" x14ac:dyDescent="0.3">
      <c r="A1338" s="11" t="s">
        <v>4590</v>
      </c>
      <c r="B1338" s="11">
        <v>2019</v>
      </c>
      <c r="C1338" s="11" t="s">
        <v>135</v>
      </c>
      <c r="D1338" s="11" t="s">
        <v>437</v>
      </c>
      <c r="E1338" s="11">
        <v>93</v>
      </c>
      <c r="G1338" s="11" t="s">
        <v>622</v>
      </c>
      <c r="H1338" s="11" t="s">
        <v>623</v>
      </c>
    </row>
    <row r="1339" spans="1:8" x14ac:dyDescent="0.3">
      <c r="A1339" s="11" t="s">
        <v>4850</v>
      </c>
      <c r="B1339" s="11">
        <v>2008</v>
      </c>
      <c r="C1339" s="11" t="s">
        <v>4851</v>
      </c>
      <c r="D1339" s="11" t="s">
        <v>4852</v>
      </c>
      <c r="E1339" s="11">
        <v>90</v>
      </c>
      <c r="F1339" s="11">
        <v>1</v>
      </c>
      <c r="G1339" s="11" t="s">
        <v>4853</v>
      </c>
      <c r="H1339" s="11" t="s">
        <v>4854</v>
      </c>
    </row>
    <row r="1340" spans="1:8" x14ac:dyDescent="0.3">
      <c r="A1340" s="11" t="s">
        <v>4855</v>
      </c>
      <c r="B1340" s="11">
        <v>2019</v>
      </c>
      <c r="C1340" s="11" t="s">
        <v>4856</v>
      </c>
      <c r="D1340" s="11" t="s">
        <v>1231</v>
      </c>
      <c r="E1340" s="11">
        <v>65</v>
      </c>
      <c r="G1340" s="11" t="s">
        <v>4857</v>
      </c>
    </row>
    <row r="1341" spans="1:8" x14ac:dyDescent="0.3">
      <c r="A1341" s="11" t="s">
        <v>4858</v>
      </c>
      <c r="B1341" s="11">
        <v>2015</v>
      </c>
      <c r="C1341" s="11" t="s">
        <v>4859</v>
      </c>
      <c r="D1341" s="11" t="s">
        <v>4860</v>
      </c>
      <c r="E1341" s="11">
        <v>8</v>
      </c>
      <c r="G1341" s="11" t="s">
        <v>4861</v>
      </c>
      <c r="H1341" s="11" t="s">
        <v>4862</v>
      </c>
    </row>
    <row r="1342" spans="1:8" x14ac:dyDescent="0.3">
      <c r="A1342" s="11" t="s">
        <v>4863</v>
      </c>
      <c r="B1342" s="11">
        <v>2010</v>
      </c>
      <c r="C1342" s="11" t="s">
        <v>4864</v>
      </c>
      <c r="D1342" s="11" t="s">
        <v>4865</v>
      </c>
      <c r="G1342" s="11" t="s">
        <v>4866</v>
      </c>
      <c r="H1342" s="11" t="s">
        <v>4867</v>
      </c>
    </row>
    <row r="1343" spans="1:8" x14ac:dyDescent="0.3">
      <c r="A1343" s="11" t="s">
        <v>4868</v>
      </c>
      <c r="B1343" s="11">
        <v>2019</v>
      </c>
      <c r="C1343" s="11" t="s">
        <v>4869</v>
      </c>
      <c r="D1343" s="11" t="s">
        <v>4870</v>
      </c>
    </row>
    <row r="1344" spans="1:8" x14ac:dyDescent="0.3">
      <c r="A1344" s="11" t="s">
        <v>4871</v>
      </c>
      <c r="B1344" s="11">
        <v>2019</v>
      </c>
      <c r="C1344" s="11" t="s">
        <v>4872</v>
      </c>
      <c r="D1344" s="11" t="s">
        <v>728</v>
      </c>
      <c r="E1344" s="11" t="s">
        <v>4873</v>
      </c>
    </row>
    <row r="1345" spans="1:8" x14ac:dyDescent="0.3">
      <c r="A1345" s="11" t="s">
        <v>4874</v>
      </c>
      <c r="B1345" s="11">
        <v>1978</v>
      </c>
      <c r="C1345" s="11" t="s">
        <v>4875</v>
      </c>
      <c r="D1345" s="11" t="s">
        <v>4876</v>
      </c>
      <c r="E1345" s="11">
        <v>6</v>
      </c>
      <c r="G1345" s="11" t="s">
        <v>4877</v>
      </c>
    </row>
    <row r="1346" spans="1:8" x14ac:dyDescent="0.3">
      <c r="A1346" s="11" t="s">
        <v>4878</v>
      </c>
      <c r="B1346" s="11">
        <v>2012</v>
      </c>
      <c r="C1346" s="11" t="s">
        <v>4879</v>
      </c>
      <c r="D1346" s="11" t="s">
        <v>2724</v>
      </c>
      <c r="E1346" s="11">
        <v>63</v>
      </c>
      <c r="F1346" s="11">
        <v>2</v>
      </c>
      <c r="G1346" s="11" t="s">
        <v>4880</v>
      </c>
      <c r="H1346" s="11" t="s">
        <v>4881</v>
      </c>
    </row>
    <row r="1347" spans="1:8" x14ac:dyDescent="0.3">
      <c r="A1347" s="11" t="s">
        <v>4882</v>
      </c>
      <c r="B1347" s="11">
        <v>2000</v>
      </c>
      <c r="C1347" s="11" t="s">
        <v>4883</v>
      </c>
      <c r="D1347" s="11" t="s">
        <v>4884</v>
      </c>
      <c r="E1347" s="11">
        <v>4</v>
      </c>
      <c r="F1347" s="11">
        <v>1</v>
      </c>
      <c r="G1347" s="11" t="s">
        <v>4885</v>
      </c>
    </row>
    <row r="1348" spans="1:8" x14ac:dyDescent="0.3">
      <c r="A1348" s="11" t="s">
        <v>4886</v>
      </c>
      <c r="B1348" s="11">
        <v>2019</v>
      </c>
      <c r="C1348" s="11" t="s">
        <v>4887</v>
      </c>
      <c r="D1348" s="11" t="s">
        <v>630</v>
      </c>
      <c r="G1348" s="11" t="s">
        <v>4888</v>
      </c>
      <c r="H1348" s="11" t="s">
        <v>4889</v>
      </c>
    </row>
    <row r="1349" spans="1:8" x14ac:dyDescent="0.3">
      <c r="A1349" s="11" t="s">
        <v>4890</v>
      </c>
      <c r="B1349" s="11">
        <v>2002</v>
      </c>
      <c r="C1349" s="11" t="s">
        <v>4891</v>
      </c>
      <c r="D1349" s="11" t="s">
        <v>728</v>
      </c>
      <c r="E1349" s="11" t="s">
        <v>4892</v>
      </c>
    </row>
    <row r="1350" spans="1:8" x14ac:dyDescent="0.3">
      <c r="A1350" s="11" t="s">
        <v>4893</v>
      </c>
      <c r="B1350" s="11">
        <v>1971</v>
      </c>
      <c r="C1350" s="11" t="s">
        <v>4894</v>
      </c>
      <c r="D1350" s="11" t="s">
        <v>4895</v>
      </c>
      <c r="G1350" s="11" t="s">
        <v>4896</v>
      </c>
    </row>
    <row r="1351" spans="1:8" x14ac:dyDescent="0.3">
      <c r="A1351" s="11" t="s">
        <v>4897</v>
      </c>
      <c r="B1351" s="11">
        <v>2015</v>
      </c>
      <c r="C1351" s="11" t="s">
        <v>4898</v>
      </c>
      <c r="D1351" s="11" t="s">
        <v>4899</v>
      </c>
    </row>
    <row r="1352" spans="1:8" x14ac:dyDescent="0.3">
      <c r="A1352" s="11" t="s">
        <v>4121</v>
      </c>
      <c r="B1352" s="11">
        <v>2020</v>
      </c>
      <c r="C1352" s="11" t="s">
        <v>4900</v>
      </c>
      <c r="D1352" s="11" t="s">
        <v>4901</v>
      </c>
      <c r="G1352" s="11" t="s">
        <v>4124</v>
      </c>
      <c r="H1352" s="11" t="s">
        <v>4902</v>
      </c>
    </row>
    <row r="1353" spans="1:8" x14ac:dyDescent="0.3">
      <c r="A1353" s="11" t="s">
        <v>4903</v>
      </c>
      <c r="B1353" s="11">
        <v>2012</v>
      </c>
      <c r="C1353" s="11" t="s">
        <v>4904</v>
      </c>
      <c r="D1353" s="11" t="s">
        <v>4905</v>
      </c>
    </row>
    <row r="1354" spans="1:8" x14ac:dyDescent="0.3">
      <c r="A1354" s="11" t="s">
        <v>4906</v>
      </c>
      <c r="B1354" s="11">
        <v>2016</v>
      </c>
      <c r="C1354" s="11" t="s">
        <v>4907</v>
      </c>
      <c r="D1354" s="11" t="s">
        <v>4908</v>
      </c>
      <c r="H1354" s="8" t="s">
        <v>4909</v>
      </c>
    </row>
    <row r="1355" spans="1:8" x14ac:dyDescent="0.3">
      <c r="A1355" s="11" t="s">
        <v>4910</v>
      </c>
      <c r="B1355" s="11">
        <v>2017</v>
      </c>
      <c r="C1355" s="11" t="s">
        <v>4911</v>
      </c>
      <c r="D1355" s="11" t="s">
        <v>4912</v>
      </c>
      <c r="E1355" s="11">
        <v>39</v>
      </c>
      <c r="F1355" s="11">
        <v>5</v>
      </c>
      <c r="G1355" s="11" t="s">
        <v>4913</v>
      </c>
      <c r="H1355" s="11" t="s">
        <v>4914</v>
      </c>
    </row>
    <row r="1356" spans="1:8" x14ac:dyDescent="0.3">
      <c r="A1356" s="11" t="s">
        <v>4915</v>
      </c>
      <c r="B1356" s="11">
        <v>1997</v>
      </c>
      <c r="C1356" s="11" t="s">
        <v>4916</v>
      </c>
      <c r="D1356" s="11" t="s">
        <v>4917</v>
      </c>
      <c r="E1356" s="11">
        <v>25</v>
      </c>
      <c r="F1356" s="19">
        <v>45689</v>
      </c>
      <c r="G1356" s="11" t="s">
        <v>2775</v>
      </c>
    </row>
    <row r="1357" spans="1:8" x14ac:dyDescent="0.3">
      <c r="A1357" s="11" t="s">
        <v>4918</v>
      </c>
      <c r="B1357" s="11">
        <v>2018</v>
      </c>
      <c r="C1357" s="11" t="s">
        <v>4919</v>
      </c>
      <c r="D1357" s="11" t="s">
        <v>2443</v>
      </c>
      <c r="E1357" s="11">
        <v>115</v>
      </c>
      <c r="F1357" s="11">
        <v>37</v>
      </c>
      <c r="G1357" s="11" t="s">
        <v>4920</v>
      </c>
      <c r="H1357" s="11" t="s">
        <v>4921</v>
      </c>
    </row>
    <row r="1358" spans="1:8" x14ac:dyDescent="0.3">
      <c r="A1358" s="11" t="s">
        <v>4922</v>
      </c>
      <c r="B1358" s="11">
        <v>2014</v>
      </c>
      <c r="C1358" s="11" t="s">
        <v>4923</v>
      </c>
      <c r="D1358" s="11" t="s">
        <v>4924</v>
      </c>
      <c r="H1358" s="8" t="s">
        <v>4925</v>
      </c>
    </row>
    <row r="1359" spans="1:8" x14ac:dyDescent="0.3">
      <c r="A1359" s="11" t="s">
        <v>4926</v>
      </c>
      <c r="B1359" s="11">
        <v>2015</v>
      </c>
      <c r="C1359" s="11" t="s">
        <v>4927</v>
      </c>
      <c r="D1359" s="11" t="s">
        <v>4928</v>
      </c>
      <c r="E1359" s="11">
        <v>32</v>
      </c>
      <c r="F1359" s="11">
        <v>4</v>
      </c>
      <c r="G1359" s="11" t="s">
        <v>4929</v>
      </c>
      <c r="H1359" s="11" t="s">
        <v>4930</v>
      </c>
    </row>
    <row r="1360" spans="1:8" x14ac:dyDescent="0.3">
      <c r="A1360" s="11" t="s">
        <v>4931</v>
      </c>
      <c r="B1360" s="11">
        <v>2023</v>
      </c>
      <c r="C1360" s="11" t="s">
        <v>4932</v>
      </c>
      <c r="D1360" s="11" t="s">
        <v>4908</v>
      </c>
      <c r="H1360" s="8" t="s">
        <v>4933</v>
      </c>
    </row>
    <row r="1361" spans="1:8" x14ac:dyDescent="0.3">
      <c r="A1361" s="11" t="s">
        <v>2163</v>
      </c>
      <c r="B1361" s="11">
        <v>2003</v>
      </c>
      <c r="C1361" s="11" t="s">
        <v>2164</v>
      </c>
      <c r="D1361" s="11" t="s">
        <v>4397</v>
      </c>
      <c r="E1361" s="11">
        <v>3</v>
      </c>
      <c r="G1361" s="11" t="s">
        <v>2166</v>
      </c>
    </row>
    <row r="1362" spans="1:8" x14ac:dyDescent="0.3">
      <c r="A1362" s="11" t="s">
        <v>4934</v>
      </c>
      <c r="B1362" s="11">
        <v>2021</v>
      </c>
      <c r="C1362" s="11" t="s">
        <v>4935</v>
      </c>
      <c r="D1362" s="11" t="s">
        <v>4936</v>
      </c>
    </row>
    <row r="1363" spans="1:8" x14ac:dyDescent="0.3">
      <c r="A1363" s="11" t="s">
        <v>2180</v>
      </c>
      <c r="B1363" s="11">
        <v>2014</v>
      </c>
      <c r="C1363" s="11" t="s">
        <v>4937</v>
      </c>
      <c r="D1363" s="11" t="s">
        <v>4938</v>
      </c>
      <c r="E1363" s="11">
        <v>66</v>
      </c>
      <c r="F1363" s="11">
        <v>3</v>
      </c>
      <c r="G1363" s="11" t="s">
        <v>2183</v>
      </c>
    </row>
    <row r="1364" spans="1:8" x14ac:dyDescent="0.3">
      <c r="A1364" s="11" t="s">
        <v>4939</v>
      </c>
      <c r="B1364" s="11">
        <v>2017</v>
      </c>
      <c r="C1364" s="11" t="s">
        <v>4940</v>
      </c>
      <c r="D1364" s="11" t="s">
        <v>2918</v>
      </c>
      <c r="E1364" s="11">
        <v>114</v>
      </c>
      <c r="F1364" s="11">
        <v>40</v>
      </c>
      <c r="G1364" s="11" t="s">
        <v>4941</v>
      </c>
    </row>
    <row r="1365" spans="1:8" x14ac:dyDescent="0.3">
      <c r="A1365" s="11" t="s">
        <v>4942</v>
      </c>
      <c r="B1365" s="11">
        <v>2012</v>
      </c>
      <c r="C1365" s="11" t="s">
        <v>4943</v>
      </c>
      <c r="D1365" s="11" t="s">
        <v>4944</v>
      </c>
      <c r="E1365" s="11">
        <v>56</v>
      </c>
      <c r="F1365" s="11">
        <v>4</v>
      </c>
      <c r="G1365" s="11" t="s">
        <v>4945</v>
      </c>
      <c r="H1365" s="11" t="s">
        <v>4946</v>
      </c>
    </row>
    <row r="1366" spans="1:8" x14ac:dyDescent="0.3">
      <c r="A1366" s="11" t="s">
        <v>4947</v>
      </c>
      <c r="B1366" s="11">
        <v>2020</v>
      </c>
      <c r="C1366" s="11" t="s">
        <v>4948</v>
      </c>
      <c r="D1366" s="11" t="s">
        <v>4949</v>
      </c>
    </row>
    <row r="1367" spans="1:8" x14ac:dyDescent="0.3">
      <c r="A1367" s="11" t="s">
        <v>4950</v>
      </c>
      <c r="B1367" s="11">
        <v>2016</v>
      </c>
      <c r="C1367" s="11" t="s">
        <v>4951</v>
      </c>
      <c r="D1367" s="11" t="s">
        <v>4952</v>
      </c>
      <c r="E1367" s="11">
        <v>21</v>
      </c>
      <c r="F1367" s="11">
        <v>4</v>
      </c>
      <c r="G1367" s="11" t="s">
        <v>4953</v>
      </c>
      <c r="H1367" s="11" t="s">
        <v>4954</v>
      </c>
    </row>
    <row r="1368" spans="1:8" x14ac:dyDescent="0.3">
      <c r="A1368" s="11" t="s">
        <v>4955</v>
      </c>
      <c r="B1368" s="11">
        <v>2016</v>
      </c>
      <c r="C1368" s="11" t="s">
        <v>4956</v>
      </c>
      <c r="D1368" s="11" t="s">
        <v>4957</v>
      </c>
      <c r="E1368" s="11">
        <v>40</v>
      </c>
      <c r="F1368" s="11">
        <v>2</v>
      </c>
      <c r="G1368" s="11" t="s">
        <v>4958</v>
      </c>
    </row>
    <row r="1369" spans="1:8" x14ac:dyDescent="0.3">
      <c r="A1369" s="11" t="s">
        <v>4959</v>
      </c>
      <c r="B1369" s="11">
        <v>2017</v>
      </c>
      <c r="C1369" s="11" t="s">
        <v>4960</v>
      </c>
      <c r="D1369" s="11" t="s">
        <v>1520</v>
      </c>
      <c r="E1369" s="11">
        <v>19</v>
      </c>
      <c r="F1369" s="11">
        <v>12</v>
      </c>
      <c r="G1369" s="11" t="s">
        <v>4961</v>
      </c>
      <c r="H1369" s="11" t="s">
        <v>4962</v>
      </c>
    </row>
    <row r="1370" spans="1:8" x14ac:dyDescent="0.3">
      <c r="A1370" s="11" t="s">
        <v>4963</v>
      </c>
      <c r="B1370" s="11">
        <v>2019</v>
      </c>
      <c r="C1370" s="11" t="s">
        <v>4964</v>
      </c>
      <c r="D1370" s="11" t="s">
        <v>3182</v>
      </c>
      <c r="E1370" s="11">
        <v>18</v>
      </c>
      <c r="F1370" s="11">
        <v>5</v>
      </c>
      <c r="G1370" s="11" t="s">
        <v>4965</v>
      </c>
    </row>
    <row r="1371" spans="1:8" x14ac:dyDescent="0.3">
      <c r="A1371" s="11" t="s">
        <v>4966</v>
      </c>
      <c r="B1371" s="11">
        <v>2018</v>
      </c>
      <c r="C1371" s="11" t="s">
        <v>4967</v>
      </c>
      <c r="D1371" s="11" t="s">
        <v>4968</v>
      </c>
    </row>
    <row r="1372" spans="1:8" x14ac:dyDescent="0.3">
      <c r="A1372" s="11" t="s">
        <v>4969</v>
      </c>
      <c r="B1372" s="11">
        <v>2001</v>
      </c>
      <c r="C1372" s="11" t="s">
        <v>4970</v>
      </c>
      <c r="D1372" s="11" t="s">
        <v>3137</v>
      </c>
      <c r="E1372" s="11">
        <v>4</v>
      </c>
      <c r="F1372" s="11">
        <v>4</v>
      </c>
      <c r="G1372" s="11" t="s">
        <v>4971</v>
      </c>
      <c r="H1372" s="11" t="s">
        <v>4972</v>
      </c>
    </row>
    <row r="1373" spans="1:8" x14ac:dyDescent="0.3">
      <c r="A1373" s="11" t="s">
        <v>4973</v>
      </c>
      <c r="B1373" s="11">
        <v>2013</v>
      </c>
      <c r="C1373" s="11" t="s">
        <v>4974</v>
      </c>
      <c r="D1373" s="11" t="s">
        <v>1520</v>
      </c>
      <c r="E1373" s="11">
        <v>15</v>
      </c>
      <c r="F1373" s="11">
        <v>5</v>
      </c>
      <c r="G1373" s="11" t="s">
        <v>4975</v>
      </c>
    </row>
    <row r="1374" spans="1:8" x14ac:dyDescent="0.3">
      <c r="A1374" s="11" t="s">
        <v>4976</v>
      </c>
      <c r="B1374" s="11">
        <v>2009</v>
      </c>
      <c r="C1374" s="11" t="s">
        <v>4977</v>
      </c>
      <c r="D1374" s="11" t="s">
        <v>3724</v>
      </c>
    </row>
    <row r="1375" spans="1:8" x14ac:dyDescent="0.3">
      <c r="A1375" s="11" t="s">
        <v>4978</v>
      </c>
      <c r="B1375" s="11">
        <v>2015</v>
      </c>
      <c r="C1375" s="11" t="s">
        <v>4979</v>
      </c>
      <c r="D1375" s="11" t="s">
        <v>4980</v>
      </c>
      <c r="E1375" s="11">
        <v>120</v>
      </c>
      <c r="F1375" s="11">
        <v>5</v>
      </c>
      <c r="G1375" s="11" t="s">
        <v>4981</v>
      </c>
      <c r="H1375" s="11" t="s">
        <v>4982</v>
      </c>
    </row>
    <row r="1376" spans="1:8" x14ac:dyDescent="0.3">
      <c r="A1376" s="11" t="s">
        <v>4983</v>
      </c>
      <c r="B1376" s="11">
        <v>2023</v>
      </c>
      <c r="C1376" s="11" t="s">
        <v>4984</v>
      </c>
      <c r="D1376" s="11" t="s">
        <v>4985</v>
      </c>
      <c r="E1376" s="11">
        <v>12</v>
      </c>
      <c r="G1376" s="11">
        <v>100336</v>
      </c>
    </row>
    <row r="1377" spans="1:8" x14ac:dyDescent="0.3">
      <c r="A1377" s="11" t="s">
        <v>4986</v>
      </c>
      <c r="B1377" s="11">
        <v>2014</v>
      </c>
      <c r="C1377" s="11" t="s">
        <v>4987</v>
      </c>
      <c r="D1377" s="11" t="s">
        <v>4908</v>
      </c>
      <c r="H1377" s="8" t="s">
        <v>4988</v>
      </c>
    </row>
    <row r="1378" spans="1:8" x14ac:dyDescent="0.3">
      <c r="A1378" s="11" t="s">
        <v>4989</v>
      </c>
      <c r="B1378" s="11">
        <v>2019</v>
      </c>
      <c r="C1378" s="11" t="s">
        <v>4990</v>
      </c>
      <c r="D1378" s="11" t="s">
        <v>4991</v>
      </c>
      <c r="E1378" s="11">
        <v>81</v>
      </c>
      <c r="F1378" s="11">
        <v>1</v>
      </c>
      <c r="G1378" s="11" t="s">
        <v>4992</v>
      </c>
      <c r="H1378" s="11" t="s">
        <v>4993</v>
      </c>
    </row>
    <row r="1379" spans="1:8" x14ac:dyDescent="0.3">
      <c r="A1379" s="11" t="s">
        <v>4994</v>
      </c>
      <c r="B1379" s="11">
        <v>1995</v>
      </c>
      <c r="C1379" s="11" t="s">
        <v>4995</v>
      </c>
      <c r="D1379" s="11" t="s">
        <v>4996</v>
      </c>
      <c r="G1379" s="11" t="s">
        <v>4997</v>
      </c>
    </row>
    <row r="1380" spans="1:8" x14ac:dyDescent="0.3">
      <c r="A1380" s="11" t="s">
        <v>4998</v>
      </c>
      <c r="B1380" s="11">
        <v>2023</v>
      </c>
      <c r="C1380" s="11" t="s">
        <v>4999</v>
      </c>
      <c r="D1380" s="11" t="s">
        <v>5000</v>
      </c>
    </row>
    <row r="1381" spans="1:8" x14ac:dyDescent="0.3">
      <c r="A1381" s="11" t="s">
        <v>5001</v>
      </c>
      <c r="B1381" s="11">
        <v>2023</v>
      </c>
      <c r="C1381" s="11" t="s">
        <v>5002</v>
      </c>
      <c r="D1381" s="11" t="s">
        <v>5003</v>
      </c>
      <c r="E1381" s="11">
        <v>9</v>
      </c>
      <c r="F1381" s="11">
        <v>4</v>
      </c>
      <c r="G1381" s="11" t="s">
        <v>5004</v>
      </c>
      <c r="H1381" s="11" t="s">
        <v>5005</v>
      </c>
    </row>
    <row r="1382" spans="1:8" x14ac:dyDescent="0.3">
      <c r="A1382" s="11" t="s">
        <v>5006</v>
      </c>
      <c r="B1382" s="11">
        <v>2022</v>
      </c>
      <c r="C1382" s="11" t="s">
        <v>5007</v>
      </c>
      <c r="D1382" s="11" t="s">
        <v>5008</v>
      </c>
      <c r="H1382" s="11" t="s">
        <v>5009</v>
      </c>
    </row>
    <row r="1383" spans="1:8" x14ac:dyDescent="0.3">
      <c r="A1383" s="11" t="s">
        <v>5010</v>
      </c>
      <c r="B1383" s="11">
        <v>2008</v>
      </c>
      <c r="C1383" s="11" t="s">
        <v>5011</v>
      </c>
      <c r="D1383" s="11" t="s">
        <v>5012</v>
      </c>
      <c r="E1383" s="11">
        <v>11</v>
      </c>
      <c r="G1383" s="11" t="s">
        <v>5013</v>
      </c>
      <c r="H1383" s="11" t="s">
        <v>5014</v>
      </c>
    </row>
    <row r="1384" spans="1:8" x14ac:dyDescent="0.3">
      <c r="A1384" s="11" t="s">
        <v>2376</v>
      </c>
      <c r="B1384" s="11">
        <v>2010</v>
      </c>
      <c r="C1384" s="11" t="s">
        <v>5015</v>
      </c>
      <c r="D1384" s="11" t="s">
        <v>1520</v>
      </c>
      <c r="E1384" s="11">
        <v>12</v>
      </c>
      <c r="F1384" s="11">
        <v>7</v>
      </c>
      <c r="G1384" s="11" t="s">
        <v>5016</v>
      </c>
      <c r="H1384" s="11" t="s">
        <v>5017</v>
      </c>
    </row>
    <row r="1385" spans="1:8" x14ac:dyDescent="0.3">
      <c r="A1385" s="11" t="s">
        <v>5018</v>
      </c>
      <c r="B1385" s="11">
        <v>2016</v>
      </c>
      <c r="C1385" s="11" t="s">
        <v>5019</v>
      </c>
      <c r="D1385" s="11" t="s">
        <v>5020</v>
      </c>
      <c r="H1385" s="8" t="s">
        <v>5021</v>
      </c>
    </row>
    <row r="1386" spans="1:8" x14ac:dyDescent="0.3">
      <c r="A1386" s="11" t="s">
        <v>5022</v>
      </c>
      <c r="B1386" s="11">
        <v>2018</v>
      </c>
      <c r="C1386" s="11" t="s">
        <v>5023</v>
      </c>
      <c r="D1386" s="11" t="s">
        <v>1520</v>
      </c>
      <c r="E1386" s="11">
        <v>20</v>
      </c>
      <c r="F1386" s="11">
        <v>3</v>
      </c>
      <c r="G1386" s="11" t="s">
        <v>5024</v>
      </c>
      <c r="H1386" s="11" t="s">
        <v>5025</v>
      </c>
    </row>
    <row r="1387" spans="1:8" x14ac:dyDescent="0.3">
      <c r="A1387" s="11" t="s">
        <v>5026</v>
      </c>
      <c r="B1387" s="11">
        <v>2018</v>
      </c>
      <c r="C1387" s="11" t="s">
        <v>5027</v>
      </c>
      <c r="D1387" s="11" t="s">
        <v>1239</v>
      </c>
      <c r="E1387" s="11">
        <v>13</v>
      </c>
      <c r="F1387" s="11">
        <v>4</v>
      </c>
      <c r="H1387" s="11" t="s">
        <v>5028</v>
      </c>
    </row>
    <row r="1388" spans="1:8" x14ac:dyDescent="0.3">
      <c r="A1388" s="11" t="s">
        <v>5029</v>
      </c>
      <c r="B1388" s="11">
        <v>2023</v>
      </c>
      <c r="C1388" s="11" t="s">
        <v>5030</v>
      </c>
      <c r="D1388" s="11" t="s">
        <v>5031</v>
      </c>
      <c r="E1388" s="11">
        <v>16</v>
      </c>
      <c r="F1388" s="11">
        <v>2</v>
      </c>
    </row>
    <row r="1389" spans="1:8" x14ac:dyDescent="0.3">
      <c r="A1389" s="11" t="s">
        <v>5032</v>
      </c>
      <c r="B1389" s="11">
        <v>2014</v>
      </c>
      <c r="C1389" s="11" t="s">
        <v>5033</v>
      </c>
      <c r="D1389" s="11"/>
    </row>
    <row r="1390" spans="1:8" x14ac:dyDescent="0.3">
      <c r="A1390" s="11" t="s">
        <v>5034</v>
      </c>
      <c r="B1390" s="11">
        <v>2012</v>
      </c>
      <c r="C1390" s="11" t="s">
        <v>5035</v>
      </c>
      <c r="D1390" s="11" t="s">
        <v>4952</v>
      </c>
      <c r="E1390" s="11">
        <v>17</v>
      </c>
      <c r="F1390" s="11">
        <v>3</v>
      </c>
      <c r="G1390" s="11" t="s">
        <v>5036</v>
      </c>
    </row>
    <row r="1391" spans="1:8" x14ac:dyDescent="0.3">
      <c r="A1391" s="11" t="s">
        <v>5037</v>
      </c>
      <c r="B1391" s="11">
        <v>2016</v>
      </c>
      <c r="C1391" s="11" t="s">
        <v>5038</v>
      </c>
      <c r="D1391" s="11" t="s">
        <v>5003</v>
      </c>
      <c r="E1391" s="11">
        <v>2</v>
      </c>
      <c r="F1391" s="11">
        <v>4</v>
      </c>
      <c r="G1391" s="11" t="s">
        <v>1666</v>
      </c>
      <c r="H1391" s="11" t="s">
        <v>5039</v>
      </c>
    </row>
    <row r="1392" spans="1:8" x14ac:dyDescent="0.3">
      <c r="A1392" s="11" t="s">
        <v>5040</v>
      </c>
      <c r="B1392" s="11">
        <v>2014</v>
      </c>
      <c r="C1392" s="11" t="s">
        <v>5041</v>
      </c>
      <c r="D1392" s="11"/>
    </row>
    <row r="1393" spans="1:8" x14ac:dyDescent="0.3">
      <c r="A1393" s="11" t="s">
        <v>5042</v>
      </c>
      <c r="B1393" s="11">
        <v>2014</v>
      </c>
      <c r="C1393" s="11" t="s">
        <v>5043</v>
      </c>
      <c r="D1393" s="11" t="s">
        <v>5044</v>
      </c>
      <c r="E1393" s="11">
        <v>25</v>
      </c>
      <c r="F1393" s="11">
        <v>3</v>
      </c>
      <c r="G1393" s="11" t="s">
        <v>5045</v>
      </c>
      <c r="H1393" s="11" t="s">
        <v>5046</v>
      </c>
    </row>
    <row r="1394" spans="1:8" x14ac:dyDescent="0.3">
      <c r="A1394" s="11" t="s">
        <v>5047</v>
      </c>
      <c r="B1394" s="11">
        <v>2016</v>
      </c>
      <c r="C1394" s="11" t="s">
        <v>5048</v>
      </c>
      <c r="D1394" s="11" t="s">
        <v>5049</v>
      </c>
      <c r="E1394" s="11">
        <v>93</v>
      </c>
      <c r="F1394" s="11">
        <v>2</v>
      </c>
      <c r="G1394" s="11" t="s">
        <v>5050</v>
      </c>
    </row>
    <row r="1395" spans="1:8" x14ac:dyDescent="0.3">
      <c r="A1395" s="11" t="s">
        <v>5051</v>
      </c>
      <c r="B1395" s="11">
        <v>2010</v>
      </c>
      <c r="C1395" s="11" t="s">
        <v>5052</v>
      </c>
      <c r="D1395" s="11" t="s">
        <v>5053</v>
      </c>
      <c r="E1395" s="11">
        <v>6</v>
      </c>
      <c r="F1395" s="11">
        <v>2</v>
      </c>
      <c r="G1395" s="11">
        <v>237</v>
      </c>
      <c r="H1395" s="11" t="s">
        <v>5054</v>
      </c>
    </row>
    <row r="1396" spans="1:8" x14ac:dyDescent="0.3">
      <c r="A1396" s="11" t="s">
        <v>5055</v>
      </c>
      <c r="B1396" s="11">
        <v>2022</v>
      </c>
      <c r="C1396" s="11" t="s">
        <v>5056</v>
      </c>
      <c r="D1396" s="11" t="s">
        <v>5057</v>
      </c>
      <c r="H1396" s="8" t="s">
        <v>5058</v>
      </c>
    </row>
    <row r="1397" spans="1:8" x14ac:dyDescent="0.3">
      <c r="A1397" s="11" t="s">
        <v>5059</v>
      </c>
      <c r="B1397" s="11">
        <v>2018</v>
      </c>
      <c r="C1397" s="11" t="s">
        <v>5060</v>
      </c>
      <c r="D1397" s="11" t="s">
        <v>5061</v>
      </c>
      <c r="E1397" s="11">
        <v>53</v>
      </c>
      <c r="F1397" s="11">
        <v>2</v>
      </c>
      <c r="G1397" s="11" t="s">
        <v>5062</v>
      </c>
      <c r="H1397" s="11" t="s">
        <v>5063</v>
      </c>
    </row>
    <row r="1398" spans="1:8" x14ac:dyDescent="0.3">
      <c r="A1398" s="11" t="s">
        <v>5064</v>
      </c>
      <c r="B1398" s="11">
        <v>2013</v>
      </c>
      <c r="C1398" s="11" t="s">
        <v>5065</v>
      </c>
      <c r="D1398" s="11" t="s">
        <v>4952</v>
      </c>
      <c r="E1398" s="11">
        <v>18</v>
      </c>
      <c r="F1398" s="11">
        <v>3</v>
      </c>
      <c r="G1398" s="11" t="s">
        <v>5066</v>
      </c>
    </row>
    <row r="1399" spans="1:8" x14ac:dyDescent="0.3">
      <c r="A1399" s="11" t="s">
        <v>5067</v>
      </c>
      <c r="B1399" s="11">
        <v>2014</v>
      </c>
      <c r="C1399" s="11" t="s">
        <v>5068</v>
      </c>
      <c r="D1399" s="11" t="s">
        <v>4944</v>
      </c>
      <c r="E1399" s="11">
        <v>58</v>
      </c>
      <c r="F1399" s="11">
        <v>4</v>
      </c>
      <c r="G1399" s="11" t="s">
        <v>5069</v>
      </c>
      <c r="H1399" s="11" t="s">
        <v>5070</v>
      </c>
    </row>
    <row r="1400" spans="1:8" x14ac:dyDescent="0.3">
      <c r="A1400" s="11" t="s">
        <v>5071</v>
      </c>
      <c r="B1400" s="11">
        <v>2017</v>
      </c>
      <c r="C1400" s="11" t="s">
        <v>5072</v>
      </c>
      <c r="D1400" s="11" t="s">
        <v>5073</v>
      </c>
      <c r="E1400" s="11">
        <v>40</v>
      </c>
      <c r="F1400" s="11">
        <v>11</v>
      </c>
      <c r="G1400" s="11" t="s">
        <v>5074</v>
      </c>
      <c r="H1400" s="11" t="s">
        <v>5075</v>
      </c>
    </row>
    <row r="1401" spans="1:8" x14ac:dyDescent="0.3">
      <c r="A1401" s="11" t="s">
        <v>5076</v>
      </c>
      <c r="B1401" s="11">
        <v>2009</v>
      </c>
      <c r="C1401" s="11" t="s">
        <v>5077</v>
      </c>
      <c r="D1401" s="11" t="s">
        <v>2271</v>
      </c>
      <c r="E1401" s="11">
        <v>59</v>
      </c>
      <c r="F1401" s="11">
        <v>1</v>
      </c>
      <c r="G1401" s="11" t="s">
        <v>5078</v>
      </c>
    </row>
    <row r="1402" spans="1:8" x14ac:dyDescent="0.3">
      <c r="A1402" s="11" t="s">
        <v>5079</v>
      </c>
      <c r="B1402" s="11">
        <v>2016</v>
      </c>
      <c r="C1402" s="11" t="s">
        <v>5080</v>
      </c>
      <c r="D1402" s="11" t="s">
        <v>3137</v>
      </c>
      <c r="E1402" s="11">
        <v>19</v>
      </c>
      <c r="F1402" s="11">
        <v>3</v>
      </c>
      <c r="G1402" s="11" t="s">
        <v>5081</v>
      </c>
      <c r="H1402" s="11" t="s">
        <v>5082</v>
      </c>
    </row>
    <row r="1403" spans="1:8" x14ac:dyDescent="0.3">
      <c r="A1403" s="11" t="s">
        <v>5083</v>
      </c>
      <c r="B1403" s="11">
        <v>2018</v>
      </c>
      <c r="C1403" s="11" t="s">
        <v>5084</v>
      </c>
      <c r="D1403" s="11" t="s">
        <v>2992</v>
      </c>
      <c r="H1403" s="8" t="s">
        <v>5085</v>
      </c>
    </row>
    <row r="1404" spans="1:8" x14ac:dyDescent="0.3">
      <c r="A1404" s="11" t="s">
        <v>5086</v>
      </c>
      <c r="B1404" s="11">
        <v>2003</v>
      </c>
      <c r="C1404" s="11" t="s">
        <v>5087</v>
      </c>
      <c r="D1404" s="11" t="s">
        <v>5088</v>
      </c>
      <c r="E1404" s="11">
        <v>8</v>
      </c>
      <c r="F1404" s="11">
        <v>3</v>
      </c>
      <c r="G1404" s="11" t="s">
        <v>5089</v>
      </c>
      <c r="H1404" s="11" t="s">
        <v>5090</v>
      </c>
    </row>
    <row r="1405" spans="1:8" x14ac:dyDescent="0.3">
      <c r="A1405" s="11" t="s">
        <v>5091</v>
      </c>
      <c r="B1405" s="11">
        <v>2017</v>
      </c>
      <c r="C1405" s="11" t="s">
        <v>5092</v>
      </c>
      <c r="D1405" s="11" t="s">
        <v>2990</v>
      </c>
      <c r="E1405" s="11">
        <v>35</v>
      </c>
      <c r="F1405" s="11">
        <v>1</v>
      </c>
      <c r="G1405" s="11" t="s">
        <v>5093</v>
      </c>
      <c r="H1405" s="11" t="s">
        <v>5094</v>
      </c>
    </row>
    <row r="1406" spans="1:8" x14ac:dyDescent="0.3">
      <c r="A1406" s="11" t="s">
        <v>5095</v>
      </c>
      <c r="B1406" s="11">
        <v>2012</v>
      </c>
      <c r="C1406" s="11" t="s">
        <v>5096</v>
      </c>
      <c r="D1406" s="11" t="s">
        <v>437</v>
      </c>
      <c r="E1406" s="11">
        <v>28</v>
      </c>
      <c r="F1406" s="11">
        <v>2</v>
      </c>
      <c r="G1406" s="11" t="s">
        <v>5097</v>
      </c>
      <c r="H1406" s="11" t="s">
        <v>5098</v>
      </c>
    </row>
    <row r="1407" spans="1:8" x14ac:dyDescent="0.3">
      <c r="A1407" s="11" t="s">
        <v>5099</v>
      </c>
      <c r="B1407" s="11">
        <v>2018</v>
      </c>
      <c r="C1407" s="11" t="s">
        <v>5100</v>
      </c>
      <c r="D1407" s="11" t="s">
        <v>5101</v>
      </c>
      <c r="E1407" s="11">
        <v>49</v>
      </c>
      <c r="F1407" s="11">
        <v>4</v>
      </c>
      <c r="G1407" s="11" t="s">
        <v>5102</v>
      </c>
      <c r="H1407" s="11" t="s">
        <v>5103</v>
      </c>
    </row>
    <row r="1408" spans="1:8" x14ac:dyDescent="0.3">
      <c r="A1408" s="11" t="s">
        <v>1407</v>
      </c>
      <c r="B1408" s="11">
        <v>2013</v>
      </c>
      <c r="C1408" s="11" t="s">
        <v>5104</v>
      </c>
      <c r="D1408" s="11" t="s">
        <v>5105</v>
      </c>
    </row>
    <row r="1409" spans="1:8" x14ac:dyDescent="0.3">
      <c r="A1409" s="11" t="s">
        <v>5106</v>
      </c>
      <c r="B1409" s="11">
        <v>2018</v>
      </c>
      <c r="C1409" s="11" t="s">
        <v>5107</v>
      </c>
      <c r="D1409" s="11" t="s">
        <v>5003</v>
      </c>
      <c r="E1409" s="11" t="s">
        <v>5108</v>
      </c>
      <c r="G1409" s="11" t="s">
        <v>5109</v>
      </c>
      <c r="H1409" s="11" t="s">
        <v>5110</v>
      </c>
    </row>
    <row r="1410" spans="1:8" x14ac:dyDescent="0.3">
      <c r="A1410" s="11" t="s">
        <v>5111</v>
      </c>
      <c r="B1410" s="11">
        <v>2005</v>
      </c>
      <c r="C1410" s="11" t="s">
        <v>5112</v>
      </c>
      <c r="D1410" s="11" t="s">
        <v>5113</v>
      </c>
      <c r="E1410" s="11">
        <v>99</v>
      </c>
      <c r="F1410" s="11">
        <v>1</v>
      </c>
      <c r="G1410" s="11" t="s">
        <v>1601</v>
      </c>
      <c r="H1410" s="11" t="s">
        <v>5114</v>
      </c>
    </row>
    <row r="1411" spans="1:8" x14ac:dyDescent="0.3">
      <c r="A1411" s="11" t="s">
        <v>5115</v>
      </c>
      <c r="B1411" s="11">
        <v>1997</v>
      </c>
      <c r="C1411" s="11" t="s">
        <v>5116</v>
      </c>
      <c r="D1411" s="11" t="s">
        <v>5113</v>
      </c>
      <c r="E1411" s="11">
        <v>91</v>
      </c>
      <c r="F1411" s="11">
        <v>3</v>
      </c>
      <c r="G1411" s="11" t="s">
        <v>5117</v>
      </c>
    </row>
    <row r="1412" spans="1:8" x14ac:dyDescent="0.3">
      <c r="A1412" s="11" t="s">
        <v>5118</v>
      </c>
      <c r="B1412" s="11">
        <v>2018</v>
      </c>
      <c r="C1412" s="11" t="s">
        <v>5119</v>
      </c>
      <c r="D1412" s="11" t="s">
        <v>5120</v>
      </c>
      <c r="H1412" s="8" t="s">
        <v>5121</v>
      </c>
    </row>
    <row r="1413" spans="1:8" x14ac:dyDescent="0.3">
      <c r="A1413" s="11" t="s">
        <v>5122</v>
      </c>
      <c r="B1413" s="11">
        <v>1996</v>
      </c>
      <c r="C1413" s="11" t="s">
        <v>5123</v>
      </c>
      <c r="D1413" s="11" t="s">
        <v>5124</v>
      </c>
    </row>
    <row r="1414" spans="1:8" x14ac:dyDescent="0.3">
      <c r="A1414" s="11" t="s">
        <v>5125</v>
      </c>
      <c r="B1414" s="11">
        <v>2004</v>
      </c>
      <c r="C1414" s="11" t="s">
        <v>5126</v>
      </c>
      <c r="D1414" s="11" t="s">
        <v>1520</v>
      </c>
      <c r="E1414" s="11">
        <v>6</v>
      </c>
      <c r="G1414" s="11" t="s">
        <v>5127</v>
      </c>
      <c r="H1414" s="11" t="s">
        <v>5128</v>
      </c>
    </row>
    <row r="1415" spans="1:8" x14ac:dyDescent="0.3">
      <c r="A1415" s="11" t="s">
        <v>4908</v>
      </c>
      <c r="B1415" s="11" t="s">
        <v>3928</v>
      </c>
      <c r="C1415" s="11" t="s">
        <v>5129</v>
      </c>
      <c r="D1415" s="11" t="s">
        <v>4908</v>
      </c>
      <c r="H1415" s="8" t="s">
        <v>5130</v>
      </c>
    </row>
    <row r="1416" spans="1:8" x14ac:dyDescent="0.3">
      <c r="A1416" s="11" t="s">
        <v>4908</v>
      </c>
      <c r="B1416" s="11" t="s">
        <v>5131</v>
      </c>
      <c r="C1416" s="11" t="s">
        <v>5132</v>
      </c>
      <c r="D1416" s="11" t="s">
        <v>4908</v>
      </c>
      <c r="H1416" s="8" t="s">
        <v>5133</v>
      </c>
    </row>
    <row r="1417" spans="1:8" x14ac:dyDescent="0.3">
      <c r="A1417" s="11" t="s">
        <v>5134</v>
      </c>
      <c r="B1417" s="11">
        <v>2017</v>
      </c>
      <c r="C1417" s="11" t="s">
        <v>5135</v>
      </c>
      <c r="D1417" s="11" t="s">
        <v>5073</v>
      </c>
      <c r="E1417" s="11">
        <v>40</v>
      </c>
      <c r="F1417" s="11">
        <v>11</v>
      </c>
      <c r="G1417" s="11" t="s">
        <v>5136</v>
      </c>
      <c r="H1417" s="11" t="s">
        <v>5137</v>
      </c>
    </row>
    <row r="1418" spans="1:8" x14ac:dyDescent="0.3">
      <c r="A1418" s="11" t="s">
        <v>5138</v>
      </c>
      <c r="B1418" s="11">
        <v>2022</v>
      </c>
      <c r="C1418" s="11" t="s">
        <v>5139</v>
      </c>
      <c r="D1418" s="11" t="s">
        <v>5140</v>
      </c>
      <c r="E1418" s="11">
        <v>49</v>
      </c>
      <c r="F1418" s="11">
        <v>3</v>
      </c>
      <c r="G1418" s="11" t="s">
        <v>5141</v>
      </c>
      <c r="H1418" s="11" t="s">
        <v>5142</v>
      </c>
    </row>
    <row r="1419" spans="1:8" x14ac:dyDescent="0.3">
      <c r="A1419" s="11" t="s">
        <v>5143</v>
      </c>
      <c r="B1419" s="11">
        <v>2015</v>
      </c>
      <c r="C1419" s="11" t="s">
        <v>5144</v>
      </c>
      <c r="D1419" s="11" t="s">
        <v>5145</v>
      </c>
      <c r="E1419" s="11">
        <v>18</v>
      </c>
      <c r="F1419" s="11">
        <v>2</v>
      </c>
      <c r="G1419" s="11" t="s">
        <v>5146</v>
      </c>
    </row>
    <row r="1420" spans="1:8" x14ac:dyDescent="0.3">
      <c r="A1420" s="11" t="s">
        <v>5147</v>
      </c>
      <c r="B1420" s="11">
        <v>2016</v>
      </c>
      <c r="C1420" s="11" t="s">
        <v>5148</v>
      </c>
      <c r="D1420" s="11" t="s">
        <v>1766</v>
      </c>
    </row>
    <row r="1421" spans="1:8" x14ac:dyDescent="0.3">
      <c r="A1421" s="11" t="s">
        <v>5149</v>
      </c>
      <c r="B1421" s="11">
        <v>2014</v>
      </c>
      <c r="C1421" s="11" t="s">
        <v>5150</v>
      </c>
      <c r="D1421" s="11" t="s">
        <v>5151</v>
      </c>
      <c r="E1421" s="11">
        <v>8</v>
      </c>
      <c r="F1421" s="11">
        <v>1</v>
      </c>
      <c r="G1421" s="11" t="s">
        <v>5152</v>
      </c>
    </row>
    <row r="1422" spans="1:8" x14ac:dyDescent="0.3">
      <c r="A1422" s="11" t="s">
        <v>5153</v>
      </c>
      <c r="B1422" s="11">
        <v>1997</v>
      </c>
      <c r="C1422" s="11" t="s">
        <v>5154</v>
      </c>
      <c r="D1422" s="11" t="s">
        <v>5155</v>
      </c>
      <c r="E1422" s="11">
        <v>14</v>
      </c>
      <c r="F1422" s="11">
        <v>4</v>
      </c>
      <c r="G1422" s="11" t="s">
        <v>5156</v>
      </c>
      <c r="H1422" s="11" t="s">
        <v>5157</v>
      </c>
    </row>
    <row r="1423" spans="1:8" x14ac:dyDescent="0.3">
      <c r="A1423" s="11" t="s">
        <v>5158</v>
      </c>
      <c r="B1423" s="11">
        <v>2011</v>
      </c>
      <c r="C1423" s="11" t="s">
        <v>5159</v>
      </c>
      <c r="D1423" s="11" t="s">
        <v>4928</v>
      </c>
      <c r="E1423" s="11">
        <v>28</v>
      </c>
      <c r="F1423" s="11">
        <v>1</v>
      </c>
      <c r="G1423" s="11" t="s">
        <v>5160</v>
      </c>
      <c r="H1423" s="11" t="s">
        <v>5161</v>
      </c>
    </row>
    <row r="1424" spans="1:8" x14ac:dyDescent="0.3">
      <c r="A1424" s="11" t="s">
        <v>5162</v>
      </c>
      <c r="B1424" s="11">
        <v>2010</v>
      </c>
      <c r="C1424" s="11" t="s">
        <v>5163</v>
      </c>
      <c r="D1424" s="11" t="s">
        <v>1358</v>
      </c>
    </row>
    <row r="1425" spans="1:8" x14ac:dyDescent="0.3">
      <c r="A1425" s="11" t="s">
        <v>5164</v>
      </c>
      <c r="B1425" s="11">
        <v>2015</v>
      </c>
      <c r="C1425" s="11" t="s">
        <v>5165</v>
      </c>
      <c r="D1425" s="11" t="s">
        <v>5166</v>
      </c>
      <c r="E1425" s="11">
        <v>43</v>
      </c>
      <c r="F1425" s="11">
        <v>4</v>
      </c>
      <c r="G1425" s="11" t="s">
        <v>5167</v>
      </c>
      <c r="H1425" s="11" t="s">
        <v>5168</v>
      </c>
    </row>
    <row r="1426" spans="1:8" x14ac:dyDescent="0.3">
      <c r="A1426" s="11" t="s">
        <v>4430</v>
      </c>
      <c r="B1426" s="11">
        <v>2004</v>
      </c>
      <c r="C1426" s="11" t="s">
        <v>4431</v>
      </c>
      <c r="D1426" s="11" t="s">
        <v>4432</v>
      </c>
      <c r="E1426" s="11">
        <v>7</v>
      </c>
      <c r="F1426" s="11">
        <v>3</v>
      </c>
      <c r="G1426" s="11" t="s">
        <v>4433</v>
      </c>
      <c r="H1426" s="11" t="s">
        <v>5169</v>
      </c>
    </row>
    <row r="1427" spans="1:8" x14ac:dyDescent="0.3">
      <c r="A1427" s="11" t="s">
        <v>5170</v>
      </c>
      <c r="B1427" s="11">
        <v>2007</v>
      </c>
      <c r="C1427" s="11" t="s">
        <v>5171</v>
      </c>
      <c r="D1427" s="11" t="s">
        <v>5172</v>
      </c>
    </row>
    <row r="1428" spans="1:8" x14ac:dyDescent="0.3">
      <c r="A1428" s="11" t="s">
        <v>5170</v>
      </c>
      <c r="B1428" s="11">
        <v>2017</v>
      </c>
      <c r="C1428" s="11" t="s">
        <v>5173</v>
      </c>
      <c r="D1428" s="11" t="s">
        <v>5172</v>
      </c>
    </row>
    <row r="1429" spans="1:8" x14ac:dyDescent="0.3">
      <c r="A1429" s="11" t="s">
        <v>5174</v>
      </c>
      <c r="B1429" s="11">
        <v>2024</v>
      </c>
      <c r="C1429" s="11" t="s">
        <v>5175</v>
      </c>
      <c r="D1429" s="11" t="s">
        <v>1583</v>
      </c>
      <c r="H1429" s="8" t="s">
        <v>5176</v>
      </c>
    </row>
    <row r="1430" spans="1:8" x14ac:dyDescent="0.3">
      <c r="A1430" s="11" t="s">
        <v>5177</v>
      </c>
      <c r="B1430" s="11">
        <v>2012</v>
      </c>
      <c r="C1430" s="11" t="s">
        <v>5178</v>
      </c>
      <c r="D1430" s="11" t="s">
        <v>5179</v>
      </c>
      <c r="E1430" s="11">
        <v>30</v>
      </c>
      <c r="F1430" s="11">
        <v>3</v>
      </c>
      <c r="G1430" s="11" t="s">
        <v>5180</v>
      </c>
      <c r="H1430" s="11" t="s">
        <v>5181</v>
      </c>
    </row>
    <row r="1431" spans="1:8" x14ac:dyDescent="0.3">
      <c r="A1431" s="11" t="s">
        <v>5182</v>
      </c>
      <c r="B1431" s="11">
        <v>2021</v>
      </c>
      <c r="C1431" s="11" t="s">
        <v>5183</v>
      </c>
      <c r="D1431" s="11" t="s">
        <v>5184</v>
      </c>
      <c r="E1431" s="11">
        <v>7</v>
      </c>
      <c r="F1431" s="11">
        <v>3</v>
      </c>
      <c r="H1431" s="11" t="s">
        <v>5185</v>
      </c>
    </row>
    <row r="1432" spans="1:8" x14ac:dyDescent="0.3">
      <c r="A1432" s="11" t="s">
        <v>5186</v>
      </c>
      <c r="B1432" s="11">
        <v>2012</v>
      </c>
      <c r="C1432" s="11" t="s">
        <v>5187</v>
      </c>
      <c r="D1432" s="11" t="s">
        <v>2271</v>
      </c>
      <c r="E1432" s="11">
        <v>62</v>
      </c>
      <c r="F1432" s="11">
        <v>2</v>
      </c>
      <c r="G1432" s="11" t="s">
        <v>5188</v>
      </c>
      <c r="H1432" s="11" t="s">
        <v>5189</v>
      </c>
    </row>
    <row r="1433" spans="1:8" x14ac:dyDescent="0.3">
      <c r="A1433" s="11" t="s">
        <v>5190</v>
      </c>
      <c r="B1433" s="11">
        <v>2014</v>
      </c>
      <c r="C1433" s="11" t="s">
        <v>5191</v>
      </c>
      <c r="D1433" s="11" t="s">
        <v>437</v>
      </c>
      <c r="E1433" s="11">
        <v>41</v>
      </c>
      <c r="G1433" s="11" t="s">
        <v>5192</v>
      </c>
      <c r="H1433" s="11" t="s">
        <v>5193</v>
      </c>
    </row>
    <row r="1434" spans="1:8" x14ac:dyDescent="0.3">
      <c r="A1434" s="11" t="s">
        <v>5194</v>
      </c>
      <c r="B1434" s="11">
        <v>2018</v>
      </c>
      <c r="C1434" s="11" t="s">
        <v>5195</v>
      </c>
      <c r="D1434" s="11" t="s">
        <v>5196</v>
      </c>
      <c r="E1434" s="11">
        <v>15</v>
      </c>
      <c r="F1434" s="11">
        <v>9</v>
      </c>
      <c r="H1434" s="11" t="s">
        <v>5197</v>
      </c>
    </row>
    <row r="1435" spans="1:8" x14ac:dyDescent="0.3">
      <c r="A1435" s="11" t="s">
        <v>5198</v>
      </c>
      <c r="B1435" s="11">
        <v>2014</v>
      </c>
      <c r="C1435" s="11" t="s">
        <v>5199</v>
      </c>
      <c r="D1435" s="11" t="s">
        <v>5200</v>
      </c>
    </row>
    <row r="1436" spans="1:8" x14ac:dyDescent="0.3">
      <c r="A1436" s="11" t="s">
        <v>5201</v>
      </c>
      <c r="B1436" s="11">
        <v>2011</v>
      </c>
      <c r="C1436" s="11" t="s">
        <v>5202</v>
      </c>
      <c r="D1436" s="11" t="s">
        <v>5203</v>
      </c>
      <c r="E1436" s="11">
        <v>9</v>
      </c>
      <c r="F1436" s="11">
        <v>2</v>
      </c>
      <c r="G1436" s="11" t="s">
        <v>5204</v>
      </c>
      <c r="H1436" s="11" t="s">
        <v>5205</v>
      </c>
    </row>
    <row r="1437" spans="1:8" x14ac:dyDescent="0.3">
      <c r="A1437" s="11" t="s">
        <v>5206</v>
      </c>
      <c r="B1437" s="11">
        <v>2019</v>
      </c>
      <c r="C1437" s="11" t="s">
        <v>5207</v>
      </c>
      <c r="D1437" s="11" t="s">
        <v>5208</v>
      </c>
    </row>
    <row r="1438" spans="1:8" x14ac:dyDescent="0.3">
      <c r="A1438" s="11" t="s">
        <v>5209</v>
      </c>
      <c r="B1438" s="11">
        <v>2021</v>
      </c>
      <c r="C1438" s="11" t="s">
        <v>5210</v>
      </c>
      <c r="D1438" s="11" t="s">
        <v>3137</v>
      </c>
      <c r="E1438" s="11">
        <v>24</v>
      </c>
      <c r="F1438" s="11">
        <v>12</v>
      </c>
      <c r="G1438" s="11" t="s">
        <v>5211</v>
      </c>
      <c r="H1438" s="11" t="s">
        <v>5212</v>
      </c>
    </row>
    <row r="1439" spans="1:8" x14ac:dyDescent="0.3">
      <c r="A1439" s="11" t="s">
        <v>5213</v>
      </c>
      <c r="B1439" s="11">
        <v>2009</v>
      </c>
      <c r="C1439" s="11" t="s">
        <v>5214</v>
      </c>
      <c r="D1439" s="11" t="s">
        <v>5215</v>
      </c>
      <c r="E1439" s="11">
        <v>32</v>
      </c>
      <c r="F1439" s="11">
        <v>1</v>
      </c>
      <c r="G1439" s="11">
        <v>20</v>
      </c>
      <c r="H1439" s="11" t="s">
        <v>5216</v>
      </c>
    </row>
    <row r="1440" spans="1:8" x14ac:dyDescent="0.3">
      <c r="A1440" s="11" t="s">
        <v>5217</v>
      </c>
      <c r="B1440" s="11">
        <v>2012</v>
      </c>
      <c r="C1440" s="11" t="s">
        <v>5218</v>
      </c>
      <c r="D1440" s="11" t="s">
        <v>5219</v>
      </c>
      <c r="E1440" s="11">
        <v>56</v>
      </c>
      <c r="F1440" s="11">
        <v>12</v>
      </c>
      <c r="G1440" s="11" t="s">
        <v>5220</v>
      </c>
      <c r="H1440" s="11" t="s">
        <v>5221</v>
      </c>
    </row>
    <row r="1441" spans="1:8" x14ac:dyDescent="0.3">
      <c r="A1441" s="11" t="s">
        <v>4622</v>
      </c>
      <c r="B1441" s="11">
        <v>2014</v>
      </c>
      <c r="C1441" s="11" t="s">
        <v>5222</v>
      </c>
      <c r="D1441" s="11" t="s">
        <v>5223</v>
      </c>
      <c r="E1441" s="11">
        <v>17</v>
      </c>
      <c r="F1441" s="11">
        <v>7</v>
      </c>
      <c r="G1441" s="11" t="s">
        <v>5224</v>
      </c>
      <c r="H1441" s="11" t="s">
        <v>5225</v>
      </c>
    </row>
    <row r="1442" spans="1:8" x14ac:dyDescent="0.3">
      <c r="A1442" s="11" t="s">
        <v>5226</v>
      </c>
      <c r="B1442" s="11">
        <v>2019</v>
      </c>
      <c r="C1442" s="11" t="s">
        <v>5227</v>
      </c>
      <c r="D1442" s="11" t="s">
        <v>1247</v>
      </c>
      <c r="E1442" s="11">
        <v>140</v>
      </c>
      <c r="F1442" s="11">
        <v>1</v>
      </c>
      <c r="G1442" s="11" t="s">
        <v>724</v>
      </c>
      <c r="H1442" s="11" t="s">
        <v>5228</v>
      </c>
    </row>
    <row r="1443" spans="1:8" x14ac:dyDescent="0.3">
      <c r="A1443" s="11" t="s">
        <v>5229</v>
      </c>
      <c r="B1443" s="11">
        <v>2009</v>
      </c>
      <c r="C1443" s="11" t="s">
        <v>5230</v>
      </c>
      <c r="D1443" s="11" t="s">
        <v>5231</v>
      </c>
      <c r="E1443" s="11">
        <v>79</v>
      </c>
      <c r="F1443" s="11">
        <v>4</v>
      </c>
      <c r="G1443" s="11" t="s">
        <v>5232</v>
      </c>
    </row>
    <row r="1444" spans="1:8" x14ac:dyDescent="0.3">
      <c r="A1444" s="11" t="s">
        <v>5233</v>
      </c>
      <c r="B1444" s="11">
        <v>2014</v>
      </c>
      <c r="C1444" s="11" t="s">
        <v>5234</v>
      </c>
      <c r="D1444" s="11" t="s">
        <v>2271</v>
      </c>
      <c r="E1444" s="11">
        <v>64</v>
      </c>
      <c r="F1444" s="11">
        <v>6</v>
      </c>
      <c r="G1444" s="11" t="s">
        <v>5235</v>
      </c>
      <c r="H1444" s="11" t="s">
        <v>5236</v>
      </c>
    </row>
    <row r="1445" spans="1:8" x14ac:dyDescent="0.3">
      <c r="A1445" s="11" t="s">
        <v>473</v>
      </c>
      <c r="B1445" s="11">
        <v>2017</v>
      </c>
      <c r="C1445" s="11" t="s">
        <v>474</v>
      </c>
      <c r="D1445" s="11" t="s">
        <v>475</v>
      </c>
      <c r="G1445" s="11" t="s">
        <v>476</v>
      </c>
      <c r="H1445" s="11" t="s">
        <v>477</v>
      </c>
    </row>
    <row r="1446" spans="1:8" x14ac:dyDescent="0.3">
      <c r="A1446" s="11" t="s">
        <v>5237</v>
      </c>
      <c r="B1446" s="11">
        <v>2020</v>
      </c>
      <c r="C1446" s="11" t="s">
        <v>5238</v>
      </c>
      <c r="D1446" s="11" t="s">
        <v>5239</v>
      </c>
      <c r="E1446" s="11">
        <v>2765</v>
      </c>
    </row>
    <row r="1447" spans="1:8" x14ac:dyDescent="0.3">
      <c r="A1447" s="11" t="s">
        <v>4156</v>
      </c>
      <c r="B1447" s="11">
        <v>2018</v>
      </c>
      <c r="C1447" s="11" t="s">
        <v>4157</v>
      </c>
      <c r="D1447" s="11" t="s">
        <v>5239</v>
      </c>
      <c r="E1447" s="11">
        <v>2253</v>
      </c>
    </row>
    <row r="1448" spans="1:8" x14ac:dyDescent="0.3">
      <c r="A1448" s="11" t="s">
        <v>5240</v>
      </c>
      <c r="B1448" s="11">
        <v>2021</v>
      </c>
      <c r="C1448" s="11" t="s">
        <v>5241</v>
      </c>
      <c r="D1448" s="11" t="s">
        <v>5242</v>
      </c>
      <c r="G1448" s="11" t="s">
        <v>5243</v>
      </c>
      <c r="H1448" s="11" t="s">
        <v>5244</v>
      </c>
    </row>
    <row r="1449" spans="1:8" x14ac:dyDescent="0.3">
      <c r="A1449" s="11" t="s">
        <v>5245</v>
      </c>
      <c r="B1449" s="11">
        <v>2019</v>
      </c>
      <c r="C1449" s="11" t="s">
        <v>5246</v>
      </c>
      <c r="D1449" s="11" t="s">
        <v>5247</v>
      </c>
      <c r="G1449" s="11" t="s">
        <v>5248</v>
      </c>
    </row>
    <row r="1450" spans="1:8" x14ac:dyDescent="0.3">
      <c r="A1450" s="11" t="s">
        <v>5249</v>
      </c>
      <c r="B1450" s="11">
        <v>2021</v>
      </c>
      <c r="C1450" s="11" t="s">
        <v>5250</v>
      </c>
      <c r="D1450" s="11" t="s">
        <v>5251</v>
      </c>
      <c r="G1450" s="11" t="s">
        <v>5252</v>
      </c>
    </row>
    <row r="1451" spans="1:8" x14ac:dyDescent="0.3">
      <c r="A1451" s="11" t="s">
        <v>5253</v>
      </c>
      <c r="B1451" s="11">
        <v>2018</v>
      </c>
      <c r="C1451" s="11" t="s">
        <v>3140</v>
      </c>
      <c r="D1451" s="11" t="s">
        <v>5254</v>
      </c>
      <c r="E1451" s="11">
        <v>2263</v>
      </c>
    </row>
    <row r="1452" spans="1:8" x14ac:dyDescent="0.3">
      <c r="A1452" s="11" t="s">
        <v>5255</v>
      </c>
      <c r="B1452" s="11">
        <v>2017</v>
      </c>
      <c r="C1452" s="11" t="s">
        <v>5256</v>
      </c>
      <c r="D1452" s="11" t="s">
        <v>5257</v>
      </c>
      <c r="E1452" s="11">
        <v>10713</v>
      </c>
      <c r="G1452" s="11" t="s">
        <v>5258</v>
      </c>
      <c r="H1452" s="11" t="s">
        <v>5259</v>
      </c>
    </row>
    <row r="1453" spans="1:8" x14ac:dyDescent="0.3">
      <c r="A1453" s="11" t="s">
        <v>488</v>
      </c>
      <c r="B1453" s="11">
        <v>2016</v>
      </c>
      <c r="C1453" s="11" t="s">
        <v>5260</v>
      </c>
      <c r="D1453" s="11" t="s">
        <v>5261</v>
      </c>
      <c r="E1453" s="11">
        <v>5</v>
      </c>
      <c r="F1453" s="11">
        <v>1</v>
      </c>
      <c r="G1453" s="11">
        <v>11</v>
      </c>
      <c r="H1453" s="11" t="s">
        <v>5262</v>
      </c>
    </row>
    <row r="1454" spans="1:8" x14ac:dyDescent="0.3">
      <c r="A1454" s="11" t="s">
        <v>5263</v>
      </c>
      <c r="B1454" s="11">
        <v>2019</v>
      </c>
      <c r="C1454" s="11" t="s">
        <v>5264</v>
      </c>
      <c r="D1454" s="11" t="s">
        <v>5265</v>
      </c>
      <c r="G1454" s="11" t="s">
        <v>5266</v>
      </c>
      <c r="H1454" s="11" t="s">
        <v>5267</v>
      </c>
    </row>
    <row r="1455" spans="1:8" x14ac:dyDescent="0.3">
      <c r="A1455" s="11" t="s">
        <v>5268</v>
      </c>
      <c r="B1455" s="11">
        <v>2021</v>
      </c>
      <c r="C1455" s="11" t="s">
        <v>5269</v>
      </c>
      <c r="D1455" s="11" t="s">
        <v>5270</v>
      </c>
      <c r="G1455" s="11" t="s">
        <v>5271</v>
      </c>
      <c r="H1455" s="11" t="s">
        <v>5272</v>
      </c>
    </row>
    <row r="1456" spans="1:8" x14ac:dyDescent="0.3">
      <c r="A1456" s="11" t="s">
        <v>5273</v>
      </c>
      <c r="B1456" s="11">
        <v>2019</v>
      </c>
      <c r="C1456" s="11" t="s">
        <v>5274</v>
      </c>
      <c r="D1456" s="11" t="s">
        <v>5275</v>
      </c>
      <c r="G1456" s="11" t="s">
        <v>5276</v>
      </c>
    </row>
    <row r="1457" spans="1:8" x14ac:dyDescent="0.3">
      <c r="A1457" s="11" t="s">
        <v>506</v>
      </c>
      <c r="B1457" s="11">
        <v>2020</v>
      </c>
      <c r="C1457" s="11" t="s">
        <v>507</v>
      </c>
      <c r="D1457" s="11" t="s">
        <v>508</v>
      </c>
      <c r="E1457" s="11">
        <v>20</v>
      </c>
      <c r="F1457" s="11">
        <v>2</v>
      </c>
      <c r="G1457" s="11" t="s">
        <v>5277</v>
      </c>
      <c r="H1457" s="11" t="s">
        <v>509</v>
      </c>
    </row>
    <row r="1458" spans="1:8" x14ac:dyDescent="0.3">
      <c r="A1458" s="11" t="s">
        <v>514</v>
      </c>
      <c r="B1458" s="11">
        <v>2017</v>
      </c>
      <c r="C1458" s="11" t="s">
        <v>515</v>
      </c>
      <c r="D1458" s="11" t="s">
        <v>5278</v>
      </c>
      <c r="G1458" s="11" t="s">
        <v>517</v>
      </c>
    </row>
    <row r="1459" spans="1:8" x14ac:dyDescent="0.3">
      <c r="A1459" s="11" t="s">
        <v>5279</v>
      </c>
      <c r="B1459" s="11">
        <v>2017</v>
      </c>
      <c r="C1459" s="11" t="s">
        <v>5280</v>
      </c>
      <c r="D1459" s="11" t="s">
        <v>5281</v>
      </c>
      <c r="G1459" s="11" t="s">
        <v>5282</v>
      </c>
    </row>
    <row r="1460" spans="1:8" x14ac:dyDescent="0.3">
      <c r="A1460" s="11" t="s">
        <v>5283</v>
      </c>
      <c r="B1460" s="11">
        <v>2021</v>
      </c>
      <c r="C1460" s="11" t="s">
        <v>184</v>
      </c>
      <c r="D1460" s="11" t="s">
        <v>5284</v>
      </c>
      <c r="E1460" s="11">
        <v>166</v>
      </c>
      <c r="G1460" s="11">
        <v>114120</v>
      </c>
      <c r="H1460" s="11" t="s">
        <v>2030</v>
      </c>
    </row>
    <row r="1461" spans="1:8" x14ac:dyDescent="0.3">
      <c r="A1461" s="11" t="s">
        <v>836</v>
      </c>
      <c r="B1461" s="11">
        <v>2019</v>
      </c>
      <c r="C1461" s="11" t="s">
        <v>3718</v>
      </c>
      <c r="D1461" s="11" t="s">
        <v>5285</v>
      </c>
      <c r="G1461" s="11" t="s">
        <v>839</v>
      </c>
    </row>
    <row r="1462" spans="1:8" x14ac:dyDescent="0.3">
      <c r="A1462" s="11" t="s">
        <v>5286</v>
      </c>
      <c r="B1462" s="11">
        <v>2021</v>
      </c>
      <c r="C1462" s="11" t="s">
        <v>5287</v>
      </c>
      <c r="D1462" s="11" t="s">
        <v>5288</v>
      </c>
      <c r="E1462" s="11">
        <v>12924</v>
      </c>
      <c r="G1462" s="11" t="s">
        <v>5289</v>
      </c>
      <c r="H1462" s="11" t="s">
        <v>5290</v>
      </c>
    </row>
    <row r="1463" spans="1:8" x14ac:dyDescent="0.3">
      <c r="A1463" s="11" t="s">
        <v>525</v>
      </c>
      <c r="B1463" s="11">
        <v>2018</v>
      </c>
      <c r="C1463" s="11" t="s">
        <v>526</v>
      </c>
      <c r="D1463" s="11" t="s">
        <v>5291</v>
      </c>
      <c r="E1463" s="11">
        <v>51</v>
      </c>
      <c r="F1463" s="11">
        <v>4</v>
      </c>
      <c r="G1463" s="11" t="s">
        <v>528</v>
      </c>
      <c r="H1463" s="11" t="s">
        <v>529</v>
      </c>
    </row>
    <row r="1464" spans="1:8" x14ac:dyDescent="0.3">
      <c r="A1464" s="11" t="s">
        <v>5292</v>
      </c>
      <c r="B1464" s="11">
        <v>2019</v>
      </c>
      <c r="C1464" s="11" t="s">
        <v>3192</v>
      </c>
      <c r="D1464" s="11" t="s">
        <v>5293</v>
      </c>
      <c r="G1464" s="11" t="s">
        <v>3194</v>
      </c>
      <c r="H1464" s="11" t="s">
        <v>5294</v>
      </c>
    </row>
    <row r="1465" spans="1:8" x14ac:dyDescent="0.3">
      <c r="A1465" s="11" t="s">
        <v>5295</v>
      </c>
      <c r="B1465" s="11">
        <v>2021</v>
      </c>
      <c r="C1465" s="11" t="s">
        <v>5296</v>
      </c>
      <c r="D1465" s="11" t="s">
        <v>5297</v>
      </c>
      <c r="E1465" s="11">
        <v>58</v>
      </c>
      <c r="F1465" s="11">
        <v>3</v>
      </c>
      <c r="G1465" s="11">
        <v>102524</v>
      </c>
      <c r="H1465" s="11" t="s">
        <v>5298</v>
      </c>
    </row>
    <row r="1466" spans="1:8" x14ac:dyDescent="0.3">
      <c r="A1466" s="11" t="s">
        <v>5299</v>
      </c>
      <c r="B1466" s="11">
        <v>2019</v>
      </c>
      <c r="C1466" s="11" t="s">
        <v>5300</v>
      </c>
      <c r="D1466" s="11" t="s">
        <v>532</v>
      </c>
      <c r="E1466" s="11">
        <v>36</v>
      </c>
      <c r="F1466" s="11">
        <v>5</v>
      </c>
      <c r="G1466" s="11" t="s">
        <v>533</v>
      </c>
      <c r="H1466" s="11" t="s">
        <v>534</v>
      </c>
    </row>
    <row r="1467" spans="1:8" x14ac:dyDescent="0.3">
      <c r="A1467" s="11" t="s">
        <v>5301</v>
      </c>
      <c r="B1467" s="11">
        <v>2018</v>
      </c>
      <c r="C1467" s="11" t="s">
        <v>5302</v>
      </c>
      <c r="D1467" s="11" t="s">
        <v>5303</v>
      </c>
    </row>
    <row r="1468" spans="1:8" x14ac:dyDescent="0.3">
      <c r="A1468" s="11" t="s">
        <v>5304</v>
      </c>
      <c r="B1468" s="11">
        <v>2017</v>
      </c>
      <c r="C1468" s="11" t="s">
        <v>5305</v>
      </c>
      <c r="D1468" s="11" t="s">
        <v>5306</v>
      </c>
      <c r="G1468" s="11" t="s">
        <v>5307</v>
      </c>
    </row>
    <row r="1469" spans="1:8" x14ac:dyDescent="0.3">
      <c r="A1469" s="11" t="s">
        <v>5308</v>
      </c>
      <c r="B1469" s="11">
        <v>2021</v>
      </c>
      <c r="C1469" s="11" t="s">
        <v>5309</v>
      </c>
      <c r="D1469" s="11" t="s">
        <v>5310</v>
      </c>
      <c r="G1469" s="11" t="s">
        <v>5311</v>
      </c>
      <c r="H1469" s="11" t="s">
        <v>5312</v>
      </c>
    </row>
    <row r="1470" spans="1:8" x14ac:dyDescent="0.3">
      <c r="A1470" s="11" t="s">
        <v>557</v>
      </c>
      <c r="B1470" s="11">
        <v>2016</v>
      </c>
      <c r="C1470" s="11" t="s">
        <v>707</v>
      </c>
      <c r="D1470" s="11" t="s">
        <v>559</v>
      </c>
      <c r="G1470" s="11" t="s">
        <v>560</v>
      </c>
      <c r="H1470" s="11" t="s">
        <v>561</v>
      </c>
    </row>
    <row r="1471" spans="1:8" x14ac:dyDescent="0.3">
      <c r="A1471" s="11" t="s">
        <v>5313</v>
      </c>
      <c r="B1471" s="11">
        <v>2021</v>
      </c>
      <c r="C1471" s="11" t="s">
        <v>5314</v>
      </c>
      <c r="D1471" s="11" t="s">
        <v>5315</v>
      </c>
      <c r="G1471" s="11" t="s">
        <v>1666</v>
      </c>
      <c r="H1471" s="11" t="s">
        <v>5316</v>
      </c>
    </row>
    <row r="1472" spans="1:8" x14ac:dyDescent="0.3">
      <c r="A1472" s="11" t="s">
        <v>5317</v>
      </c>
      <c r="B1472" s="11">
        <v>2021</v>
      </c>
      <c r="C1472" s="11" t="s">
        <v>5318</v>
      </c>
      <c r="D1472" s="11"/>
      <c r="G1472" s="8" t="s">
        <v>5319</v>
      </c>
    </row>
    <row r="1473" spans="1:8" x14ac:dyDescent="0.3">
      <c r="A1473" s="11" t="s">
        <v>5320</v>
      </c>
      <c r="B1473" s="11">
        <v>2017</v>
      </c>
      <c r="C1473" s="11" t="s">
        <v>5321</v>
      </c>
      <c r="D1473" s="11" t="s">
        <v>1626</v>
      </c>
      <c r="H1473" s="8" t="s">
        <v>5322</v>
      </c>
    </row>
    <row r="1474" spans="1:8" x14ac:dyDescent="0.3">
      <c r="A1474" s="11" t="s">
        <v>5323</v>
      </c>
      <c r="B1474" s="11">
        <v>2018</v>
      </c>
      <c r="C1474" s="11" t="s">
        <v>5324</v>
      </c>
      <c r="D1474" s="11" t="s">
        <v>3967</v>
      </c>
    </row>
    <row r="1475" spans="1:8" x14ac:dyDescent="0.3">
      <c r="A1475" s="11" t="s">
        <v>5325</v>
      </c>
      <c r="B1475" s="11">
        <v>2019</v>
      </c>
      <c r="C1475" s="11" t="s">
        <v>5326</v>
      </c>
      <c r="D1475" s="11" t="s">
        <v>5327</v>
      </c>
      <c r="G1475" s="11" t="s">
        <v>5328</v>
      </c>
      <c r="H1475" s="11" t="s">
        <v>5329</v>
      </c>
    </row>
    <row r="1476" spans="1:8" x14ac:dyDescent="0.3">
      <c r="A1476" s="11" t="s">
        <v>5330</v>
      </c>
      <c r="B1476" s="11">
        <v>2019</v>
      </c>
      <c r="C1476" s="11" t="s">
        <v>5331</v>
      </c>
      <c r="D1476" s="11" t="s">
        <v>5332</v>
      </c>
      <c r="G1476" s="11" t="s">
        <v>5333</v>
      </c>
      <c r="H1476" s="11" t="s">
        <v>5334</v>
      </c>
    </row>
    <row r="1477" spans="1:8" x14ac:dyDescent="0.3">
      <c r="A1477" s="11" t="s">
        <v>5335</v>
      </c>
      <c r="B1477" s="11">
        <v>2013</v>
      </c>
      <c r="C1477" s="11" t="s">
        <v>5336</v>
      </c>
      <c r="D1477" s="11" t="s">
        <v>5337</v>
      </c>
    </row>
    <row r="1478" spans="1:8" x14ac:dyDescent="0.3">
      <c r="A1478" s="11" t="s">
        <v>5338</v>
      </c>
      <c r="B1478" s="11">
        <v>2018</v>
      </c>
      <c r="C1478" s="11" t="s">
        <v>5339</v>
      </c>
      <c r="D1478" s="11" t="s">
        <v>5340</v>
      </c>
      <c r="E1478" s="11">
        <v>24</v>
      </c>
      <c r="F1478" s="11">
        <v>2</v>
      </c>
      <c r="G1478" s="11" t="s">
        <v>5341</v>
      </c>
      <c r="H1478" s="11" t="s">
        <v>5342</v>
      </c>
    </row>
    <row r="1479" spans="1:8" x14ac:dyDescent="0.3">
      <c r="A1479" s="11" t="s">
        <v>4199</v>
      </c>
      <c r="B1479" s="11">
        <v>2022</v>
      </c>
      <c r="C1479" s="11" t="s">
        <v>5343</v>
      </c>
      <c r="D1479" s="11" t="s">
        <v>715</v>
      </c>
      <c r="E1479" s="11">
        <v>10</v>
      </c>
      <c r="G1479" s="11" t="s">
        <v>5344</v>
      </c>
      <c r="H1479" s="11" t="s">
        <v>5345</v>
      </c>
    </row>
    <row r="1480" spans="1:8" x14ac:dyDescent="0.3">
      <c r="A1480" s="11" t="s">
        <v>5346</v>
      </c>
      <c r="B1480" s="11">
        <v>2016</v>
      </c>
      <c r="C1480" s="11" t="s">
        <v>1725</v>
      </c>
      <c r="D1480" s="11" t="s">
        <v>2748</v>
      </c>
      <c r="G1480" s="11" t="s">
        <v>1727</v>
      </c>
      <c r="H1480" s="11" t="s">
        <v>5347</v>
      </c>
    </row>
    <row r="1481" spans="1:8" x14ac:dyDescent="0.3">
      <c r="A1481" s="11" t="s">
        <v>5348</v>
      </c>
      <c r="B1481" s="11">
        <v>2021</v>
      </c>
      <c r="C1481" s="11" t="s">
        <v>5349</v>
      </c>
      <c r="D1481" s="11" t="s">
        <v>5350</v>
      </c>
      <c r="G1481" s="11" t="s">
        <v>5351</v>
      </c>
      <c r="H1481" s="11" t="s">
        <v>5352</v>
      </c>
    </row>
    <row r="1482" spans="1:8" x14ac:dyDescent="0.3">
      <c r="A1482" s="11" t="s">
        <v>718</v>
      </c>
      <c r="B1482" s="11">
        <v>2021</v>
      </c>
      <c r="C1482" s="11" t="s">
        <v>66</v>
      </c>
      <c r="D1482" s="11" t="s">
        <v>5353</v>
      </c>
      <c r="E1482" s="11">
        <v>58</v>
      </c>
      <c r="F1482" s="11">
        <v>4</v>
      </c>
      <c r="G1482" s="11">
        <v>102544</v>
      </c>
      <c r="H1482" s="11" t="s">
        <v>720</v>
      </c>
    </row>
    <row r="1483" spans="1:8" x14ac:dyDescent="0.3">
      <c r="A1483" s="11" t="s">
        <v>5354</v>
      </c>
      <c r="B1483" s="11">
        <v>2019</v>
      </c>
      <c r="C1483" s="11" t="s">
        <v>5355</v>
      </c>
      <c r="D1483" s="11" t="s">
        <v>5356</v>
      </c>
      <c r="G1483" s="11" t="s">
        <v>2364</v>
      </c>
      <c r="H1483" s="11" t="s">
        <v>5357</v>
      </c>
    </row>
    <row r="1484" spans="1:8" x14ac:dyDescent="0.3">
      <c r="A1484" s="11" t="s">
        <v>5358</v>
      </c>
      <c r="B1484" s="11">
        <v>2019</v>
      </c>
      <c r="C1484" s="11" t="s">
        <v>5359</v>
      </c>
      <c r="D1484" s="11" t="s">
        <v>5360</v>
      </c>
      <c r="G1484" s="11" t="s">
        <v>5361</v>
      </c>
    </row>
    <row r="1485" spans="1:8" x14ac:dyDescent="0.3">
      <c r="A1485" s="11" t="s">
        <v>5362</v>
      </c>
      <c r="B1485" s="11">
        <v>2018</v>
      </c>
      <c r="C1485" s="11" t="s">
        <v>5363</v>
      </c>
      <c r="D1485" s="11" t="s">
        <v>5364</v>
      </c>
      <c r="G1485" s="11" t="s">
        <v>5365</v>
      </c>
      <c r="H1485" s="11" t="s">
        <v>5366</v>
      </c>
    </row>
    <row r="1486" spans="1:8" x14ac:dyDescent="0.3">
      <c r="A1486" s="11" t="s">
        <v>5367</v>
      </c>
      <c r="B1486" s="11">
        <v>2021</v>
      </c>
      <c r="C1486" s="11" t="s">
        <v>5368</v>
      </c>
      <c r="D1486" s="11" t="s">
        <v>1991</v>
      </c>
      <c r="E1486" s="11">
        <v>165</v>
      </c>
      <c r="G1486" s="11">
        <v>113765</v>
      </c>
      <c r="H1486" s="11" t="s">
        <v>5369</v>
      </c>
    </row>
    <row r="1487" spans="1:8" x14ac:dyDescent="0.3">
      <c r="A1487" s="11" t="s">
        <v>617</v>
      </c>
      <c r="B1487" s="11">
        <v>2021</v>
      </c>
      <c r="C1487" s="11" t="s">
        <v>4206</v>
      </c>
      <c r="D1487" s="11" t="s">
        <v>5370</v>
      </c>
      <c r="E1487" s="11">
        <v>55</v>
      </c>
      <c r="F1487" s="11">
        <v>2</v>
      </c>
      <c r="G1487" s="11" t="s">
        <v>4207</v>
      </c>
      <c r="H1487" s="11" t="s">
        <v>5371</v>
      </c>
    </row>
    <row r="1488" spans="1:8" x14ac:dyDescent="0.3">
      <c r="A1488" s="11" t="s">
        <v>5372</v>
      </c>
      <c r="B1488" s="11">
        <v>2021</v>
      </c>
      <c r="C1488" s="11" t="s">
        <v>5373</v>
      </c>
      <c r="D1488" s="11" t="s">
        <v>5374</v>
      </c>
      <c r="E1488" s="11">
        <v>21</v>
      </c>
      <c r="F1488" s="11">
        <v>1</v>
      </c>
      <c r="H1488" s="11" t="s">
        <v>5375</v>
      </c>
    </row>
    <row r="1489" spans="1:8" x14ac:dyDescent="0.3">
      <c r="A1489" s="11" t="s">
        <v>628</v>
      </c>
      <c r="B1489" s="11">
        <v>2019</v>
      </c>
      <c r="C1489" s="11" t="s">
        <v>629</v>
      </c>
      <c r="D1489" s="11" t="s">
        <v>5265</v>
      </c>
      <c r="G1489" s="11" t="s">
        <v>631</v>
      </c>
      <c r="H1489" s="11" t="s">
        <v>5376</v>
      </c>
    </row>
    <row r="1490" spans="1:8" x14ac:dyDescent="0.3">
      <c r="A1490" s="11" t="s">
        <v>4215</v>
      </c>
      <c r="B1490" s="11">
        <v>2017</v>
      </c>
      <c r="C1490" s="11" t="s">
        <v>1664</v>
      </c>
      <c r="D1490" s="11" t="s">
        <v>4216</v>
      </c>
      <c r="G1490" s="11" t="s">
        <v>1666</v>
      </c>
      <c r="H1490" s="11" t="s">
        <v>5377</v>
      </c>
    </row>
    <row r="1491" spans="1:8" x14ac:dyDescent="0.3">
      <c r="A1491" s="11" t="s">
        <v>5378</v>
      </c>
      <c r="B1491" s="11">
        <v>2020</v>
      </c>
      <c r="C1491" s="11" t="s">
        <v>5379</v>
      </c>
      <c r="D1491" s="11"/>
      <c r="G1491" s="11" t="s">
        <v>5380</v>
      </c>
    </row>
    <row r="1492" spans="1:8" x14ac:dyDescent="0.3">
      <c r="A1492" s="11" t="s">
        <v>5381</v>
      </c>
      <c r="B1492" s="11">
        <v>2021</v>
      </c>
      <c r="C1492" s="11" t="s">
        <v>5382</v>
      </c>
      <c r="D1492" s="11"/>
      <c r="G1492" s="8" t="s">
        <v>5383</v>
      </c>
    </row>
    <row r="1493" spans="1:8" x14ac:dyDescent="0.3">
      <c r="A1493" s="11" t="s">
        <v>5384</v>
      </c>
      <c r="B1493" s="11">
        <v>2019</v>
      </c>
      <c r="C1493" s="11" t="s">
        <v>5385</v>
      </c>
      <c r="D1493" s="11" t="s">
        <v>5386</v>
      </c>
      <c r="E1493" s="11">
        <v>5</v>
      </c>
      <c r="G1493" s="11" t="s">
        <v>1622</v>
      </c>
    </row>
    <row r="1494" spans="1:8" x14ac:dyDescent="0.3">
      <c r="A1494" s="11" t="s">
        <v>5387</v>
      </c>
      <c r="B1494" s="11">
        <v>2022</v>
      </c>
      <c r="C1494" s="11" t="s">
        <v>5388</v>
      </c>
      <c r="D1494" s="11" t="s">
        <v>5389</v>
      </c>
      <c r="E1494" s="11">
        <v>81</v>
      </c>
      <c r="F1494" s="11">
        <v>19</v>
      </c>
      <c r="G1494" s="11" t="s">
        <v>5390</v>
      </c>
      <c r="H1494" s="11" t="s">
        <v>5391</v>
      </c>
    </row>
    <row r="1495" spans="1:8" x14ac:dyDescent="0.3">
      <c r="A1495" s="11" t="s">
        <v>5392</v>
      </c>
      <c r="B1495" s="11">
        <v>2020</v>
      </c>
      <c r="C1495" s="11" t="s">
        <v>5393</v>
      </c>
      <c r="D1495" s="11" t="s">
        <v>5394</v>
      </c>
      <c r="E1495" s="11">
        <v>12319</v>
      </c>
      <c r="G1495" s="11" t="s">
        <v>5395</v>
      </c>
      <c r="H1495" s="11" t="s">
        <v>5396</v>
      </c>
    </row>
    <row r="1496" spans="1:8" x14ac:dyDescent="0.3">
      <c r="A1496" s="11" t="s">
        <v>5397</v>
      </c>
      <c r="B1496" s="11">
        <v>2020</v>
      </c>
      <c r="C1496" s="11" t="s">
        <v>5398</v>
      </c>
      <c r="D1496" s="11" t="s">
        <v>728</v>
      </c>
      <c r="E1496" s="11" t="s">
        <v>5399</v>
      </c>
    </row>
    <row r="1497" spans="1:8" x14ac:dyDescent="0.3">
      <c r="A1497" s="11" t="s">
        <v>5400</v>
      </c>
      <c r="B1497" s="11">
        <v>2013</v>
      </c>
      <c r="C1497" s="11" t="s">
        <v>5401</v>
      </c>
      <c r="D1497" s="11"/>
      <c r="G1497" s="8" t="s">
        <v>5402</v>
      </c>
    </row>
    <row r="1498" spans="1:8" x14ac:dyDescent="0.3">
      <c r="A1498" s="11" t="s">
        <v>5403</v>
      </c>
      <c r="B1498" s="11">
        <v>2017</v>
      </c>
      <c r="C1498" s="11" t="s">
        <v>5404</v>
      </c>
      <c r="D1498" s="11" t="s">
        <v>5239</v>
      </c>
      <c r="E1498" s="11">
        <v>1816</v>
      </c>
      <c r="G1498" s="11" t="s">
        <v>1686</v>
      </c>
    </row>
    <row r="1499" spans="1:8" x14ac:dyDescent="0.3">
      <c r="A1499" s="11" t="s">
        <v>5405</v>
      </c>
      <c r="B1499" s="11">
        <v>2020</v>
      </c>
      <c r="C1499" s="11" t="s">
        <v>5406</v>
      </c>
      <c r="D1499" s="11" t="s">
        <v>5407</v>
      </c>
      <c r="H1499" s="8" t="s">
        <v>5408</v>
      </c>
    </row>
    <row r="1500" spans="1:8" x14ac:dyDescent="0.3">
      <c r="A1500" s="11" t="s">
        <v>645</v>
      </c>
      <c r="B1500" s="11">
        <v>2016</v>
      </c>
      <c r="C1500" s="11" t="s">
        <v>739</v>
      </c>
      <c r="D1500" s="11" t="s">
        <v>5409</v>
      </c>
      <c r="G1500" s="11" t="s">
        <v>648</v>
      </c>
      <c r="H1500" s="11" t="s">
        <v>5410</v>
      </c>
    </row>
    <row r="1501" spans="1:8" x14ac:dyDescent="0.3">
      <c r="A1501" s="11" t="s">
        <v>5411</v>
      </c>
      <c r="B1501" s="11">
        <v>2016</v>
      </c>
      <c r="C1501" s="11" t="s">
        <v>5412</v>
      </c>
      <c r="D1501" s="11" t="s">
        <v>728</v>
      </c>
      <c r="E1501" s="11" t="s">
        <v>5413</v>
      </c>
    </row>
    <row r="1502" spans="1:8" x14ac:dyDescent="0.3">
      <c r="A1502" s="11" t="s">
        <v>5414</v>
      </c>
      <c r="B1502" s="11">
        <v>2009</v>
      </c>
      <c r="C1502" s="11" t="s">
        <v>5415</v>
      </c>
      <c r="D1502" s="11" t="s">
        <v>1466</v>
      </c>
      <c r="G1502" s="11">
        <v>1147</v>
      </c>
      <c r="H1502" s="11" t="s">
        <v>5416</v>
      </c>
    </row>
    <row r="1503" spans="1:8" x14ac:dyDescent="0.3">
      <c r="A1503" s="11" t="s">
        <v>5417</v>
      </c>
      <c r="B1503" s="11">
        <v>2020</v>
      </c>
      <c r="C1503" s="11" t="s">
        <v>5418</v>
      </c>
      <c r="D1503" s="11" t="s">
        <v>5419</v>
      </c>
      <c r="G1503" s="11" t="s">
        <v>5420</v>
      </c>
      <c r="H1503" s="11" t="s">
        <v>5421</v>
      </c>
    </row>
    <row r="1504" spans="1:8" x14ac:dyDescent="0.3">
      <c r="A1504" s="11" t="s">
        <v>5422</v>
      </c>
      <c r="B1504" s="11">
        <v>2014</v>
      </c>
      <c r="C1504" s="11" t="s">
        <v>5423</v>
      </c>
      <c r="D1504" s="11" t="s">
        <v>5424</v>
      </c>
      <c r="E1504" s="11">
        <v>242</v>
      </c>
      <c r="G1504" s="11" t="s">
        <v>5425</v>
      </c>
      <c r="H1504" s="11" t="s">
        <v>5426</v>
      </c>
    </row>
    <row r="1505" spans="1:8" x14ac:dyDescent="0.3">
      <c r="A1505" s="11" t="s">
        <v>3692</v>
      </c>
      <c r="B1505" s="11">
        <v>2000</v>
      </c>
      <c r="C1505" s="11" t="s">
        <v>3693</v>
      </c>
      <c r="D1505" s="11" t="s">
        <v>3694</v>
      </c>
      <c r="E1505" s="11">
        <v>32</v>
      </c>
      <c r="F1505" s="11">
        <v>6</v>
      </c>
      <c r="G1505" s="11" t="s">
        <v>5427</v>
      </c>
      <c r="H1505" s="11" t="s">
        <v>5428</v>
      </c>
    </row>
    <row r="1506" spans="1:8" x14ac:dyDescent="0.3">
      <c r="A1506" s="11" t="s">
        <v>5429</v>
      </c>
      <c r="B1506" s="11">
        <v>2020</v>
      </c>
      <c r="C1506" s="11" t="s">
        <v>5430</v>
      </c>
      <c r="D1506" s="11" t="s">
        <v>5431</v>
      </c>
      <c r="G1506" s="11" t="s">
        <v>5432</v>
      </c>
    </row>
    <row r="1507" spans="1:8" x14ac:dyDescent="0.3">
      <c r="A1507" s="11" t="s">
        <v>5433</v>
      </c>
      <c r="B1507" s="11">
        <v>2016</v>
      </c>
      <c r="C1507" s="11" t="s">
        <v>5434</v>
      </c>
      <c r="D1507" s="11" t="s">
        <v>5435</v>
      </c>
      <c r="E1507" s="11">
        <v>1749</v>
      </c>
    </row>
    <row r="1508" spans="1:8" x14ac:dyDescent="0.3">
      <c r="A1508" s="11" t="s">
        <v>5436</v>
      </c>
      <c r="B1508" s="11">
        <v>2015</v>
      </c>
      <c r="C1508" s="11" t="s">
        <v>5437</v>
      </c>
      <c r="D1508" s="11" t="s">
        <v>5438</v>
      </c>
      <c r="G1508" s="11" t="s">
        <v>5439</v>
      </c>
    </row>
    <row r="1509" spans="1:8" x14ac:dyDescent="0.3">
      <c r="A1509" s="11" t="s">
        <v>5440</v>
      </c>
      <c r="B1509" s="11">
        <v>2020</v>
      </c>
      <c r="C1509" s="11" t="s">
        <v>5441</v>
      </c>
      <c r="D1509" s="11" t="s">
        <v>5442</v>
      </c>
      <c r="E1509" s="11">
        <v>2776</v>
      </c>
      <c r="G1509" s="11" t="s">
        <v>5443</v>
      </c>
    </row>
    <row r="1510" spans="1:8" x14ac:dyDescent="0.3">
      <c r="A1510" s="11" t="s">
        <v>5444</v>
      </c>
      <c r="B1510" s="11">
        <v>2014</v>
      </c>
      <c r="C1510" s="11" t="s">
        <v>5445</v>
      </c>
      <c r="D1510" s="11" t="s">
        <v>5446</v>
      </c>
    </row>
    <row r="1511" spans="1:8" x14ac:dyDescent="0.3">
      <c r="A1511" s="11" t="s">
        <v>5447</v>
      </c>
      <c r="B1511" s="11">
        <v>2018</v>
      </c>
      <c r="C1511" s="11" t="s">
        <v>5448</v>
      </c>
      <c r="D1511" s="11" t="s">
        <v>5449</v>
      </c>
      <c r="E1511" s="11">
        <v>2253</v>
      </c>
    </row>
    <row r="1512" spans="1:8" x14ac:dyDescent="0.3">
      <c r="A1512" s="11" t="s">
        <v>5450</v>
      </c>
      <c r="B1512" s="11">
        <v>2013</v>
      </c>
      <c r="C1512" s="11" t="s">
        <v>5451</v>
      </c>
      <c r="D1512" s="11" t="s">
        <v>5452</v>
      </c>
      <c r="G1512" s="11" t="s">
        <v>5453</v>
      </c>
    </row>
    <row r="1513" spans="1:8" x14ac:dyDescent="0.3">
      <c r="A1513" s="11" t="s">
        <v>5454</v>
      </c>
      <c r="B1513" s="11">
        <v>2014</v>
      </c>
      <c r="C1513" s="11" t="s">
        <v>5455</v>
      </c>
      <c r="D1513" s="11" t="s">
        <v>5456</v>
      </c>
      <c r="G1513" s="11" t="s">
        <v>5457</v>
      </c>
    </row>
    <row r="1514" spans="1:8" x14ac:dyDescent="0.3">
      <c r="A1514" s="11" t="s">
        <v>5458</v>
      </c>
      <c r="B1514" s="11">
        <v>2018</v>
      </c>
      <c r="C1514" s="11" t="s">
        <v>5459</v>
      </c>
      <c r="D1514" s="11" t="s">
        <v>5460</v>
      </c>
      <c r="E1514" s="11">
        <v>2263</v>
      </c>
    </row>
    <row r="1515" spans="1:8" x14ac:dyDescent="0.3">
      <c r="A1515" s="11" t="s">
        <v>4156</v>
      </c>
      <c r="B1515" s="11">
        <v>2018</v>
      </c>
      <c r="C1515" s="11" t="s">
        <v>4157</v>
      </c>
      <c r="D1515" s="11" t="s">
        <v>5449</v>
      </c>
      <c r="E1515" s="11">
        <v>2253</v>
      </c>
    </row>
    <row r="1516" spans="1:8" x14ac:dyDescent="0.3">
      <c r="A1516" s="11" t="s">
        <v>5461</v>
      </c>
      <c r="B1516" s="11">
        <v>2011</v>
      </c>
      <c r="C1516" s="11" t="s">
        <v>5462</v>
      </c>
      <c r="D1516" s="11" t="s">
        <v>5463</v>
      </c>
      <c r="G1516" s="11" t="s">
        <v>5464</v>
      </c>
    </row>
    <row r="1517" spans="1:8" x14ac:dyDescent="0.3">
      <c r="A1517" s="11" t="s">
        <v>5465</v>
      </c>
      <c r="B1517" s="11">
        <v>2017</v>
      </c>
      <c r="C1517" s="11" t="s">
        <v>5466</v>
      </c>
      <c r="D1517" s="11" t="s">
        <v>5467</v>
      </c>
      <c r="G1517" s="11" t="s">
        <v>1622</v>
      </c>
    </row>
    <row r="1518" spans="1:8" x14ac:dyDescent="0.3">
      <c r="A1518" s="11" t="s">
        <v>5253</v>
      </c>
      <c r="B1518" s="11">
        <v>2018</v>
      </c>
      <c r="C1518" s="11" t="s">
        <v>3140</v>
      </c>
      <c r="D1518" s="11" t="s">
        <v>5460</v>
      </c>
      <c r="E1518" s="11">
        <v>2263</v>
      </c>
    </row>
    <row r="1519" spans="1:8" x14ac:dyDescent="0.3">
      <c r="A1519" s="11" t="s">
        <v>5468</v>
      </c>
      <c r="B1519" s="11">
        <v>2013</v>
      </c>
      <c r="C1519" s="11" t="s">
        <v>5469</v>
      </c>
      <c r="D1519" s="11" t="s">
        <v>554</v>
      </c>
      <c r="E1519" s="11">
        <v>28</v>
      </c>
      <c r="F1519" s="11">
        <v>2</v>
      </c>
      <c r="G1519" s="11" t="s">
        <v>5470</v>
      </c>
    </row>
    <row r="1520" spans="1:8" x14ac:dyDescent="0.3">
      <c r="A1520" s="11" t="s">
        <v>5471</v>
      </c>
      <c r="B1520" s="11">
        <v>2011</v>
      </c>
      <c r="C1520" s="11" t="s">
        <v>5472</v>
      </c>
      <c r="D1520" s="11" t="s">
        <v>5473</v>
      </c>
      <c r="E1520" s="11">
        <v>48</v>
      </c>
      <c r="F1520" s="11">
        <v>4</v>
      </c>
      <c r="G1520" s="11" t="s">
        <v>5474</v>
      </c>
      <c r="H1520" s="11" t="s">
        <v>5475</v>
      </c>
    </row>
    <row r="1521" spans="1:8" x14ac:dyDescent="0.3">
      <c r="A1521" s="11" t="s">
        <v>5476</v>
      </c>
      <c r="B1521" s="11">
        <v>2020</v>
      </c>
      <c r="C1521" s="11" t="s">
        <v>5477</v>
      </c>
      <c r="D1521" s="11" t="s">
        <v>5478</v>
      </c>
      <c r="E1521" s="11">
        <v>24</v>
      </c>
      <c r="F1521" s="11">
        <v>3</v>
      </c>
      <c r="G1521" s="11" t="s">
        <v>5479</v>
      </c>
    </row>
    <row r="1522" spans="1:8" x14ac:dyDescent="0.3">
      <c r="A1522" s="11" t="s">
        <v>5480</v>
      </c>
      <c r="B1522" s="11">
        <v>2016</v>
      </c>
      <c r="C1522" s="11" t="s">
        <v>5481</v>
      </c>
      <c r="D1522" s="11" t="s">
        <v>5482</v>
      </c>
      <c r="G1522" s="11" t="s">
        <v>5483</v>
      </c>
    </row>
    <row r="1523" spans="1:8" x14ac:dyDescent="0.3">
      <c r="A1523" s="11" t="s">
        <v>5484</v>
      </c>
      <c r="B1523" s="11">
        <v>2020</v>
      </c>
      <c r="C1523" s="11" t="s">
        <v>5485</v>
      </c>
      <c r="D1523" s="11" t="s">
        <v>1159</v>
      </c>
      <c r="G1523" s="11" t="s">
        <v>5486</v>
      </c>
    </row>
    <row r="1524" spans="1:8" x14ac:dyDescent="0.3">
      <c r="A1524" s="11" t="s">
        <v>5487</v>
      </c>
      <c r="B1524" s="11">
        <v>2020</v>
      </c>
      <c r="C1524" s="11" t="s">
        <v>5488</v>
      </c>
      <c r="D1524" s="11" t="s">
        <v>5431</v>
      </c>
      <c r="G1524" s="11" t="s">
        <v>5489</v>
      </c>
    </row>
    <row r="1525" spans="1:8" x14ac:dyDescent="0.3">
      <c r="A1525" s="11" t="s">
        <v>5490</v>
      </c>
      <c r="B1525" s="11">
        <v>2018</v>
      </c>
      <c r="C1525" s="11" t="s">
        <v>5491</v>
      </c>
      <c r="D1525" s="11" t="s">
        <v>3321</v>
      </c>
    </row>
    <row r="1526" spans="1:8" x14ac:dyDescent="0.3">
      <c r="A1526" s="11" t="s">
        <v>5492</v>
      </c>
      <c r="B1526" s="11">
        <v>2019</v>
      </c>
      <c r="C1526" s="11" t="s">
        <v>5493</v>
      </c>
      <c r="D1526" s="11" t="s">
        <v>5494</v>
      </c>
      <c r="G1526" s="11" t="s">
        <v>5495</v>
      </c>
    </row>
    <row r="1527" spans="1:8" x14ac:dyDescent="0.3">
      <c r="A1527" s="11" t="s">
        <v>5496</v>
      </c>
      <c r="B1527" s="11">
        <v>2018</v>
      </c>
      <c r="C1527" s="11" t="s">
        <v>5497</v>
      </c>
      <c r="D1527" s="11" t="s">
        <v>5460</v>
      </c>
      <c r="E1527" s="11">
        <v>2263</v>
      </c>
    </row>
    <row r="1528" spans="1:8" x14ac:dyDescent="0.3">
      <c r="A1528" s="11" t="s">
        <v>3163</v>
      </c>
      <c r="B1528" s="11">
        <v>2018</v>
      </c>
      <c r="C1528" s="11" t="s">
        <v>5498</v>
      </c>
      <c r="D1528" s="11" t="s">
        <v>5460</v>
      </c>
      <c r="E1528" s="11">
        <v>2263</v>
      </c>
    </row>
    <row r="1529" spans="1:8" x14ac:dyDescent="0.3">
      <c r="A1529" s="11" t="s">
        <v>826</v>
      </c>
      <c r="B1529" s="11">
        <v>2017</v>
      </c>
      <c r="C1529" s="11" t="s">
        <v>515</v>
      </c>
      <c r="D1529" s="11" t="s">
        <v>828</v>
      </c>
      <c r="E1529" s="11">
        <v>11</v>
      </c>
      <c r="F1529" s="11">
        <v>1</v>
      </c>
      <c r="G1529" s="11" t="s">
        <v>517</v>
      </c>
    </row>
    <row r="1530" spans="1:8" x14ac:dyDescent="0.3">
      <c r="A1530" s="11" t="s">
        <v>836</v>
      </c>
      <c r="B1530" s="11">
        <v>2019</v>
      </c>
      <c r="C1530" s="11" t="s">
        <v>5499</v>
      </c>
      <c r="D1530" s="11" t="s">
        <v>5500</v>
      </c>
      <c r="E1530" s="11">
        <v>1</v>
      </c>
      <c r="G1530" s="11" t="s">
        <v>839</v>
      </c>
      <c r="H1530" s="11" t="s">
        <v>5501</v>
      </c>
    </row>
    <row r="1531" spans="1:8" x14ac:dyDescent="0.3">
      <c r="A1531" s="11" t="s">
        <v>5502</v>
      </c>
      <c r="B1531" s="11">
        <v>2018</v>
      </c>
      <c r="C1531" s="11" t="s">
        <v>5503</v>
      </c>
      <c r="D1531" s="11" t="s">
        <v>5460</v>
      </c>
      <c r="E1531" s="11">
        <v>2263</v>
      </c>
    </row>
    <row r="1532" spans="1:8" x14ac:dyDescent="0.3">
      <c r="A1532" s="11" t="s">
        <v>5504</v>
      </c>
      <c r="B1532" s="11">
        <v>1981</v>
      </c>
      <c r="C1532" s="11" t="s">
        <v>5505</v>
      </c>
      <c r="D1532" s="11" t="s">
        <v>5506</v>
      </c>
    </row>
    <row r="1533" spans="1:8" x14ac:dyDescent="0.3">
      <c r="A1533" s="11" t="s">
        <v>5507</v>
      </c>
      <c r="B1533" s="11">
        <v>2014</v>
      </c>
      <c r="C1533" s="11" t="s">
        <v>5508</v>
      </c>
      <c r="D1533" s="11" t="s">
        <v>5509</v>
      </c>
      <c r="E1533" s="11">
        <v>27</v>
      </c>
      <c r="F1533" s="11">
        <v>4</v>
      </c>
      <c r="G1533" s="11" t="s">
        <v>5510</v>
      </c>
      <c r="H1533" s="11" t="s">
        <v>5511</v>
      </c>
    </row>
    <row r="1534" spans="1:8" x14ac:dyDescent="0.3">
      <c r="A1534" s="11" t="s">
        <v>5512</v>
      </c>
      <c r="B1534" s="11">
        <v>2012</v>
      </c>
      <c r="C1534" s="11" t="s">
        <v>5513</v>
      </c>
      <c r="D1534" s="11" t="s">
        <v>5514</v>
      </c>
      <c r="E1534" s="11">
        <v>15</v>
      </c>
      <c r="F1534" s="11">
        <v>6</v>
      </c>
      <c r="G1534" s="11" t="s">
        <v>5515</v>
      </c>
      <c r="H1534" s="11" t="s">
        <v>5516</v>
      </c>
    </row>
    <row r="1535" spans="1:8" x14ac:dyDescent="0.3">
      <c r="A1535" s="11" t="s">
        <v>5517</v>
      </c>
      <c r="B1535" s="11">
        <v>2018</v>
      </c>
      <c r="C1535" s="11" t="s">
        <v>5518</v>
      </c>
      <c r="D1535" s="11" t="s">
        <v>5519</v>
      </c>
      <c r="E1535" s="11">
        <v>2251</v>
      </c>
    </row>
    <row r="1536" spans="1:8" x14ac:dyDescent="0.3">
      <c r="A1536" s="11" t="s">
        <v>5520</v>
      </c>
      <c r="B1536" s="11">
        <v>2020</v>
      </c>
      <c r="C1536" s="11" t="s">
        <v>5521</v>
      </c>
      <c r="D1536" s="11" t="s">
        <v>5478</v>
      </c>
      <c r="E1536" s="11">
        <v>24</v>
      </c>
      <c r="F1536" s="11">
        <v>2</v>
      </c>
      <c r="H1536" s="11" t="s">
        <v>5522</v>
      </c>
    </row>
    <row r="1537" spans="1:8" x14ac:dyDescent="0.3">
      <c r="A1537" s="11" t="s">
        <v>5523</v>
      </c>
      <c r="B1537" s="11">
        <v>2018</v>
      </c>
      <c r="C1537" s="11" t="s">
        <v>5524</v>
      </c>
      <c r="D1537" s="11" t="s">
        <v>5460</v>
      </c>
      <c r="E1537" s="11">
        <v>2263</v>
      </c>
    </row>
    <row r="1538" spans="1:8" x14ac:dyDescent="0.3">
      <c r="A1538" s="11" t="s">
        <v>5525</v>
      </c>
      <c r="B1538" s="11">
        <v>2019</v>
      </c>
      <c r="C1538" s="11" t="s">
        <v>5526</v>
      </c>
      <c r="D1538" s="11" t="s">
        <v>5527</v>
      </c>
      <c r="E1538" s="11">
        <v>2421</v>
      </c>
      <c r="G1538" s="11" t="s">
        <v>5156</v>
      </c>
    </row>
    <row r="1539" spans="1:8" x14ac:dyDescent="0.3">
      <c r="A1539" s="11" t="s">
        <v>5528</v>
      </c>
      <c r="B1539" s="11">
        <v>1997</v>
      </c>
      <c r="C1539" s="11" t="s">
        <v>5529</v>
      </c>
      <c r="D1539" s="11" t="s">
        <v>5530</v>
      </c>
    </row>
    <row r="1540" spans="1:8" x14ac:dyDescent="0.3">
      <c r="A1540" s="11" t="s">
        <v>5531</v>
      </c>
      <c r="B1540" s="11">
        <v>2015</v>
      </c>
      <c r="C1540" s="11" t="s">
        <v>5532</v>
      </c>
      <c r="D1540" s="11" t="s">
        <v>5438</v>
      </c>
      <c r="G1540" s="11" t="s">
        <v>5533</v>
      </c>
      <c r="H1540" s="11" t="s">
        <v>5534</v>
      </c>
    </row>
    <row r="1541" spans="1:8" x14ac:dyDescent="0.3">
      <c r="A1541" s="11" t="s">
        <v>5535</v>
      </c>
      <c r="B1541" s="11">
        <v>2020</v>
      </c>
      <c r="C1541" s="11" t="s">
        <v>5536</v>
      </c>
      <c r="D1541" s="11" t="s">
        <v>5537</v>
      </c>
      <c r="G1541" s="11" t="s">
        <v>5538</v>
      </c>
    </row>
    <row r="1542" spans="1:8" x14ac:dyDescent="0.3">
      <c r="A1542" s="11" t="s">
        <v>5539</v>
      </c>
      <c r="B1542" s="11">
        <v>2000</v>
      </c>
      <c r="C1542" s="11" t="s">
        <v>5540</v>
      </c>
      <c r="D1542" s="11" t="s">
        <v>5541</v>
      </c>
      <c r="E1542" s="11">
        <v>15</v>
      </c>
      <c r="F1542" s="11" t="s">
        <v>3293</v>
      </c>
      <c r="G1542" s="11" t="s">
        <v>5542</v>
      </c>
      <c r="H1542" s="11" t="s">
        <v>5543</v>
      </c>
    </row>
    <row r="1543" spans="1:8" x14ac:dyDescent="0.3">
      <c r="A1543" s="11" t="s">
        <v>5544</v>
      </c>
      <c r="B1543" s="11">
        <v>2015</v>
      </c>
      <c r="C1543" s="11" t="s">
        <v>5545</v>
      </c>
      <c r="D1543" s="11" t="s">
        <v>5541</v>
      </c>
      <c r="E1543" s="11">
        <v>30</v>
      </c>
      <c r="F1543" s="11">
        <v>4</v>
      </c>
      <c r="G1543" s="11" t="s">
        <v>5546</v>
      </c>
      <c r="H1543" s="11" t="s">
        <v>5547</v>
      </c>
    </row>
    <row r="1544" spans="1:8" x14ac:dyDescent="0.3">
      <c r="A1544" s="11" t="s">
        <v>5548</v>
      </c>
      <c r="B1544" s="11">
        <v>2018</v>
      </c>
      <c r="C1544" s="11" t="s">
        <v>5549</v>
      </c>
      <c r="D1544" s="11" t="s">
        <v>5550</v>
      </c>
      <c r="E1544" s="11">
        <v>16</v>
      </c>
      <c r="F1544" s="11">
        <v>1</v>
      </c>
      <c r="G1544" s="11" t="s">
        <v>5551</v>
      </c>
      <c r="H1544" s="11" t="s">
        <v>5552</v>
      </c>
    </row>
    <row r="1545" spans="1:8" x14ac:dyDescent="0.3">
      <c r="A1545" s="11" t="s">
        <v>5553</v>
      </c>
      <c r="B1545" s="11">
        <v>2018</v>
      </c>
      <c r="C1545" s="11" t="s">
        <v>5554</v>
      </c>
      <c r="D1545" s="11" t="s">
        <v>5460</v>
      </c>
      <c r="E1545" s="11">
        <v>2263</v>
      </c>
    </row>
    <row r="1546" spans="1:8" x14ac:dyDescent="0.3">
      <c r="A1546" s="11" t="s">
        <v>5555</v>
      </c>
      <c r="B1546" s="11">
        <v>2016</v>
      </c>
      <c r="C1546" s="11" t="s">
        <v>5556</v>
      </c>
      <c r="D1546" s="11" t="s">
        <v>3169</v>
      </c>
      <c r="E1546" s="11">
        <v>16</v>
      </c>
      <c r="F1546" s="11">
        <v>3</v>
      </c>
      <c r="G1546" s="11" t="s">
        <v>5557</v>
      </c>
      <c r="H1546" s="11" t="s">
        <v>5558</v>
      </c>
    </row>
    <row r="1547" spans="1:8" x14ac:dyDescent="0.3">
      <c r="A1547" s="11" t="s">
        <v>5559</v>
      </c>
      <c r="B1547" s="11">
        <v>2017</v>
      </c>
      <c r="C1547" s="11" t="s">
        <v>5560</v>
      </c>
      <c r="D1547" s="11" t="s">
        <v>5561</v>
      </c>
      <c r="G1547" s="11" t="s">
        <v>5562</v>
      </c>
    </row>
    <row r="1548" spans="1:8" x14ac:dyDescent="0.3">
      <c r="A1548" s="11" t="s">
        <v>5563</v>
      </c>
      <c r="B1548" s="11">
        <v>2015</v>
      </c>
      <c r="C1548" s="11" t="s">
        <v>5564</v>
      </c>
      <c r="D1548" s="11" t="s">
        <v>5565</v>
      </c>
      <c r="E1548" s="11">
        <v>2</v>
      </c>
      <c r="G1548" s="11" t="s">
        <v>5566</v>
      </c>
    </row>
    <row r="1549" spans="1:8" x14ac:dyDescent="0.3">
      <c r="A1549" s="11" t="s">
        <v>5567</v>
      </c>
      <c r="B1549" s="11">
        <v>2014</v>
      </c>
      <c r="C1549" s="11" t="s">
        <v>5568</v>
      </c>
      <c r="D1549" s="11" t="s">
        <v>485</v>
      </c>
      <c r="E1549" s="11">
        <v>69</v>
      </c>
      <c r="G1549" s="11" t="s">
        <v>5569</v>
      </c>
      <c r="H1549" s="11" t="s">
        <v>5570</v>
      </c>
    </row>
    <row r="1550" spans="1:8" x14ac:dyDescent="0.3">
      <c r="A1550" s="11" t="s">
        <v>5571</v>
      </c>
      <c r="B1550" s="11">
        <v>2019</v>
      </c>
      <c r="C1550" s="11" t="s">
        <v>5572</v>
      </c>
      <c r="D1550" s="11" t="s">
        <v>5573</v>
      </c>
      <c r="E1550" s="11">
        <v>2517</v>
      </c>
      <c r="G1550" s="11" t="s">
        <v>5574</v>
      </c>
    </row>
    <row r="1551" spans="1:8" x14ac:dyDescent="0.3">
      <c r="A1551" s="11" t="s">
        <v>5575</v>
      </c>
      <c r="B1551" s="11">
        <v>2015</v>
      </c>
      <c r="C1551" s="11" t="s">
        <v>5576</v>
      </c>
      <c r="D1551" s="11" t="s">
        <v>5565</v>
      </c>
      <c r="G1551" s="11" t="s">
        <v>5577</v>
      </c>
      <c r="H1551" s="11" t="s">
        <v>5578</v>
      </c>
    </row>
    <row r="1552" spans="1:8" x14ac:dyDescent="0.3">
      <c r="A1552" s="11" t="s">
        <v>5579</v>
      </c>
      <c r="B1552" s="11">
        <v>2017</v>
      </c>
      <c r="C1552" s="11" t="s">
        <v>5580</v>
      </c>
      <c r="D1552" s="11" t="s">
        <v>5581</v>
      </c>
      <c r="E1552" s="11">
        <v>1</v>
      </c>
      <c r="G1552" s="11" t="s">
        <v>5582</v>
      </c>
    </row>
    <row r="1553" spans="1:8" x14ac:dyDescent="0.3">
      <c r="A1553" s="11" t="s">
        <v>3774</v>
      </c>
      <c r="B1553" s="11">
        <v>1998</v>
      </c>
      <c r="C1553" s="11" t="s">
        <v>3775</v>
      </c>
      <c r="D1553" s="11" t="s">
        <v>5541</v>
      </c>
      <c r="E1553" s="11">
        <v>13</v>
      </c>
      <c r="F1553" s="11">
        <v>1</v>
      </c>
      <c r="G1553" s="11" t="s">
        <v>1601</v>
      </c>
      <c r="H1553" s="11" t="s">
        <v>5583</v>
      </c>
    </row>
    <row r="1554" spans="1:8" x14ac:dyDescent="0.3">
      <c r="A1554" s="11" t="s">
        <v>5584</v>
      </c>
      <c r="B1554" s="11">
        <v>2013</v>
      </c>
      <c r="C1554" s="11" t="s">
        <v>5585</v>
      </c>
      <c r="D1554" s="11" t="s">
        <v>3117</v>
      </c>
      <c r="E1554" s="11">
        <v>29</v>
      </c>
      <c r="F1554" s="11">
        <v>3</v>
      </c>
      <c r="G1554" s="11" t="s">
        <v>5586</v>
      </c>
      <c r="H1554" s="11" t="s">
        <v>5587</v>
      </c>
    </row>
    <row r="1555" spans="1:8" x14ac:dyDescent="0.3">
      <c r="A1555" s="11" t="s">
        <v>5588</v>
      </c>
      <c r="B1555" s="11">
        <v>2019</v>
      </c>
      <c r="C1555" s="11" t="s">
        <v>5589</v>
      </c>
      <c r="D1555" s="11" t="s">
        <v>5590</v>
      </c>
      <c r="G1555" s="11" t="s">
        <v>5591</v>
      </c>
    </row>
    <row r="1556" spans="1:8" x14ac:dyDescent="0.3">
      <c r="A1556" s="11" t="s">
        <v>5592</v>
      </c>
      <c r="B1556" s="11">
        <v>2020</v>
      </c>
      <c r="C1556" s="11" t="s">
        <v>5593</v>
      </c>
      <c r="D1556" s="11" t="s">
        <v>5594</v>
      </c>
      <c r="G1556" s="11" t="s">
        <v>2197</v>
      </c>
      <c r="H1556" s="11" t="s">
        <v>5595</v>
      </c>
    </row>
    <row r="1557" spans="1:8" x14ac:dyDescent="0.3">
      <c r="A1557" s="11" t="s">
        <v>2747</v>
      </c>
      <c r="B1557" s="11">
        <v>2016</v>
      </c>
      <c r="C1557" s="11" t="s">
        <v>1725</v>
      </c>
      <c r="D1557" s="11" t="s">
        <v>5596</v>
      </c>
      <c r="G1557" s="11" t="s">
        <v>1727</v>
      </c>
      <c r="H1557" s="11" t="s">
        <v>5347</v>
      </c>
    </row>
    <row r="1558" spans="1:8" x14ac:dyDescent="0.3">
      <c r="A1558" s="11" t="s">
        <v>3285</v>
      </c>
      <c r="B1558" s="11">
        <v>2000</v>
      </c>
      <c r="C1558" s="11" t="s">
        <v>45</v>
      </c>
      <c r="D1558" s="11" t="s">
        <v>5597</v>
      </c>
      <c r="E1558" s="11">
        <v>3</v>
      </c>
      <c r="F1558" s="11">
        <v>2</v>
      </c>
      <c r="G1558" s="11" t="s">
        <v>3287</v>
      </c>
    </row>
    <row r="1559" spans="1:8" x14ac:dyDescent="0.3">
      <c r="A1559" s="11" t="s">
        <v>5598</v>
      </c>
      <c r="B1559" s="11">
        <v>2019</v>
      </c>
      <c r="C1559" s="11" t="s">
        <v>5599</v>
      </c>
      <c r="D1559" s="11" t="s">
        <v>5527</v>
      </c>
      <c r="E1559" s="11">
        <v>2421</v>
      </c>
      <c r="G1559" s="11" t="s">
        <v>5600</v>
      </c>
    </row>
    <row r="1560" spans="1:8" x14ac:dyDescent="0.3">
      <c r="A1560" s="11" t="s">
        <v>5601</v>
      </c>
      <c r="B1560" s="11">
        <v>2020</v>
      </c>
      <c r="C1560" s="11" t="s">
        <v>5602</v>
      </c>
      <c r="D1560" s="11" t="s">
        <v>5603</v>
      </c>
      <c r="E1560" s="11">
        <v>325</v>
      </c>
      <c r="G1560" s="11" t="s">
        <v>5604</v>
      </c>
      <c r="H1560" s="11" t="s">
        <v>5605</v>
      </c>
    </row>
    <row r="1561" spans="1:8" x14ac:dyDescent="0.3">
      <c r="A1561" s="11" t="s">
        <v>5606</v>
      </c>
      <c r="B1561" s="11">
        <v>2001</v>
      </c>
      <c r="C1561" s="11" t="s">
        <v>5607</v>
      </c>
      <c r="D1561" s="11" t="s">
        <v>5608</v>
      </c>
      <c r="E1561" s="11">
        <v>89</v>
      </c>
      <c r="F1561" s="11">
        <v>4</v>
      </c>
      <c r="G1561" s="11" t="s">
        <v>5609</v>
      </c>
    </row>
    <row r="1562" spans="1:8" x14ac:dyDescent="0.3">
      <c r="A1562" s="11" t="s">
        <v>5610</v>
      </c>
      <c r="B1562" s="11">
        <v>1980</v>
      </c>
      <c r="C1562" s="11" t="s">
        <v>5611</v>
      </c>
      <c r="D1562" s="11" t="s">
        <v>5612</v>
      </c>
      <c r="E1562" s="11">
        <v>1</v>
      </c>
    </row>
    <row r="1563" spans="1:8" x14ac:dyDescent="0.3">
      <c r="A1563" s="11" t="s">
        <v>5613</v>
      </c>
      <c r="B1563" s="11">
        <v>2019</v>
      </c>
      <c r="C1563" s="11" t="s">
        <v>5614</v>
      </c>
      <c r="D1563" s="11" t="s">
        <v>5615</v>
      </c>
      <c r="E1563" s="11">
        <v>2481</v>
      </c>
    </row>
    <row r="1564" spans="1:8" x14ac:dyDescent="0.3">
      <c r="A1564" s="11" t="s">
        <v>5616</v>
      </c>
      <c r="B1564" s="11">
        <v>2020</v>
      </c>
      <c r="C1564" s="11" t="s">
        <v>3802</v>
      </c>
      <c r="D1564" s="11" t="s">
        <v>5617</v>
      </c>
      <c r="E1564" s="11">
        <v>32</v>
      </c>
      <c r="F1564" s="11">
        <v>23</v>
      </c>
      <c r="G1564" s="11" t="s">
        <v>5618</v>
      </c>
      <c r="H1564" s="11" t="s">
        <v>5619</v>
      </c>
    </row>
    <row r="1565" spans="1:8" x14ac:dyDescent="0.3">
      <c r="A1565" s="11" t="s">
        <v>5620</v>
      </c>
      <c r="B1565" s="11">
        <v>2017</v>
      </c>
      <c r="C1565" s="11" t="s">
        <v>5621</v>
      </c>
      <c r="D1565" s="11" t="s">
        <v>5622</v>
      </c>
      <c r="E1565" s="11">
        <v>7</v>
      </c>
      <c r="F1565" s="11">
        <v>2</v>
      </c>
      <c r="G1565" s="11" t="s">
        <v>5623</v>
      </c>
    </row>
    <row r="1566" spans="1:8" x14ac:dyDescent="0.3">
      <c r="A1566" s="11" t="s">
        <v>5624</v>
      </c>
      <c r="B1566" s="11">
        <v>2012</v>
      </c>
      <c r="C1566" s="11" t="s">
        <v>5625</v>
      </c>
      <c r="D1566" s="11" t="s">
        <v>736</v>
      </c>
      <c r="E1566" s="11">
        <v>53</v>
      </c>
      <c r="F1566" s="11">
        <v>4</v>
      </c>
      <c r="G1566" s="11" t="s">
        <v>5626</v>
      </c>
      <c r="H1566" s="11" t="s">
        <v>5627</v>
      </c>
    </row>
    <row r="1567" spans="1:8" x14ac:dyDescent="0.3">
      <c r="A1567" s="11" t="s">
        <v>3812</v>
      </c>
      <c r="B1567" s="11">
        <v>2012</v>
      </c>
      <c r="C1567" s="11" t="s">
        <v>3813</v>
      </c>
      <c r="D1567" s="11" t="s">
        <v>5628</v>
      </c>
      <c r="E1567" s="11">
        <v>74</v>
      </c>
      <c r="G1567" s="11" t="s">
        <v>1622</v>
      </c>
      <c r="H1567" s="11" t="s">
        <v>5629</v>
      </c>
    </row>
    <row r="1568" spans="1:8" x14ac:dyDescent="0.3">
      <c r="A1568" s="11" t="s">
        <v>5630</v>
      </c>
      <c r="B1568" s="11">
        <v>2013</v>
      </c>
      <c r="C1568" s="11" t="s">
        <v>3820</v>
      </c>
      <c r="D1568" s="11" t="s">
        <v>5631</v>
      </c>
      <c r="G1568" s="11" t="s">
        <v>5632</v>
      </c>
    </row>
    <row r="1569" spans="1:8" x14ac:dyDescent="0.3">
      <c r="A1569" s="11" t="s">
        <v>5633</v>
      </c>
      <c r="B1569" s="11">
        <v>2018</v>
      </c>
      <c r="C1569" s="11" t="s">
        <v>5634</v>
      </c>
      <c r="D1569" s="11" t="s">
        <v>3321</v>
      </c>
      <c r="G1569" s="11" t="s">
        <v>5635</v>
      </c>
    </row>
    <row r="1570" spans="1:8" x14ac:dyDescent="0.3">
      <c r="A1570" s="11" t="s">
        <v>5636</v>
      </c>
      <c r="B1570" s="11">
        <v>2017</v>
      </c>
      <c r="C1570" s="11" t="s">
        <v>5637</v>
      </c>
      <c r="D1570" s="11" t="s">
        <v>5638</v>
      </c>
      <c r="G1570" s="11" t="s">
        <v>5639</v>
      </c>
    </row>
    <row r="1571" spans="1:8" x14ac:dyDescent="0.3">
      <c r="A1571" s="11" t="s">
        <v>3319</v>
      </c>
      <c r="B1571" s="11">
        <v>2018</v>
      </c>
      <c r="C1571" s="11" t="s">
        <v>5640</v>
      </c>
      <c r="D1571" s="11" t="s">
        <v>3321</v>
      </c>
    </row>
    <row r="1572" spans="1:8" x14ac:dyDescent="0.3">
      <c r="A1572" s="11" t="s">
        <v>5641</v>
      </c>
      <c r="B1572" s="11">
        <v>2018</v>
      </c>
      <c r="C1572" s="11" t="s">
        <v>5642</v>
      </c>
      <c r="D1572" s="11" t="s">
        <v>5460</v>
      </c>
      <c r="E1572" s="11">
        <v>2263</v>
      </c>
    </row>
    <row r="1573" spans="1:8" x14ac:dyDescent="0.3">
      <c r="A1573" s="11" t="s">
        <v>5643</v>
      </c>
      <c r="B1573" s="11">
        <v>1994</v>
      </c>
      <c r="C1573" s="11" t="s">
        <v>5644</v>
      </c>
      <c r="D1573" s="11" t="s">
        <v>5645</v>
      </c>
      <c r="G1573" s="11" t="s">
        <v>5646</v>
      </c>
    </row>
    <row r="1574" spans="1:8" x14ac:dyDescent="0.3">
      <c r="A1574" s="11" t="s">
        <v>4215</v>
      </c>
      <c r="B1574" s="11">
        <v>2017</v>
      </c>
      <c r="C1574" s="11" t="s">
        <v>1664</v>
      </c>
      <c r="D1574" s="11" t="s">
        <v>1665</v>
      </c>
      <c r="G1574" s="11" t="s">
        <v>1666</v>
      </c>
    </row>
    <row r="1575" spans="1:8" x14ac:dyDescent="0.3">
      <c r="A1575" s="11" t="s">
        <v>5647</v>
      </c>
      <c r="B1575" s="11">
        <v>2014</v>
      </c>
      <c r="C1575" s="11" t="s">
        <v>5648</v>
      </c>
      <c r="D1575" s="11" t="s">
        <v>5649</v>
      </c>
      <c r="G1575" s="11" t="s">
        <v>5650</v>
      </c>
    </row>
    <row r="1576" spans="1:8" x14ac:dyDescent="0.3">
      <c r="A1576" s="11" t="s">
        <v>5651</v>
      </c>
      <c r="B1576" s="11">
        <v>2017</v>
      </c>
      <c r="C1576" s="11" t="s">
        <v>5652</v>
      </c>
      <c r="D1576" s="11" t="s">
        <v>5653</v>
      </c>
      <c r="G1576" s="11" t="s">
        <v>3265</v>
      </c>
    </row>
    <row r="1577" spans="1:8" x14ac:dyDescent="0.3">
      <c r="A1577" s="11" t="s">
        <v>5654</v>
      </c>
      <c r="B1577" s="11">
        <v>2016</v>
      </c>
      <c r="C1577" s="11" t="s">
        <v>5655</v>
      </c>
      <c r="D1577" s="11" t="s">
        <v>5482</v>
      </c>
      <c r="G1577" s="11" t="s">
        <v>5656</v>
      </c>
    </row>
    <row r="1578" spans="1:8" x14ac:dyDescent="0.3">
      <c r="A1578" s="11" t="s">
        <v>5657</v>
      </c>
      <c r="B1578" s="11">
        <v>2016</v>
      </c>
      <c r="C1578" s="11" t="s">
        <v>3835</v>
      </c>
      <c r="D1578" s="11" t="s">
        <v>485</v>
      </c>
      <c r="E1578" s="11">
        <v>108</v>
      </c>
      <c r="G1578" s="11" t="s">
        <v>5658</v>
      </c>
      <c r="H1578" s="11" t="s">
        <v>5659</v>
      </c>
    </row>
    <row r="1579" spans="1:8" x14ac:dyDescent="0.3">
      <c r="A1579" s="11" t="s">
        <v>5660</v>
      </c>
      <c r="B1579" s="11">
        <v>2018</v>
      </c>
      <c r="C1579" s="11" t="s">
        <v>5661</v>
      </c>
      <c r="D1579" s="11" t="s">
        <v>5662</v>
      </c>
      <c r="E1579" s="11">
        <v>1</v>
      </c>
      <c r="G1579" s="11" t="s">
        <v>5663</v>
      </c>
    </row>
    <row r="1580" spans="1:8" x14ac:dyDescent="0.3">
      <c r="A1580" s="11" t="s">
        <v>3843</v>
      </c>
      <c r="B1580" s="11" t="s">
        <v>3928</v>
      </c>
      <c r="C1580" s="11" t="s">
        <v>5664</v>
      </c>
      <c r="D1580" s="11" t="s">
        <v>5665</v>
      </c>
      <c r="G1580" s="11" t="s">
        <v>5666</v>
      </c>
    </row>
    <row r="1581" spans="1:8" x14ac:dyDescent="0.3">
      <c r="A1581" s="11" t="s">
        <v>5667</v>
      </c>
      <c r="B1581" s="11">
        <v>2015</v>
      </c>
      <c r="C1581" s="11" t="s">
        <v>5668</v>
      </c>
      <c r="D1581" s="11" t="s">
        <v>5565</v>
      </c>
      <c r="E1581" s="11">
        <v>1</v>
      </c>
      <c r="G1581" s="11" t="s">
        <v>5669</v>
      </c>
    </row>
    <row r="1582" spans="1:8" x14ac:dyDescent="0.3">
      <c r="A1582" s="11" t="s">
        <v>5670</v>
      </c>
      <c r="B1582" s="11">
        <v>2013</v>
      </c>
      <c r="C1582" s="11" t="s">
        <v>5671</v>
      </c>
      <c r="D1582" s="11" t="s">
        <v>5672</v>
      </c>
      <c r="G1582" s="11" t="s">
        <v>5673</v>
      </c>
    </row>
    <row r="1583" spans="1:8" x14ac:dyDescent="0.3">
      <c r="A1583" s="11" t="s">
        <v>5674</v>
      </c>
      <c r="B1583" s="11">
        <v>2012</v>
      </c>
      <c r="C1583" s="11" t="s">
        <v>5675</v>
      </c>
      <c r="D1583" s="11" t="s">
        <v>5676</v>
      </c>
      <c r="G1583" s="11" t="s">
        <v>5677</v>
      </c>
    </row>
    <row r="1584" spans="1:8" x14ac:dyDescent="0.3">
      <c r="A1584" s="11" t="s">
        <v>3856</v>
      </c>
      <c r="B1584" s="11">
        <v>2019</v>
      </c>
      <c r="C1584" s="11" t="s">
        <v>3857</v>
      </c>
      <c r="D1584" s="11" t="s">
        <v>597</v>
      </c>
      <c r="E1584" s="11">
        <v>56</v>
      </c>
      <c r="F1584" s="11">
        <v>5</v>
      </c>
      <c r="G1584" s="11" t="s">
        <v>4138</v>
      </c>
      <c r="H1584" s="11" t="s">
        <v>5678</v>
      </c>
    </row>
    <row r="1585" spans="1:8" x14ac:dyDescent="0.3">
      <c r="A1585" s="11" t="s">
        <v>5679</v>
      </c>
      <c r="B1585" s="11">
        <v>2019</v>
      </c>
      <c r="C1585" s="11" t="s">
        <v>5680</v>
      </c>
      <c r="D1585" s="11" t="s">
        <v>715</v>
      </c>
      <c r="E1585" s="11">
        <v>7</v>
      </c>
      <c r="G1585" s="11" t="s">
        <v>5681</v>
      </c>
      <c r="H1585" s="11" t="s">
        <v>5682</v>
      </c>
    </row>
    <row r="1586" spans="1:8" x14ac:dyDescent="0.3">
      <c r="A1586" s="11" t="s">
        <v>5683</v>
      </c>
      <c r="B1586" s="11">
        <v>2021</v>
      </c>
      <c r="C1586" s="11" t="s">
        <v>5684</v>
      </c>
      <c r="D1586" s="11" t="s">
        <v>715</v>
      </c>
      <c r="E1586" s="11">
        <v>9</v>
      </c>
      <c r="G1586" s="11" t="s">
        <v>5685</v>
      </c>
      <c r="H1586" s="11" t="s">
        <v>5686</v>
      </c>
    </row>
    <row r="1587" spans="1:8" x14ac:dyDescent="0.3">
      <c r="A1587" s="11" t="s">
        <v>1583</v>
      </c>
      <c r="B1587" s="11"/>
      <c r="C1587" s="11" t="s">
        <v>5687</v>
      </c>
      <c r="D1587" s="11"/>
      <c r="G1587" s="8" t="s">
        <v>5688</v>
      </c>
    </row>
    <row r="1588" spans="1:8" x14ac:dyDescent="0.3">
      <c r="A1588" s="11" t="s">
        <v>1583</v>
      </c>
      <c r="B1588" s="11"/>
      <c r="C1588" s="11" t="s">
        <v>5689</v>
      </c>
      <c r="D1588" s="11"/>
      <c r="G1588" s="8" t="s">
        <v>5690</v>
      </c>
    </row>
    <row r="1589" spans="1:8" x14ac:dyDescent="0.3">
      <c r="A1589" s="11" t="s">
        <v>5691</v>
      </c>
      <c r="B1589" s="11">
        <v>2012</v>
      </c>
      <c r="C1589" s="11" t="s">
        <v>5692</v>
      </c>
      <c r="D1589" s="11" t="s">
        <v>5693</v>
      </c>
      <c r="E1589" s="11">
        <v>17</v>
      </c>
      <c r="F1589" s="11">
        <v>6</v>
      </c>
      <c r="G1589" s="11" t="s">
        <v>5694</v>
      </c>
      <c r="H1589" s="11" t="s">
        <v>5695</v>
      </c>
    </row>
    <row r="1590" spans="1:8" x14ac:dyDescent="0.3">
      <c r="A1590" s="11" t="s">
        <v>5696</v>
      </c>
      <c r="B1590" s="11">
        <v>2000</v>
      </c>
      <c r="C1590" s="11" t="s">
        <v>5697</v>
      </c>
      <c r="D1590" s="11" t="s">
        <v>5698</v>
      </c>
      <c r="E1590" s="11">
        <v>166</v>
      </c>
      <c r="G1590" s="11" t="s">
        <v>2326</v>
      </c>
    </row>
    <row r="1591" spans="1:8" x14ac:dyDescent="0.3">
      <c r="A1591" s="11" t="s">
        <v>5699</v>
      </c>
      <c r="B1591" s="11">
        <v>2010</v>
      </c>
      <c r="C1591" s="11" t="s">
        <v>5700</v>
      </c>
      <c r="D1591" s="11" t="s">
        <v>5701</v>
      </c>
    </row>
    <row r="1592" spans="1:8" x14ac:dyDescent="0.3">
      <c r="A1592" s="11" t="s">
        <v>5702</v>
      </c>
      <c r="B1592" s="11">
        <v>2015</v>
      </c>
      <c r="C1592" s="11" t="s">
        <v>5703</v>
      </c>
      <c r="D1592" s="11" t="s">
        <v>5704</v>
      </c>
      <c r="E1592" s="11">
        <v>3</v>
      </c>
      <c r="F1592" s="11">
        <v>5</v>
      </c>
      <c r="G1592" s="11">
        <v>194</v>
      </c>
      <c r="H1592" s="11" t="s">
        <v>5705</v>
      </c>
    </row>
    <row r="1593" spans="1:8" x14ac:dyDescent="0.3">
      <c r="A1593" s="11" t="s">
        <v>5706</v>
      </c>
      <c r="B1593" s="11">
        <v>2022</v>
      </c>
      <c r="C1593" s="11" t="s">
        <v>5707</v>
      </c>
      <c r="D1593" s="11" t="s">
        <v>5708</v>
      </c>
      <c r="E1593" s="11">
        <v>70</v>
      </c>
      <c r="F1593" s="11">
        <v>3</v>
      </c>
      <c r="G1593" s="11" t="s">
        <v>5709</v>
      </c>
      <c r="H1593" s="11" t="s">
        <v>5710</v>
      </c>
    </row>
    <row r="1594" spans="1:8" x14ac:dyDescent="0.3">
      <c r="A1594" s="11" t="s">
        <v>5711</v>
      </c>
      <c r="B1594" s="11">
        <v>2020</v>
      </c>
      <c r="C1594" s="11" t="s">
        <v>5712</v>
      </c>
      <c r="D1594" s="11" t="s">
        <v>5713</v>
      </c>
      <c r="E1594" s="11">
        <v>154</v>
      </c>
      <c r="G1594" s="11" t="s">
        <v>5714</v>
      </c>
    </row>
    <row r="1595" spans="1:8" x14ac:dyDescent="0.3">
      <c r="A1595" s="11" t="s">
        <v>5715</v>
      </c>
      <c r="B1595" s="11">
        <v>2022</v>
      </c>
      <c r="C1595" s="11" t="s">
        <v>5716</v>
      </c>
      <c r="D1595" s="11" t="s">
        <v>3993</v>
      </c>
      <c r="E1595" s="11">
        <v>11</v>
      </c>
      <c r="F1595" s="11">
        <v>13</v>
      </c>
      <c r="G1595" s="11">
        <v>2053</v>
      </c>
      <c r="H1595" s="11" t="s">
        <v>5717</v>
      </c>
    </row>
    <row r="1596" spans="1:8" x14ac:dyDescent="0.3">
      <c r="A1596" s="11" t="s">
        <v>5718</v>
      </c>
      <c r="B1596" s="11"/>
      <c r="C1596" s="11" t="s">
        <v>5719</v>
      </c>
      <c r="D1596" s="11"/>
      <c r="G1596" s="8" t="s">
        <v>5720</v>
      </c>
    </row>
    <row r="1597" spans="1:8" x14ac:dyDescent="0.3">
      <c r="A1597" s="11" t="s">
        <v>5721</v>
      </c>
      <c r="B1597" s="11">
        <v>2019</v>
      </c>
      <c r="C1597" s="11" t="s">
        <v>5722</v>
      </c>
      <c r="D1597" s="11" t="s">
        <v>5723</v>
      </c>
    </row>
    <row r="1598" spans="1:8" x14ac:dyDescent="0.3">
      <c r="A1598" s="11" t="s">
        <v>5724</v>
      </c>
      <c r="B1598" s="11">
        <v>2019</v>
      </c>
      <c r="C1598" s="11" t="s">
        <v>5725</v>
      </c>
      <c r="D1598" s="11" t="s">
        <v>5726</v>
      </c>
    </row>
    <row r="1599" spans="1:8" x14ac:dyDescent="0.3">
      <c r="A1599" s="11" t="s">
        <v>5727</v>
      </c>
      <c r="B1599" s="11">
        <v>2010</v>
      </c>
      <c r="C1599" s="11" t="s">
        <v>5728</v>
      </c>
      <c r="D1599" s="11" t="s">
        <v>5729</v>
      </c>
      <c r="E1599" s="11">
        <v>5</v>
      </c>
      <c r="F1599" s="11">
        <v>1</v>
      </c>
      <c r="G1599" s="11" t="s">
        <v>5730</v>
      </c>
      <c r="H1599" s="11" t="s">
        <v>5731</v>
      </c>
    </row>
    <row r="1600" spans="1:8" x14ac:dyDescent="0.3">
      <c r="A1600" s="11" t="s">
        <v>5732</v>
      </c>
      <c r="B1600" s="11">
        <v>2022</v>
      </c>
      <c r="C1600" s="11" t="s">
        <v>5733</v>
      </c>
      <c r="D1600" s="11" t="s">
        <v>5734</v>
      </c>
      <c r="E1600" s="11">
        <v>6</v>
      </c>
      <c r="F1600" s="11">
        <v>4</v>
      </c>
      <c r="G1600" s="11" t="s">
        <v>5735</v>
      </c>
    </row>
    <row r="1601" spans="1:8" x14ac:dyDescent="0.3">
      <c r="A1601" s="11" t="s">
        <v>5736</v>
      </c>
      <c r="B1601" s="11">
        <v>2022</v>
      </c>
      <c r="C1601" s="11" t="s">
        <v>5737</v>
      </c>
      <c r="D1601" s="11" t="s">
        <v>5738</v>
      </c>
      <c r="E1601" s="11">
        <v>10</v>
      </c>
      <c r="F1601" s="11">
        <v>2</v>
      </c>
      <c r="G1601" s="11" t="s">
        <v>5739</v>
      </c>
      <c r="H1601" s="11" t="s">
        <v>5740</v>
      </c>
    </row>
    <row r="1602" spans="1:8" x14ac:dyDescent="0.3">
      <c r="A1602" s="11" t="s">
        <v>5741</v>
      </c>
      <c r="B1602" s="11">
        <v>2018</v>
      </c>
      <c r="C1602" s="11" t="s">
        <v>5742</v>
      </c>
      <c r="D1602" s="11" t="s">
        <v>5743</v>
      </c>
      <c r="E1602" s="11">
        <v>4</v>
      </c>
      <c r="G1602" s="11" t="s">
        <v>5744</v>
      </c>
    </row>
    <row r="1603" spans="1:8" x14ac:dyDescent="0.3">
      <c r="A1603" s="11" t="s">
        <v>5745</v>
      </c>
      <c r="B1603" s="11">
        <v>2017</v>
      </c>
      <c r="C1603" s="11" t="s">
        <v>5746</v>
      </c>
      <c r="D1603" s="11" t="s">
        <v>5747</v>
      </c>
      <c r="G1603" s="11" t="s">
        <v>5748</v>
      </c>
    </row>
    <row r="1604" spans="1:8" x14ac:dyDescent="0.3">
      <c r="A1604" s="11" t="s">
        <v>5749</v>
      </c>
      <c r="B1604" s="11">
        <v>2011</v>
      </c>
      <c r="C1604" s="11" t="s">
        <v>5750</v>
      </c>
      <c r="D1604" s="11" t="s">
        <v>5751</v>
      </c>
      <c r="G1604" s="11" t="s">
        <v>5752</v>
      </c>
    </row>
    <row r="1605" spans="1:8" x14ac:dyDescent="0.3">
      <c r="A1605" s="11" t="s">
        <v>5753</v>
      </c>
      <c r="B1605" s="11">
        <v>2021</v>
      </c>
      <c r="C1605" s="11" t="s">
        <v>5754</v>
      </c>
      <c r="D1605" s="11" t="s">
        <v>5755</v>
      </c>
      <c r="E1605" s="11">
        <v>2</v>
      </c>
      <c r="F1605" s="11">
        <v>2</v>
      </c>
      <c r="G1605" s="11" t="s">
        <v>5756</v>
      </c>
      <c r="H1605" s="11" t="s">
        <v>5757</v>
      </c>
    </row>
    <row r="1606" spans="1:8" x14ac:dyDescent="0.3">
      <c r="A1606" s="11" t="s">
        <v>5758</v>
      </c>
      <c r="B1606" s="11">
        <v>2005</v>
      </c>
      <c r="C1606" s="11" t="s">
        <v>5759</v>
      </c>
      <c r="D1606" s="11" t="s">
        <v>5760</v>
      </c>
      <c r="E1606" s="11">
        <v>35</v>
      </c>
      <c r="F1606" s="11">
        <v>3</v>
      </c>
      <c r="G1606" s="11">
        <v>2</v>
      </c>
      <c r="H1606" s="11" t="s">
        <v>5761</v>
      </c>
    </row>
    <row r="1607" spans="1:8" x14ac:dyDescent="0.3">
      <c r="A1607" s="11" t="s">
        <v>5762</v>
      </c>
      <c r="B1607" s="11">
        <v>2005</v>
      </c>
      <c r="C1607" s="11" t="s">
        <v>5763</v>
      </c>
      <c r="D1607" s="11" t="s">
        <v>5764</v>
      </c>
    </row>
    <row r="1608" spans="1:8" x14ac:dyDescent="0.3">
      <c r="A1608" s="11" t="s">
        <v>5765</v>
      </c>
      <c r="B1608" s="11">
        <v>2019</v>
      </c>
      <c r="C1608" s="11" t="s">
        <v>5766</v>
      </c>
      <c r="D1608" s="11" t="s">
        <v>715</v>
      </c>
      <c r="E1608" s="11">
        <v>7</v>
      </c>
      <c r="G1608" s="11" t="s">
        <v>5767</v>
      </c>
      <c r="H1608" s="11" t="s">
        <v>5768</v>
      </c>
    </row>
    <row r="1609" spans="1:8" x14ac:dyDescent="0.3">
      <c r="A1609" s="11" t="s">
        <v>5765</v>
      </c>
      <c r="B1609" s="11">
        <v>2021</v>
      </c>
      <c r="C1609" s="11" t="s">
        <v>5769</v>
      </c>
      <c r="D1609" s="11" t="s">
        <v>5770</v>
      </c>
      <c r="E1609" s="11">
        <v>29</v>
      </c>
      <c r="F1609" s="11">
        <v>3</v>
      </c>
      <c r="G1609" s="11" t="s">
        <v>5771</v>
      </c>
      <c r="H1609" s="11" t="s">
        <v>5772</v>
      </c>
    </row>
    <row r="1610" spans="1:8" x14ac:dyDescent="0.3">
      <c r="A1610" s="11" t="s">
        <v>5773</v>
      </c>
      <c r="B1610" s="11">
        <v>2021</v>
      </c>
      <c r="C1610" s="11" t="s">
        <v>5774</v>
      </c>
      <c r="D1610" s="11" t="s">
        <v>715</v>
      </c>
      <c r="E1610" s="11">
        <v>9</v>
      </c>
      <c r="G1610" s="11" t="s">
        <v>5775</v>
      </c>
      <c r="H1610" s="11" t="s">
        <v>5776</v>
      </c>
    </row>
    <row r="1611" spans="1:8" x14ac:dyDescent="0.3">
      <c r="A1611" s="11" t="s">
        <v>5765</v>
      </c>
      <c r="B1611" s="11">
        <v>2019</v>
      </c>
      <c r="C1611" s="11" t="s">
        <v>5777</v>
      </c>
      <c r="D1611" s="11" t="s">
        <v>5778</v>
      </c>
    </row>
    <row r="1612" spans="1:8" x14ac:dyDescent="0.3">
      <c r="A1612" s="11" t="s">
        <v>5765</v>
      </c>
      <c r="B1612" s="11">
        <v>2021</v>
      </c>
      <c r="C1612" s="11" t="s">
        <v>5779</v>
      </c>
      <c r="D1612" s="11" t="s">
        <v>5780</v>
      </c>
      <c r="E1612" s="11">
        <v>33</v>
      </c>
      <c r="F1612" s="11">
        <v>23</v>
      </c>
      <c r="G1612" s="11" t="s">
        <v>5781</v>
      </c>
      <c r="H1612" s="11" t="s">
        <v>5782</v>
      </c>
    </row>
    <row r="1613" spans="1:8" x14ac:dyDescent="0.3">
      <c r="A1613" s="11" t="s">
        <v>5765</v>
      </c>
      <c r="B1613" s="11">
        <v>2020</v>
      </c>
      <c r="C1613" s="11" t="s">
        <v>5783</v>
      </c>
      <c r="D1613" s="11" t="s">
        <v>5770</v>
      </c>
      <c r="E1613" s="11">
        <v>28</v>
      </c>
      <c r="F1613" s="11">
        <v>1</v>
      </c>
      <c r="G1613" s="11" t="s">
        <v>5784</v>
      </c>
      <c r="H1613" s="11" t="s">
        <v>5785</v>
      </c>
    </row>
    <row r="1614" spans="1:8" x14ac:dyDescent="0.3">
      <c r="A1614" s="11" t="s">
        <v>5706</v>
      </c>
      <c r="B1614" s="11">
        <v>2022</v>
      </c>
      <c r="C1614" s="11" t="s">
        <v>5786</v>
      </c>
      <c r="D1614" s="11" t="s">
        <v>5787</v>
      </c>
      <c r="E1614" s="11">
        <v>100</v>
      </c>
      <c r="F1614" s="11">
        <v>2</v>
      </c>
      <c r="G1614" s="11" t="s">
        <v>5788</v>
      </c>
    </row>
    <row r="1615" spans="1:8" x14ac:dyDescent="0.3">
      <c r="A1615" s="11" t="s">
        <v>5789</v>
      </c>
      <c r="B1615" s="11">
        <v>2019</v>
      </c>
      <c r="C1615" s="11" t="s">
        <v>5790</v>
      </c>
      <c r="D1615" s="11" t="s">
        <v>5791</v>
      </c>
      <c r="G1615" s="11" t="s">
        <v>2326</v>
      </c>
    </row>
    <row r="1616" spans="1:8" x14ac:dyDescent="0.3">
      <c r="A1616" s="11" t="s">
        <v>5792</v>
      </c>
      <c r="B1616" s="11">
        <v>2019</v>
      </c>
      <c r="C1616" s="11" t="s">
        <v>5793</v>
      </c>
      <c r="D1616" s="11" t="s">
        <v>5794</v>
      </c>
      <c r="E1616" s="11">
        <v>83</v>
      </c>
      <c r="G1616" s="11" t="s">
        <v>5795</v>
      </c>
      <c r="H1616" s="11" t="s">
        <v>5796</v>
      </c>
    </row>
    <row r="1617" spans="1:8" x14ac:dyDescent="0.3">
      <c r="A1617" s="11" t="s">
        <v>5797</v>
      </c>
      <c r="B1617" s="11">
        <v>2021</v>
      </c>
      <c r="C1617" s="11" t="s">
        <v>5798</v>
      </c>
      <c r="D1617" s="11" t="s">
        <v>5799</v>
      </c>
    </row>
    <row r="1618" spans="1:8" x14ac:dyDescent="0.3">
      <c r="A1618" s="11" t="s">
        <v>5706</v>
      </c>
      <c r="B1618" s="11">
        <v>2023</v>
      </c>
      <c r="C1618" s="11" t="s">
        <v>3952</v>
      </c>
      <c r="D1618" s="11" t="s">
        <v>3953</v>
      </c>
      <c r="E1618" s="11">
        <v>15</v>
      </c>
      <c r="F1618" s="11">
        <v>1</v>
      </c>
    </row>
    <row r="1619" spans="1:8" x14ac:dyDescent="0.3">
      <c r="A1619" s="11" t="s">
        <v>5800</v>
      </c>
      <c r="B1619" s="11">
        <v>2017</v>
      </c>
      <c r="C1619" s="11" t="s">
        <v>5801</v>
      </c>
      <c r="D1619" s="11" t="s">
        <v>5802</v>
      </c>
    </row>
    <row r="1620" spans="1:8" x14ac:dyDescent="0.3">
      <c r="A1620" s="11" t="s">
        <v>5803</v>
      </c>
      <c r="B1620" s="11">
        <v>2016</v>
      </c>
      <c r="C1620" s="11" t="s">
        <v>5804</v>
      </c>
      <c r="D1620" s="11" t="s">
        <v>5805</v>
      </c>
      <c r="E1620" s="11">
        <v>22</v>
      </c>
      <c r="G1620" s="11" t="s">
        <v>5806</v>
      </c>
      <c r="H1620" s="11" t="s">
        <v>5807</v>
      </c>
    </row>
    <row r="1621" spans="1:8" x14ac:dyDescent="0.3">
      <c r="A1621" s="11" t="s">
        <v>5808</v>
      </c>
      <c r="B1621" s="11">
        <v>2016</v>
      </c>
      <c r="C1621" s="11" t="s">
        <v>5809</v>
      </c>
      <c r="D1621" s="11" t="s">
        <v>5810</v>
      </c>
      <c r="E1621" s="11">
        <v>2</v>
      </c>
      <c r="F1621" s="11">
        <v>3</v>
      </c>
      <c r="G1621" s="11" t="s">
        <v>5811</v>
      </c>
      <c r="H1621" s="11" t="s">
        <v>5812</v>
      </c>
    </row>
    <row r="1622" spans="1:8" x14ac:dyDescent="0.3">
      <c r="A1622" s="11" t="s">
        <v>5813</v>
      </c>
      <c r="B1622" s="11">
        <v>2016</v>
      </c>
      <c r="C1622" s="11" t="s">
        <v>5814</v>
      </c>
      <c r="D1622" s="11" t="s">
        <v>5815</v>
      </c>
    </row>
    <row r="1623" spans="1:8" x14ac:dyDescent="0.3">
      <c r="A1623" s="11" t="s">
        <v>5816</v>
      </c>
      <c r="B1623" s="11">
        <v>2018</v>
      </c>
      <c r="C1623" s="11" t="s">
        <v>5817</v>
      </c>
      <c r="D1623" s="11" t="s">
        <v>5818</v>
      </c>
      <c r="E1623" s="11">
        <v>13</v>
      </c>
      <c r="F1623" s="11">
        <v>3</v>
      </c>
      <c r="G1623" s="11" t="s">
        <v>5819</v>
      </c>
      <c r="H1623" s="11" t="s">
        <v>5820</v>
      </c>
    </row>
    <row r="1624" spans="1:8" x14ac:dyDescent="0.3">
      <c r="A1624" s="11" t="s">
        <v>5821</v>
      </c>
      <c r="B1624" s="11">
        <v>2021</v>
      </c>
      <c r="C1624" s="11" t="s">
        <v>5822</v>
      </c>
      <c r="D1624" s="11" t="s">
        <v>5823</v>
      </c>
      <c r="E1624" s="11">
        <v>30</v>
      </c>
      <c r="F1624" s="11">
        <v>4</v>
      </c>
      <c r="G1624" s="11" t="s">
        <v>5824</v>
      </c>
      <c r="H1624" s="11" t="s">
        <v>5825</v>
      </c>
    </row>
    <row r="1625" spans="1:8" x14ac:dyDescent="0.3">
      <c r="A1625" s="11" t="s">
        <v>5826</v>
      </c>
      <c r="B1625" s="11">
        <v>2021</v>
      </c>
      <c r="C1625" s="11" t="s">
        <v>5827</v>
      </c>
      <c r="D1625" s="11" t="s">
        <v>5828</v>
      </c>
      <c r="E1625" s="11">
        <v>190</v>
      </c>
      <c r="G1625" s="11" t="s">
        <v>5829</v>
      </c>
      <c r="H1625" s="11" t="s">
        <v>5830</v>
      </c>
    </row>
    <row r="1626" spans="1:8" x14ac:dyDescent="0.3">
      <c r="A1626" s="11" t="s">
        <v>5831</v>
      </c>
      <c r="B1626" s="11">
        <v>2018</v>
      </c>
      <c r="C1626" s="11" t="s">
        <v>5832</v>
      </c>
      <c r="D1626" s="11" t="s">
        <v>5833</v>
      </c>
      <c r="E1626" s="11">
        <v>110</v>
      </c>
      <c r="G1626" s="11" t="s">
        <v>5834</v>
      </c>
      <c r="H1626" s="11" t="s">
        <v>5835</v>
      </c>
    </row>
    <row r="1627" spans="1:8" x14ac:dyDescent="0.3">
      <c r="A1627" s="11" t="s">
        <v>5836</v>
      </c>
      <c r="B1627" s="11">
        <v>2022</v>
      </c>
      <c r="C1627" s="11" t="s">
        <v>5837</v>
      </c>
      <c r="D1627" s="11" t="s">
        <v>5838</v>
      </c>
    </row>
    <row r="1628" spans="1:8" x14ac:dyDescent="0.3">
      <c r="A1628" s="11" t="s">
        <v>5765</v>
      </c>
      <c r="B1628" s="11">
        <v>2018</v>
      </c>
      <c r="C1628" s="11" t="s">
        <v>5839</v>
      </c>
      <c r="D1628" s="11" t="s">
        <v>5840</v>
      </c>
      <c r="E1628" s="11">
        <v>44</v>
      </c>
      <c r="F1628" s="11">
        <v>1</v>
      </c>
      <c r="G1628" s="11" t="s">
        <v>5841</v>
      </c>
      <c r="H1628" s="11" t="s">
        <v>5842</v>
      </c>
    </row>
    <row r="1629" spans="1:8" x14ac:dyDescent="0.3">
      <c r="A1629" s="11" t="s">
        <v>5765</v>
      </c>
      <c r="B1629" s="11">
        <v>2019</v>
      </c>
      <c r="C1629" s="11" t="s">
        <v>5843</v>
      </c>
      <c r="D1629" s="11" t="s">
        <v>5844</v>
      </c>
      <c r="E1629" s="11">
        <v>2019</v>
      </c>
      <c r="G1629" s="11" t="s">
        <v>5109</v>
      </c>
      <c r="H1629" s="11" t="s">
        <v>5845</v>
      </c>
    </row>
    <row r="1630" spans="1:8" x14ac:dyDescent="0.3">
      <c r="A1630" s="11" t="s">
        <v>5765</v>
      </c>
      <c r="B1630" s="11">
        <v>2018</v>
      </c>
      <c r="C1630" s="11" t="s">
        <v>5846</v>
      </c>
      <c r="D1630" s="11" t="s">
        <v>5847</v>
      </c>
      <c r="E1630" s="11">
        <v>2018</v>
      </c>
      <c r="G1630" s="11" t="s">
        <v>3170</v>
      </c>
      <c r="H1630" s="11" t="s">
        <v>5848</v>
      </c>
    </row>
    <row r="1631" spans="1:8" x14ac:dyDescent="0.3">
      <c r="A1631" s="11" t="s">
        <v>5849</v>
      </c>
      <c r="B1631" s="11">
        <v>2017</v>
      </c>
      <c r="C1631" s="11" t="s">
        <v>5850</v>
      </c>
      <c r="D1631" s="11" t="s">
        <v>5851</v>
      </c>
      <c r="E1631" s="11">
        <v>53</v>
      </c>
      <c r="F1631" s="11">
        <v>4</v>
      </c>
      <c r="G1631" s="11" t="s">
        <v>5852</v>
      </c>
      <c r="H1631" s="11" t="s">
        <v>5853</v>
      </c>
    </row>
    <row r="1632" spans="1:8" x14ac:dyDescent="0.3">
      <c r="A1632" s="11" t="s">
        <v>5849</v>
      </c>
      <c r="B1632" s="11">
        <v>2016</v>
      </c>
      <c r="C1632" s="11" t="s">
        <v>5854</v>
      </c>
      <c r="D1632" s="11" t="s">
        <v>5833</v>
      </c>
      <c r="E1632" s="11">
        <v>57</v>
      </c>
      <c r="G1632" s="11" t="s">
        <v>5855</v>
      </c>
      <c r="H1632" s="11" t="s">
        <v>5856</v>
      </c>
    </row>
    <row r="1633" spans="1:8" x14ac:dyDescent="0.3">
      <c r="A1633" s="11" t="s">
        <v>5857</v>
      </c>
      <c r="B1633" s="11">
        <v>2021</v>
      </c>
      <c r="C1633" s="11" t="s">
        <v>5858</v>
      </c>
      <c r="D1633" s="11" t="s">
        <v>5859</v>
      </c>
    </row>
    <row r="1634" spans="1:8" x14ac:dyDescent="0.3">
      <c r="A1634" s="11" t="s">
        <v>5860</v>
      </c>
      <c r="B1634" s="11">
        <v>2022</v>
      </c>
      <c r="C1634" s="11" t="s">
        <v>5861</v>
      </c>
      <c r="D1634" s="11" t="s">
        <v>5862</v>
      </c>
      <c r="E1634" s="11">
        <v>210</v>
      </c>
      <c r="H1634" s="11" t="s">
        <v>5863</v>
      </c>
    </row>
    <row r="1635" spans="1:8" x14ac:dyDescent="0.3">
      <c r="A1635" s="11" t="s">
        <v>5765</v>
      </c>
      <c r="B1635" s="11">
        <v>2022</v>
      </c>
      <c r="C1635" s="11" t="s">
        <v>5864</v>
      </c>
      <c r="D1635" s="11" t="s">
        <v>5865</v>
      </c>
      <c r="E1635" s="11">
        <v>34</v>
      </c>
      <c r="F1635" s="11">
        <v>5</v>
      </c>
      <c r="G1635" s="11" t="s">
        <v>5866</v>
      </c>
      <c r="H1635" s="11" t="s">
        <v>5867</v>
      </c>
    </row>
    <row r="1636" spans="1:8" x14ac:dyDescent="0.3">
      <c r="A1636" s="11" t="s">
        <v>5868</v>
      </c>
      <c r="B1636" s="11">
        <v>2017</v>
      </c>
      <c r="C1636" s="11" t="s">
        <v>5869</v>
      </c>
      <c r="D1636" s="11" t="s">
        <v>5840</v>
      </c>
      <c r="E1636" s="11">
        <v>43</v>
      </c>
      <c r="F1636" s="11">
        <v>1</v>
      </c>
      <c r="G1636" s="11" t="s">
        <v>5870</v>
      </c>
      <c r="H1636" s="11" t="s">
        <v>5871</v>
      </c>
    </row>
    <row r="1637" spans="1:8" x14ac:dyDescent="0.3">
      <c r="A1637" s="11" t="s">
        <v>5872</v>
      </c>
      <c r="B1637" s="11">
        <v>2018</v>
      </c>
      <c r="C1637" s="11" t="s">
        <v>5873</v>
      </c>
      <c r="D1637" s="11" t="s">
        <v>5874</v>
      </c>
      <c r="E1637" s="11">
        <v>14</v>
      </c>
      <c r="F1637" s="11">
        <v>1</v>
      </c>
      <c r="G1637" s="11" t="s">
        <v>5875</v>
      </c>
      <c r="H1637" s="11" t="s">
        <v>5876</v>
      </c>
    </row>
    <row r="1638" spans="1:8" x14ac:dyDescent="0.3">
      <c r="A1638" s="11" t="s">
        <v>5877</v>
      </c>
      <c r="B1638" s="11">
        <v>2020</v>
      </c>
      <c r="C1638" s="11" t="s">
        <v>5878</v>
      </c>
      <c r="D1638" s="11" t="s">
        <v>5879</v>
      </c>
      <c r="E1638" s="11">
        <v>29</v>
      </c>
      <c r="F1638" s="11">
        <v>3</v>
      </c>
      <c r="G1638" s="11" t="s">
        <v>5880</v>
      </c>
      <c r="H1638" s="11" t="s">
        <v>5881</v>
      </c>
    </row>
    <row r="1639" spans="1:8" x14ac:dyDescent="0.3">
      <c r="A1639" s="11" t="s">
        <v>5882</v>
      </c>
      <c r="B1639" s="11">
        <v>2015</v>
      </c>
      <c r="C1639" s="11" t="s">
        <v>5883</v>
      </c>
      <c r="D1639" s="11" t="s">
        <v>5884</v>
      </c>
      <c r="E1639" s="11">
        <v>6</v>
      </c>
      <c r="G1639" s="11" t="s">
        <v>5885</v>
      </c>
    </row>
    <row r="1640" spans="1:8" x14ac:dyDescent="0.3">
      <c r="A1640" s="11" t="s">
        <v>5886</v>
      </c>
      <c r="B1640" s="11">
        <v>2016</v>
      </c>
      <c r="C1640" s="11" t="s">
        <v>5887</v>
      </c>
      <c r="D1640" s="11" t="s">
        <v>5888</v>
      </c>
      <c r="E1640" s="11">
        <v>16</v>
      </c>
      <c r="F1640" s="11">
        <v>2</v>
      </c>
      <c r="G1640" s="11" t="s">
        <v>5889</v>
      </c>
      <c r="H1640" s="11" t="s">
        <v>5890</v>
      </c>
    </row>
    <row r="1641" spans="1:8" x14ac:dyDescent="0.3">
      <c r="A1641" s="11" t="s">
        <v>5891</v>
      </c>
      <c r="B1641" s="11">
        <v>2017</v>
      </c>
      <c r="C1641" s="11" t="s">
        <v>5892</v>
      </c>
      <c r="D1641" s="11" t="s">
        <v>5893</v>
      </c>
      <c r="G1641" s="11" t="s">
        <v>5894</v>
      </c>
      <c r="H1641" s="11" t="s">
        <v>5895</v>
      </c>
    </row>
    <row r="1642" spans="1:8" x14ac:dyDescent="0.3">
      <c r="A1642" s="11" t="s">
        <v>5706</v>
      </c>
      <c r="B1642" s="11">
        <v>2021</v>
      </c>
      <c r="C1642" s="11" t="s">
        <v>5896</v>
      </c>
      <c r="D1642" s="11" t="s">
        <v>5897</v>
      </c>
      <c r="E1642" s="11">
        <v>92</v>
      </c>
      <c r="F1642" s="11">
        <v>5</v>
      </c>
      <c r="G1642" s="11" t="s">
        <v>5898</v>
      </c>
    </row>
    <row r="1643" spans="1:8" x14ac:dyDescent="0.3">
      <c r="A1643" s="11" t="s">
        <v>5899</v>
      </c>
      <c r="B1643" s="11">
        <v>2021</v>
      </c>
      <c r="C1643" s="11" t="s">
        <v>5900</v>
      </c>
      <c r="D1643" s="11" t="s">
        <v>5901</v>
      </c>
    </row>
    <row r="1644" spans="1:8" x14ac:dyDescent="0.3">
      <c r="A1644" s="11" t="s">
        <v>1732</v>
      </c>
      <c r="B1644" s="11"/>
      <c r="C1644" s="11" t="s">
        <v>5902</v>
      </c>
      <c r="D1644" s="11"/>
      <c r="G1644" s="8" t="s">
        <v>5903</v>
      </c>
    </row>
    <row r="1645" spans="1:8" x14ac:dyDescent="0.3">
      <c r="A1645" s="11" t="s">
        <v>5904</v>
      </c>
      <c r="B1645" s="11"/>
      <c r="C1645" s="11" t="s">
        <v>5905</v>
      </c>
      <c r="D1645" s="11"/>
      <c r="G1645" s="8" t="s">
        <v>5906</v>
      </c>
    </row>
    <row r="1646" spans="1:8" x14ac:dyDescent="0.3">
      <c r="A1646" s="11" t="s">
        <v>1732</v>
      </c>
      <c r="B1646" s="11"/>
      <c r="C1646" s="11" t="s">
        <v>5907</v>
      </c>
      <c r="D1646" s="11"/>
      <c r="G1646" s="8" t="s">
        <v>5908</v>
      </c>
    </row>
    <row r="1647" spans="1:8" x14ac:dyDescent="0.3">
      <c r="A1647" s="11" t="s">
        <v>1732</v>
      </c>
      <c r="B1647" s="11"/>
      <c r="C1647" s="11" t="s">
        <v>5909</v>
      </c>
      <c r="D1647" s="11"/>
      <c r="G1647" s="8" t="s">
        <v>5910</v>
      </c>
    </row>
    <row r="1648" spans="1:8" x14ac:dyDescent="0.3">
      <c r="A1648" s="11" t="s">
        <v>1732</v>
      </c>
      <c r="B1648" s="11"/>
      <c r="C1648" s="11" t="s">
        <v>5911</v>
      </c>
      <c r="D1648" s="11"/>
      <c r="G1648" s="8" t="s">
        <v>5912</v>
      </c>
    </row>
    <row r="1649" spans="1:8" x14ac:dyDescent="0.3">
      <c r="A1649" s="11" t="s">
        <v>1732</v>
      </c>
      <c r="B1649" s="11"/>
      <c r="C1649" s="11" t="s">
        <v>5913</v>
      </c>
      <c r="D1649" s="11"/>
      <c r="G1649" s="8" t="s">
        <v>5914</v>
      </c>
    </row>
    <row r="1650" spans="1:8" x14ac:dyDescent="0.3">
      <c r="A1650" s="11" t="s">
        <v>3940</v>
      </c>
      <c r="B1650" s="11"/>
      <c r="C1650" s="11" t="s">
        <v>5915</v>
      </c>
      <c r="D1650" s="11"/>
      <c r="G1650" s="8" t="s">
        <v>5916</v>
      </c>
    </row>
    <row r="1651" spans="1:8" x14ac:dyDescent="0.3">
      <c r="A1651" s="11" t="s">
        <v>5917</v>
      </c>
      <c r="B1651" s="11">
        <v>2015</v>
      </c>
      <c r="C1651" s="11" t="s">
        <v>5918</v>
      </c>
      <c r="D1651" s="11" t="s">
        <v>5919</v>
      </c>
      <c r="E1651" s="11">
        <v>5</v>
      </c>
      <c r="G1651" s="11" t="s">
        <v>1717</v>
      </c>
    </row>
    <row r="1652" spans="1:8" x14ac:dyDescent="0.3">
      <c r="A1652" s="11" t="s">
        <v>5920</v>
      </c>
      <c r="B1652" s="11">
        <v>2018</v>
      </c>
      <c r="C1652" s="11" t="s">
        <v>5921</v>
      </c>
      <c r="D1652" s="11" t="s">
        <v>5922</v>
      </c>
      <c r="E1652" s="11">
        <v>16</v>
      </c>
      <c r="G1652" s="11" t="s">
        <v>5923</v>
      </c>
    </row>
    <row r="1653" spans="1:8" x14ac:dyDescent="0.3">
      <c r="A1653" s="11" t="s">
        <v>5924</v>
      </c>
      <c r="B1653" s="11">
        <v>2019</v>
      </c>
      <c r="C1653" s="11" t="s">
        <v>5925</v>
      </c>
      <c r="D1653" s="11" t="s">
        <v>5926</v>
      </c>
      <c r="E1653" s="11">
        <v>11</v>
      </c>
      <c r="F1653" s="11">
        <v>8</v>
      </c>
      <c r="G1653" s="11" t="s">
        <v>5927</v>
      </c>
      <c r="H1653" s="11" t="s">
        <v>5928</v>
      </c>
    </row>
    <row r="1654" spans="1:8" x14ac:dyDescent="0.3">
      <c r="A1654" s="11" t="s">
        <v>5706</v>
      </c>
      <c r="B1654" s="11">
        <v>2022</v>
      </c>
      <c r="C1654" s="11" t="s">
        <v>5929</v>
      </c>
      <c r="D1654" s="11" t="s">
        <v>5930</v>
      </c>
      <c r="E1654" s="11">
        <v>13</v>
      </c>
      <c r="F1654" s="11">
        <v>5</v>
      </c>
      <c r="G1654" s="11" t="s">
        <v>5931</v>
      </c>
      <c r="H1654" s="11" t="s">
        <v>5932</v>
      </c>
    </row>
    <row r="1655" spans="1:8" x14ac:dyDescent="0.3">
      <c r="A1655" s="11" t="s">
        <v>5933</v>
      </c>
      <c r="B1655" s="11">
        <v>2016</v>
      </c>
      <c r="C1655" s="11" t="s">
        <v>5934</v>
      </c>
      <c r="D1655" s="11" t="s">
        <v>5935</v>
      </c>
    </row>
    <row r="1656" spans="1:8" x14ac:dyDescent="0.3">
      <c r="A1656" s="11" t="s">
        <v>5936</v>
      </c>
      <c r="B1656" s="11">
        <v>2013</v>
      </c>
      <c r="C1656" s="11" t="s">
        <v>5336</v>
      </c>
      <c r="D1656" s="11" t="s">
        <v>5937</v>
      </c>
    </row>
    <row r="1657" spans="1:8" x14ac:dyDescent="0.3">
      <c r="A1657" s="11" t="s">
        <v>5938</v>
      </c>
      <c r="B1657" s="11">
        <v>2014</v>
      </c>
      <c r="C1657" s="11" t="s">
        <v>5939</v>
      </c>
      <c r="D1657" s="11" t="s">
        <v>916</v>
      </c>
    </row>
    <row r="1658" spans="1:8" x14ac:dyDescent="0.3">
      <c r="A1658" s="11" t="s">
        <v>5940</v>
      </c>
      <c r="B1658" s="11">
        <v>2016</v>
      </c>
      <c r="C1658" s="11" t="s">
        <v>4761</v>
      </c>
      <c r="D1658" s="11" t="s">
        <v>5941</v>
      </c>
    </row>
    <row r="1659" spans="1:8" x14ac:dyDescent="0.3">
      <c r="A1659" s="11" t="s">
        <v>5942</v>
      </c>
      <c r="B1659" s="11">
        <v>2021</v>
      </c>
      <c r="C1659" s="11" t="s">
        <v>5943</v>
      </c>
      <c r="D1659" s="11" t="s">
        <v>3993</v>
      </c>
      <c r="E1659" s="11">
        <v>10</v>
      </c>
      <c r="F1659" s="11">
        <v>22</v>
      </c>
      <c r="G1659" s="11">
        <v>2021</v>
      </c>
      <c r="H1659" s="11" t="s">
        <v>5944</v>
      </c>
    </row>
    <row r="1660" spans="1:8" x14ac:dyDescent="0.3">
      <c r="A1660" s="11" t="s">
        <v>5945</v>
      </c>
      <c r="B1660" s="11">
        <v>2018</v>
      </c>
      <c r="C1660" s="11" t="s">
        <v>5946</v>
      </c>
      <c r="D1660" s="11" t="s">
        <v>5947</v>
      </c>
    </row>
    <row r="1661" spans="1:8" x14ac:dyDescent="0.3">
      <c r="A1661" s="11" t="s">
        <v>5948</v>
      </c>
      <c r="B1661" s="11">
        <v>2000</v>
      </c>
      <c r="C1661" s="11" t="s">
        <v>5949</v>
      </c>
      <c r="D1661" s="11" t="s">
        <v>4554</v>
      </c>
    </row>
    <row r="1662" spans="1:8" x14ac:dyDescent="0.3">
      <c r="A1662" s="11" t="s">
        <v>5950</v>
      </c>
      <c r="B1662" s="11">
        <v>2001</v>
      </c>
      <c r="C1662" s="11" t="s">
        <v>5951</v>
      </c>
      <c r="D1662" s="11" t="s">
        <v>5952</v>
      </c>
      <c r="E1662" s="11">
        <v>3</v>
      </c>
      <c r="F1662" s="11">
        <v>22</v>
      </c>
      <c r="G1662" s="11" t="s">
        <v>5953</v>
      </c>
    </row>
    <row r="1663" spans="1:8" x14ac:dyDescent="0.3">
      <c r="A1663" s="11" t="s">
        <v>5954</v>
      </c>
      <c r="B1663" s="11">
        <v>2005</v>
      </c>
      <c r="C1663" s="11" t="s">
        <v>5955</v>
      </c>
      <c r="D1663" s="11" t="s">
        <v>5956</v>
      </c>
      <c r="E1663" s="11">
        <v>127</v>
      </c>
      <c r="F1663" s="11">
        <v>4</v>
      </c>
      <c r="G1663" s="11" t="s">
        <v>5957</v>
      </c>
      <c r="H1663" s="11" t="s">
        <v>5958</v>
      </c>
    </row>
    <row r="1664" spans="1:8" x14ac:dyDescent="0.3">
      <c r="A1664" s="11" t="s">
        <v>5959</v>
      </c>
      <c r="B1664" s="11">
        <v>2005</v>
      </c>
      <c r="C1664" s="11" t="s">
        <v>5960</v>
      </c>
      <c r="D1664" s="11" t="s">
        <v>5961</v>
      </c>
      <c r="E1664" s="11">
        <v>26</v>
      </c>
      <c r="F1664" s="11">
        <v>1</v>
      </c>
      <c r="G1664" s="11" t="s">
        <v>5962</v>
      </c>
      <c r="H1664" s="11" t="s">
        <v>5963</v>
      </c>
    </row>
    <row r="1665" spans="1:8" x14ac:dyDescent="0.3">
      <c r="A1665" s="11" t="s">
        <v>5964</v>
      </c>
      <c r="B1665" s="11">
        <v>2021</v>
      </c>
      <c r="C1665" s="11" t="s">
        <v>5965</v>
      </c>
      <c r="D1665" s="11" t="s">
        <v>5926</v>
      </c>
      <c r="E1665" s="11">
        <v>13</v>
      </c>
      <c r="F1665" s="11">
        <v>5</v>
      </c>
      <c r="G1665" s="11" t="s">
        <v>5898</v>
      </c>
      <c r="H1665" s="11" t="s">
        <v>5966</v>
      </c>
    </row>
    <row r="1666" spans="1:8" x14ac:dyDescent="0.3">
      <c r="A1666" s="11" t="s">
        <v>5967</v>
      </c>
      <c r="B1666" s="11">
        <v>2024</v>
      </c>
      <c r="C1666" s="11" t="s">
        <v>5968</v>
      </c>
      <c r="D1666" s="11" t="s">
        <v>3993</v>
      </c>
      <c r="E1666" s="11">
        <v>13</v>
      </c>
      <c r="F1666" s="11">
        <v>7</v>
      </c>
      <c r="G1666" s="11">
        <v>1305</v>
      </c>
    </row>
    <row r="1667" spans="1:8" x14ac:dyDescent="0.3">
      <c r="A1667" s="11" t="s">
        <v>5969</v>
      </c>
      <c r="B1667" s="11">
        <v>2021</v>
      </c>
      <c r="C1667" s="11" t="s">
        <v>5970</v>
      </c>
      <c r="D1667" s="11" t="s">
        <v>1087</v>
      </c>
      <c r="E1667" s="11">
        <v>35</v>
      </c>
      <c r="F1667" s="11">
        <v>15</v>
      </c>
      <c r="G1667" s="11" t="s">
        <v>5971</v>
      </c>
    </row>
    <row r="1668" spans="1:8" x14ac:dyDescent="0.3">
      <c r="A1668" s="11" t="s">
        <v>5972</v>
      </c>
      <c r="B1668" s="11">
        <v>2023</v>
      </c>
      <c r="C1668" s="11" t="s">
        <v>5973</v>
      </c>
      <c r="D1668" s="11" t="s">
        <v>5974</v>
      </c>
    </row>
    <row r="1669" spans="1:8" x14ac:dyDescent="0.3">
      <c r="A1669" s="11" t="s">
        <v>5975</v>
      </c>
      <c r="B1669" s="11">
        <v>2024</v>
      </c>
      <c r="C1669" s="11" t="s">
        <v>5976</v>
      </c>
      <c r="D1669" s="11" t="s">
        <v>5977</v>
      </c>
      <c r="G1669" s="11" t="s">
        <v>5978</v>
      </c>
    </row>
    <row r="1670" spans="1:8" x14ac:dyDescent="0.3">
      <c r="A1670" s="11" t="s">
        <v>5979</v>
      </c>
      <c r="B1670" s="11">
        <v>2021</v>
      </c>
      <c r="C1670" s="11" t="s">
        <v>5980</v>
      </c>
      <c r="D1670" s="11" t="s">
        <v>5981</v>
      </c>
      <c r="E1670" s="11">
        <v>35</v>
      </c>
      <c r="G1670" s="11">
        <v>267</v>
      </c>
    </row>
    <row r="1671" spans="1:8" x14ac:dyDescent="0.3">
      <c r="A1671" s="11" t="s">
        <v>4163</v>
      </c>
      <c r="B1671" s="11">
        <v>2018</v>
      </c>
      <c r="C1671" s="11" t="s">
        <v>4164</v>
      </c>
      <c r="D1671" s="11" t="s">
        <v>4165</v>
      </c>
      <c r="E1671" s="11">
        <v>2263</v>
      </c>
      <c r="G1671" s="11" t="s">
        <v>1950</v>
      </c>
    </row>
    <row r="1672" spans="1:8" x14ac:dyDescent="0.3">
      <c r="A1672" s="11" t="s">
        <v>5982</v>
      </c>
      <c r="B1672" s="11">
        <v>2024</v>
      </c>
      <c r="C1672" s="11" t="s">
        <v>5983</v>
      </c>
      <c r="D1672" s="11" t="s">
        <v>4144</v>
      </c>
      <c r="E1672" s="11">
        <v>15</v>
      </c>
      <c r="F1672" s="11">
        <v>2</v>
      </c>
      <c r="G1672" s="11">
        <v>93</v>
      </c>
    </row>
    <row r="1673" spans="1:8" x14ac:dyDescent="0.3">
      <c r="A1673" s="11" t="s">
        <v>5984</v>
      </c>
      <c r="B1673" s="11">
        <v>2020</v>
      </c>
      <c r="C1673" s="11" t="s">
        <v>5985</v>
      </c>
      <c r="D1673" s="11" t="s">
        <v>5986</v>
      </c>
      <c r="G1673" s="11" t="s">
        <v>5987</v>
      </c>
    </row>
    <row r="1674" spans="1:8" x14ac:dyDescent="0.3">
      <c r="A1674" s="11" t="s">
        <v>5988</v>
      </c>
      <c r="B1674" s="11">
        <v>2017</v>
      </c>
      <c r="C1674" s="11" t="s">
        <v>5989</v>
      </c>
      <c r="D1674" s="11" t="s">
        <v>5990</v>
      </c>
    </row>
    <row r="1675" spans="1:8" x14ac:dyDescent="0.3">
      <c r="A1675" s="11" t="s">
        <v>5991</v>
      </c>
      <c r="B1675" s="11">
        <v>2020</v>
      </c>
      <c r="C1675" s="11" t="s">
        <v>5992</v>
      </c>
      <c r="D1675" s="11" t="s">
        <v>5993</v>
      </c>
      <c r="E1675" s="11">
        <v>111</v>
      </c>
      <c r="G1675" s="11" t="s">
        <v>5994</v>
      </c>
    </row>
    <row r="1676" spans="1:8" x14ac:dyDescent="0.3">
      <c r="A1676" s="11" t="s">
        <v>5286</v>
      </c>
      <c r="B1676" s="11">
        <v>2024</v>
      </c>
      <c r="C1676" s="11" t="s">
        <v>310</v>
      </c>
      <c r="D1676" s="11" t="s">
        <v>446</v>
      </c>
      <c r="E1676" s="11">
        <v>235</v>
      </c>
      <c r="G1676" s="11" t="s">
        <v>5995</v>
      </c>
    </row>
    <row r="1677" spans="1:8" x14ac:dyDescent="0.3">
      <c r="A1677" s="11" t="s">
        <v>5996</v>
      </c>
      <c r="B1677" s="11">
        <v>2015</v>
      </c>
      <c r="C1677" s="11" t="s">
        <v>5997</v>
      </c>
      <c r="D1677" s="11" t="s">
        <v>5998</v>
      </c>
    </row>
    <row r="1678" spans="1:8" x14ac:dyDescent="0.3">
      <c r="A1678" s="11" t="s">
        <v>5999</v>
      </c>
      <c r="B1678" s="11">
        <v>2023</v>
      </c>
      <c r="C1678" s="11" t="s">
        <v>6000</v>
      </c>
      <c r="D1678" s="11" t="s">
        <v>1006</v>
      </c>
      <c r="E1678" s="11">
        <v>9</v>
      </c>
      <c r="F1678" s="11">
        <v>3</v>
      </c>
      <c r="G1678" s="11" t="s">
        <v>6001</v>
      </c>
    </row>
    <row r="1679" spans="1:8" x14ac:dyDescent="0.3">
      <c r="A1679" s="11" t="s">
        <v>6002</v>
      </c>
      <c r="B1679" s="11">
        <v>2023</v>
      </c>
      <c r="C1679" s="11" t="s">
        <v>6003</v>
      </c>
      <c r="D1679" s="11" t="s">
        <v>6004</v>
      </c>
      <c r="E1679" s="11">
        <v>26</v>
      </c>
      <c r="F1679" s="11">
        <v>3</v>
      </c>
      <c r="G1679" s="11" t="s">
        <v>6005</v>
      </c>
    </row>
    <row r="1680" spans="1:8" x14ac:dyDescent="0.3">
      <c r="A1680" s="11" t="s">
        <v>6006</v>
      </c>
      <c r="B1680" s="11">
        <v>2023</v>
      </c>
      <c r="C1680" s="11" t="s">
        <v>6007</v>
      </c>
      <c r="D1680" s="11" t="s">
        <v>6008</v>
      </c>
      <c r="G1680" s="11" t="s">
        <v>6009</v>
      </c>
    </row>
    <row r="1681" spans="1:7" x14ac:dyDescent="0.3">
      <c r="A1681" s="11" t="s">
        <v>6010</v>
      </c>
      <c r="B1681" s="11">
        <v>2024</v>
      </c>
      <c r="C1681" s="11" t="s">
        <v>6011</v>
      </c>
      <c r="D1681" s="11" t="s">
        <v>6012</v>
      </c>
      <c r="G1681" s="11" t="s">
        <v>2326</v>
      </c>
    </row>
    <row r="1682" spans="1:7" x14ac:dyDescent="0.3">
      <c r="A1682" s="11" t="s">
        <v>6013</v>
      </c>
      <c r="B1682" s="11" t="s">
        <v>3892</v>
      </c>
      <c r="C1682" s="11" t="s">
        <v>6014</v>
      </c>
      <c r="D1682" s="11" t="s">
        <v>1006</v>
      </c>
      <c r="G1682" s="11" t="s">
        <v>3170</v>
      </c>
    </row>
    <row r="1683" spans="1:7" x14ac:dyDescent="0.3">
      <c r="A1683" s="11" t="s">
        <v>6013</v>
      </c>
      <c r="B1683" s="11" t="s">
        <v>3895</v>
      </c>
      <c r="C1683" s="11" t="s">
        <v>6015</v>
      </c>
      <c r="D1683" s="11" t="s">
        <v>6016</v>
      </c>
      <c r="G1683" s="11" t="s">
        <v>6017</v>
      </c>
    </row>
    <row r="1684" spans="1:7" x14ac:dyDescent="0.3">
      <c r="A1684" s="11" t="s">
        <v>6018</v>
      </c>
      <c r="B1684" s="11">
        <v>2024</v>
      </c>
      <c r="C1684" s="11" t="s">
        <v>6019</v>
      </c>
      <c r="D1684" s="11" t="s">
        <v>715</v>
      </c>
    </row>
    <row r="1685" spans="1:7" x14ac:dyDescent="0.3">
      <c r="A1685" s="11" t="s">
        <v>6020</v>
      </c>
      <c r="B1685" s="11">
        <v>2024</v>
      </c>
      <c r="C1685" s="11" t="s">
        <v>6021</v>
      </c>
      <c r="D1685" s="11" t="s">
        <v>2101</v>
      </c>
      <c r="E1685" s="11">
        <v>14</v>
      </c>
      <c r="F1685" s="11">
        <v>1</v>
      </c>
      <c r="G1685" s="11">
        <v>86</v>
      </c>
    </row>
    <row r="1686" spans="1:7" x14ac:dyDescent="0.3">
      <c r="A1686" s="11" t="s">
        <v>6022</v>
      </c>
      <c r="B1686" s="11">
        <v>2024</v>
      </c>
      <c r="C1686" s="11" t="s">
        <v>6023</v>
      </c>
      <c r="D1686" s="11" t="s">
        <v>715</v>
      </c>
    </row>
    <row r="1687" spans="1:7" x14ac:dyDescent="0.3">
      <c r="A1687" s="11" t="s">
        <v>6024</v>
      </c>
      <c r="B1687" s="11">
        <v>2023</v>
      </c>
      <c r="C1687" s="11" t="s">
        <v>6025</v>
      </c>
      <c r="D1687" s="11" t="s">
        <v>6026</v>
      </c>
      <c r="G1687" s="11" t="s">
        <v>6027</v>
      </c>
    </row>
    <row r="1688" spans="1:7" x14ac:dyDescent="0.3">
      <c r="A1688" s="11" t="s">
        <v>6028</v>
      </c>
      <c r="B1688" s="11">
        <v>2023</v>
      </c>
      <c r="C1688" s="11" t="s">
        <v>6029</v>
      </c>
      <c r="D1688" s="11" t="s">
        <v>773</v>
      </c>
      <c r="E1688" s="11">
        <v>82</v>
      </c>
      <c r="F1688" s="11">
        <v>3</v>
      </c>
      <c r="G1688" s="11" t="s">
        <v>6030</v>
      </c>
    </row>
    <row r="1689" spans="1:7" x14ac:dyDescent="0.3">
      <c r="A1689" s="11" t="s">
        <v>6031</v>
      </c>
      <c r="B1689" s="11">
        <v>2022</v>
      </c>
      <c r="C1689" s="11" t="s">
        <v>6032</v>
      </c>
      <c r="D1689" s="11" t="s">
        <v>6033</v>
      </c>
      <c r="G1689" s="11" t="s">
        <v>6034</v>
      </c>
    </row>
    <row r="1690" spans="1:7" x14ac:dyDescent="0.3">
      <c r="A1690" s="11" t="s">
        <v>6035</v>
      </c>
      <c r="B1690" s="11">
        <v>2021</v>
      </c>
      <c r="C1690" s="11" t="s">
        <v>6036</v>
      </c>
      <c r="D1690" s="11" t="s">
        <v>6037</v>
      </c>
    </row>
    <row r="1691" spans="1:7" x14ac:dyDescent="0.3">
      <c r="A1691" s="11" t="s">
        <v>6038</v>
      </c>
      <c r="B1691" s="11">
        <v>2021</v>
      </c>
      <c r="C1691" s="11" t="s">
        <v>6039</v>
      </c>
      <c r="D1691" s="11" t="s">
        <v>6040</v>
      </c>
    </row>
    <row r="1692" spans="1:7" x14ac:dyDescent="0.3">
      <c r="A1692" s="11" t="s">
        <v>6041</v>
      </c>
      <c r="B1692" s="11">
        <v>2023</v>
      </c>
      <c r="C1692" s="11" t="s">
        <v>6042</v>
      </c>
      <c r="D1692" s="11" t="s">
        <v>6043</v>
      </c>
    </row>
    <row r="1693" spans="1:7" x14ac:dyDescent="0.3">
      <c r="A1693" s="11" t="s">
        <v>6044</v>
      </c>
      <c r="B1693" s="11">
        <v>2023</v>
      </c>
      <c r="C1693" s="11" t="s">
        <v>6045</v>
      </c>
      <c r="D1693" s="11" t="s">
        <v>6046</v>
      </c>
    </row>
    <row r="1694" spans="1:7" x14ac:dyDescent="0.3">
      <c r="A1694" s="11" t="s">
        <v>6047</v>
      </c>
      <c r="B1694" s="11">
        <v>2023</v>
      </c>
      <c r="C1694" s="11" t="s">
        <v>6048</v>
      </c>
      <c r="D1694" s="11" t="s">
        <v>6049</v>
      </c>
      <c r="E1694" s="11">
        <v>25</v>
      </c>
      <c r="F1694" s="11">
        <v>2</v>
      </c>
      <c r="G1694" s="11" t="s">
        <v>6050</v>
      </c>
    </row>
    <row r="1695" spans="1:7" x14ac:dyDescent="0.3">
      <c r="A1695" s="11" t="s">
        <v>6051</v>
      </c>
      <c r="B1695" s="11">
        <v>2023</v>
      </c>
      <c r="C1695" s="11" t="s">
        <v>6052</v>
      </c>
      <c r="D1695" s="11" t="s">
        <v>1006</v>
      </c>
      <c r="E1695" s="11">
        <v>9</v>
      </c>
      <c r="F1695" s="11">
        <v>3</v>
      </c>
      <c r="G1695" s="11" t="s">
        <v>6053</v>
      </c>
    </row>
    <row r="1696" spans="1:7" x14ac:dyDescent="0.3">
      <c r="A1696" s="11" t="s">
        <v>6054</v>
      </c>
      <c r="B1696" s="11">
        <v>2023</v>
      </c>
      <c r="C1696" s="11" t="s">
        <v>6055</v>
      </c>
      <c r="D1696" s="11" t="s">
        <v>2918</v>
      </c>
      <c r="E1696" s="11">
        <v>120</v>
      </c>
      <c r="F1696" s="11">
        <v>10</v>
      </c>
      <c r="G1696" s="11" t="s">
        <v>6056</v>
      </c>
    </row>
    <row r="1697" spans="1:8" x14ac:dyDescent="0.3">
      <c r="A1697" s="11" t="s">
        <v>6057</v>
      </c>
      <c r="B1697" s="11">
        <v>2024</v>
      </c>
      <c r="C1697" s="11" t="s">
        <v>364</v>
      </c>
      <c r="D1697" s="11" t="s">
        <v>485</v>
      </c>
      <c r="E1697" s="11">
        <v>287</v>
      </c>
      <c r="G1697" s="11" t="s">
        <v>6058</v>
      </c>
    </row>
    <row r="1698" spans="1:8" x14ac:dyDescent="0.3">
      <c r="A1698" s="11" t="s">
        <v>6059</v>
      </c>
      <c r="B1698" s="11">
        <v>2023</v>
      </c>
      <c r="C1698" s="11" t="s">
        <v>6060</v>
      </c>
      <c r="D1698" s="11" t="s">
        <v>6061</v>
      </c>
      <c r="E1698" s="11">
        <v>30</v>
      </c>
      <c r="F1698" s="11">
        <v>4</v>
      </c>
      <c r="G1698" s="11" t="s">
        <v>6062</v>
      </c>
    </row>
    <row r="1699" spans="1:8" x14ac:dyDescent="0.3">
      <c r="A1699" s="11" t="s">
        <v>6063</v>
      </c>
      <c r="B1699" s="11">
        <v>2024</v>
      </c>
      <c r="C1699" s="11" t="s">
        <v>6064</v>
      </c>
      <c r="D1699" s="11" t="s">
        <v>3925</v>
      </c>
      <c r="E1699" s="11">
        <v>16</v>
      </c>
      <c r="F1699" s="11">
        <v>2</v>
      </c>
      <c r="G1699" s="11" t="s">
        <v>6065</v>
      </c>
    </row>
    <row r="1700" spans="1:8" x14ac:dyDescent="0.3">
      <c r="A1700" s="11" t="s">
        <v>6066</v>
      </c>
      <c r="B1700" s="11">
        <v>2024</v>
      </c>
      <c r="C1700" s="11" t="s">
        <v>6067</v>
      </c>
      <c r="D1700" s="11" t="s">
        <v>6068</v>
      </c>
      <c r="E1700" s="11">
        <v>5</v>
      </c>
      <c r="F1700" s="11">
        <v>1</v>
      </c>
    </row>
    <row r="1701" spans="1:8" x14ac:dyDescent="0.3">
      <c r="A1701" s="11" t="s">
        <v>6069</v>
      </c>
      <c r="B1701" s="11">
        <v>2022</v>
      </c>
      <c r="C1701" s="11" t="s">
        <v>6070</v>
      </c>
      <c r="D1701" s="11" t="s">
        <v>6071</v>
      </c>
    </row>
    <row r="1702" spans="1:8" x14ac:dyDescent="0.3">
      <c r="A1702" s="11" t="s">
        <v>6072</v>
      </c>
      <c r="B1702" s="11">
        <v>2023</v>
      </c>
      <c r="C1702" s="11" t="s">
        <v>6073</v>
      </c>
      <c r="D1702" s="11" t="s">
        <v>2918</v>
      </c>
      <c r="E1702" s="11">
        <v>120</v>
      </c>
      <c r="F1702" s="11">
        <v>11</v>
      </c>
      <c r="G1702" s="11" t="s">
        <v>6074</v>
      </c>
    </row>
    <row r="1703" spans="1:8" x14ac:dyDescent="0.3">
      <c r="A1703" s="11" t="s">
        <v>6075</v>
      </c>
      <c r="B1703" s="11">
        <v>2023</v>
      </c>
      <c r="C1703" s="11" t="s">
        <v>6076</v>
      </c>
      <c r="D1703" s="11" t="s">
        <v>6077</v>
      </c>
    </row>
    <row r="1704" spans="1:8" x14ac:dyDescent="0.3">
      <c r="A1704" s="11" t="s">
        <v>6078</v>
      </c>
      <c r="B1704" s="11">
        <v>2024</v>
      </c>
      <c r="C1704" s="11" t="s">
        <v>6079</v>
      </c>
      <c r="D1704" s="11"/>
    </row>
    <row r="1705" spans="1:8" x14ac:dyDescent="0.3">
      <c r="A1705" s="11" t="s">
        <v>6080</v>
      </c>
      <c r="B1705" s="11">
        <v>2020</v>
      </c>
      <c r="C1705" s="11" t="s">
        <v>6081</v>
      </c>
      <c r="D1705" s="11" t="s">
        <v>6082</v>
      </c>
      <c r="E1705" s="11">
        <v>8</v>
      </c>
      <c r="F1705" s="11">
        <v>11</v>
      </c>
      <c r="G1705" s="11" t="s">
        <v>6083</v>
      </c>
    </row>
    <row r="1706" spans="1:8" x14ac:dyDescent="0.3">
      <c r="A1706" s="11" t="s">
        <v>6084</v>
      </c>
      <c r="B1706" s="11">
        <v>2020</v>
      </c>
      <c r="C1706" s="11" t="s">
        <v>6085</v>
      </c>
      <c r="D1706" s="11" t="s">
        <v>4504</v>
      </c>
      <c r="E1706" s="11">
        <v>36</v>
      </c>
      <c r="G1706" s="11" t="s">
        <v>6086</v>
      </c>
    </row>
    <row r="1707" spans="1:8" x14ac:dyDescent="0.3">
      <c r="A1707" s="11" t="s">
        <v>6087</v>
      </c>
      <c r="B1707" s="11">
        <v>2020</v>
      </c>
      <c r="C1707" s="11" t="s">
        <v>6088</v>
      </c>
      <c r="D1707" s="11" t="s">
        <v>6089</v>
      </c>
      <c r="G1707" s="11" t="s">
        <v>2152</v>
      </c>
    </row>
    <row r="1708" spans="1:8" x14ac:dyDescent="0.3">
      <c r="A1708" s="11" t="s">
        <v>6090</v>
      </c>
      <c r="B1708" s="11">
        <v>2024</v>
      </c>
      <c r="C1708" s="11" t="s">
        <v>6091</v>
      </c>
      <c r="D1708" s="11"/>
    </row>
    <row r="1709" spans="1:8" x14ac:dyDescent="0.3">
      <c r="A1709" s="11" t="s">
        <v>6092</v>
      </c>
      <c r="B1709" s="11">
        <v>2023</v>
      </c>
      <c r="C1709" s="11" t="s">
        <v>6093</v>
      </c>
      <c r="D1709" s="11" t="s">
        <v>6094</v>
      </c>
      <c r="E1709" s="11">
        <v>21</v>
      </c>
      <c r="F1709" s="11">
        <v>2</v>
      </c>
      <c r="G1709" s="11" t="s">
        <v>6095</v>
      </c>
    </row>
    <row r="1710" spans="1:8" x14ac:dyDescent="0.3">
      <c r="A1710" s="11" t="s">
        <v>6096</v>
      </c>
      <c r="B1710" s="11">
        <v>2021</v>
      </c>
      <c r="C1710" s="11" t="s">
        <v>6097</v>
      </c>
      <c r="D1710" s="11"/>
    </row>
    <row r="1711" spans="1:8" x14ac:dyDescent="0.3">
      <c r="A1711" s="11" t="s">
        <v>6098</v>
      </c>
      <c r="B1711" s="11">
        <v>2021</v>
      </c>
      <c r="C1711" s="11" t="s">
        <v>6099</v>
      </c>
      <c r="D1711" s="11" t="s">
        <v>6100</v>
      </c>
      <c r="G1711" s="11" t="s">
        <v>6101</v>
      </c>
      <c r="H1711" s="11" t="s">
        <v>6102</v>
      </c>
    </row>
    <row r="1712" spans="1:8" x14ac:dyDescent="0.3">
      <c r="A1712" s="11" t="s">
        <v>6103</v>
      </c>
      <c r="B1712" s="11">
        <v>2020</v>
      </c>
      <c r="C1712" s="11" t="s">
        <v>6104</v>
      </c>
      <c r="D1712" s="11" t="s">
        <v>1159</v>
      </c>
      <c r="G1712" s="11" t="s">
        <v>6105</v>
      </c>
    </row>
    <row r="1713" spans="1:8" x14ac:dyDescent="0.3">
      <c r="A1713" s="11" t="s">
        <v>6106</v>
      </c>
      <c r="B1713" s="11">
        <v>2012</v>
      </c>
      <c r="C1713" s="11" t="s">
        <v>6107</v>
      </c>
      <c r="D1713" s="11" t="s">
        <v>6108</v>
      </c>
      <c r="E1713" s="11">
        <v>26</v>
      </c>
      <c r="G1713" s="11" t="s">
        <v>6109</v>
      </c>
    </row>
    <row r="1714" spans="1:8" x14ac:dyDescent="0.3">
      <c r="A1714" s="11" t="s">
        <v>6110</v>
      </c>
      <c r="B1714" s="11">
        <v>2018</v>
      </c>
      <c r="C1714" s="11" t="s">
        <v>6111</v>
      </c>
      <c r="D1714" s="11" t="s">
        <v>6112</v>
      </c>
      <c r="E1714" s="11">
        <v>106</v>
      </c>
      <c r="G1714" s="11" t="s">
        <v>6113</v>
      </c>
    </row>
    <row r="1715" spans="1:8" x14ac:dyDescent="0.3">
      <c r="A1715" s="11" t="s">
        <v>6114</v>
      </c>
      <c r="B1715" s="11">
        <v>2019</v>
      </c>
      <c r="C1715" s="11" t="s">
        <v>6115</v>
      </c>
      <c r="D1715" s="11" t="s">
        <v>446</v>
      </c>
      <c r="E1715" s="11">
        <v>133</v>
      </c>
      <c r="G1715" s="11" t="s">
        <v>6116</v>
      </c>
    </row>
    <row r="1716" spans="1:8" x14ac:dyDescent="0.3">
      <c r="A1716" s="11" t="s">
        <v>1229</v>
      </c>
      <c r="B1716" s="11">
        <v>2002</v>
      </c>
      <c r="C1716" s="11" t="s">
        <v>6117</v>
      </c>
      <c r="D1716" s="11" t="s">
        <v>1231</v>
      </c>
      <c r="E1716" s="11">
        <v>16</v>
      </c>
      <c r="G1716" s="11" t="s">
        <v>1782</v>
      </c>
    </row>
    <row r="1717" spans="1:8" x14ac:dyDescent="0.3">
      <c r="A1717" s="11" t="s">
        <v>6118</v>
      </c>
      <c r="B1717" s="11">
        <v>2017</v>
      </c>
      <c r="C1717" s="11" t="s">
        <v>6119</v>
      </c>
      <c r="D1717" s="11" t="s">
        <v>446</v>
      </c>
      <c r="E1717" s="11">
        <v>72</v>
      </c>
      <c r="G1717" s="11" t="s">
        <v>6120</v>
      </c>
    </row>
    <row r="1718" spans="1:8" x14ac:dyDescent="0.3">
      <c r="A1718" s="11" t="s">
        <v>836</v>
      </c>
      <c r="B1718" s="11">
        <v>2018</v>
      </c>
      <c r="C1718" s="11" t="s">
        <v>5499</v>
      </c>
      <c r="D1718" s="11" t="s">
        <v>6121</v>
      </c>
    </row>
    <row r="1719" spans="1:8" x14ac:dyDescent="0.3">
      <c r="A1719" s="11" t="s">
        <v>6122</v>
      </c>
      <c r="B1719" s="11">
        <v>2018</v>
      </c>
      <c r="C1719" s="11" t="s">
        <v>6123</v>
      </c>
      <c r="D1719" s="11" t="s">
        <v>3647</v>
      </c>
      <c r="E1719" s="11">
        <v>41</v>
      </c>
      <c r="G1719" s="11" t="s">
        <v>6124</v>
      </c>
    </row>
    <row r="1720" spans="1:8" x14ac:dyDescent="0.3">
      <c r="A1720" s="11" t="s">
        <v>6125</v>
      </c>
      <c r="B1720" s="11">
        <v>2018</v>
      </c>
      <c r="C1720" s="11" t="s">
        <v>6126</v>
      </c>
      <c r="D1720" s="11" t="s">
        <v>6127</v>
      </c>
    </row>
    <row r="1721" spans="1:8" x14ac:dyDescent="0.3">
      <c r="A1721" s="11" t="s">
        <v>6128</v>
      </c>
      <c r="B1721" s="11">
        <v>2017</v>
      </c>
      <c r="C1721" s="11" t="s">
        <v>6129</v>
      </c>
      <c r="D1721" s="11" t="s">
        <v>6130</v>
      </c>
    </row>
    <row r="1722" spans="1:8" x14ac:dyDescent="0.3">
      <c r="A1722" s="11" t="s">
        <v>6131</v>
      </c>
      <c r="B1722" s="11">
        <v>2006</v>
      </c>
      <c r="C1722" s="11" t="s">
        <v>6132</v>
      </c>
      <c r="D1722" s="11" t="s">
        <v>6133</v>
      </c>
      <c r="G1722" s="11" t="s">
        <v>6134</v>
      </c>
    </row>
    <row r="1723" spans="1:8" x14ac:dyDescent="0.3">
      <c r="A1723" s="11" t="s">
        <v>6135</v>
      </c>
      <c r="B1723" s="11">
        <v>1999</v>
      </c>
      <c r="C1723" s="11" t="s">
        <v>6136</v>
      </c>
      <c r="D1723" s="11" t="s">
        <v>6137</v>
      </c>
      <c r="E1723" s="11">
        <v>3</v>
      </c>
      <c r="G1723" s="11" t="s">
        <v>6138</v>
      </c>
    </row>
    <row r="1724" spans="1:8" x14ac:dyDescent="0.3">
      <c r="A1724" s="11" t="s">
        <v>6139</v>
      </c>
      <c r="B1724" s="11">
        <v>2018</v>
      </c>
      <c r="C1724" s="11" t="s">
        <v>6140</v>
      </c>
      <c r="D1724" s="11" t="s">
        <v>6141</v>
      </c>
      <c r="H1724" s="11" t="s">
        <v>6142</v>
      </c>
    </row>
    <row r="1725" spans="1:8" x14ac:dyDescent="0.3">
      <c r="A1725" s="11" t="s">
        <v>6143</v>
      </c>
      <c r="B1725" s="11">
        <v>2014</v>
      </c>
      <c r="C1725" s="11" t="s">
        <v>6144</v>
      </c>
      <c r="D1725" s="11" t="s">
        <v>6145</v>
      </c>
      <c r="G1725" s="11" t="s">
        <v>6146</v>
      </c>
    </row>
    <row r="1726" spans="1:8" x14ac:dyDescent="0.3">
      <c r="A1726" s="11" t="s">
        <v>6147</v>
      </c>
      <c r="B1726" s="11">
        <v>2020</v>
      </c>
      <c r="C1726" s="11" t="s">
        <v>6148</v>
      </c>
      <c r="D1726" s="11" t="s">
        <v>6149</v>
      </c>
      <c r="E1726" s="11">
        <v>43</v>
      </c>
      <c r="G1726" s="11" t="s">
        <v>6150</v>
      </c>
    </row>
    <row r="1727" spans="1:8" x14ac:dyDescent="0.3">
      <c r="A1727" s="11" t="s">
        <v>6151</v>
      </c>
      <c r="B1727" s="11">
        <v>2019</v>
      </c>
      <c r="C1727" s="11" t="s">
        <v>6152</v>
      </c>
      <c r="D1727" s="11" t="s">
        <v>768</v>
      </c>
      <c r="E1727" s="11">
        <v>363</v>
      </c>
      <c r="G1727" s="11" t="s">
        <v>6153</v>
      </c>
    </row>
    <row r="1728" spans="1:8" x14ac:dyDescent="0.3">
      <c r="A1728" s="11" t="s">
        <v>6154</v>
      </c>
      <c r="B1728" s="11">
        <v>2017</v>
      </c>
      <c r="C1728" s="11" t="s">
        <v>6155</v>
      </c>
      <c r="D1728" s="11" t="s">
        <v>446</v>
      </c>
      <c r="E1728" s="11">
        <v>73</v>
      </c>
      <c r="G1728" s="11" t="s">
        <v>6156</v>
      </c>
    </row>
    <row r="1729" spans="1:7" x14ac:dyDescent="0.3">
      <c r="A1729" s="11" t="s">
        <v>6157</v>
      </c>
      <c r="B1729" s="11">
        <v>2005</v>
      </c>
      <c r="C1729" s="11" t="s">
        <v>6158</v>
      </c>
      <c r="D1729" s="11" t="s">
        <v>6159</v>
      </c>
      <c r="G1729" s="11" t="s">
        <v>6160</v>
      </c>
    </row>
    <row r="1730" spans="1:7" x14ac:dyDescent="0.3">
      <c r="A1730" s="11" t="s">
        <v>6161</v>
      </c>
      <c r="B1730" s="11">
        <v>2015</v>
      </c>
      <c r="C1730" s="11" t="s">
        <v>6162</v>
      </c>
      <c r="D1730" s="11" t="s">
        <v>6163</v>
      </c>
    </row>
    <row r="1731" spans="1:7" x14ac:dyDescent="0.3">
      <c r="A1731" s="11" t="s">
        <v>6164</v>
      </c>
      <c r="B1731" s="11">
        <v>2019</v>
      </c>
      <c r="C1731" s="11" t="s">
        <v>6165</v>
      </c>
      <c r="D1731" s="11" t="s">
        <v>3964</v>
      </c>
      <c r="E1731" s="11">
        <v>6</v>
      </c>
      <c r="G1731" s="11">
        <v>27</v>
      </c>
    </row>
    <row r="1732" spans="1:7" x14ac:dyDescent="0.3">
      <c r="A1732" s="11" t="s">
        <v>3350</v>
      </c>
      <c r="B1732" s="11">
        <v>1972</v>
      </c>
      <c r="C1732" s="11" t="s">
        <v>3351</v>
      </c>
      <c r="D1732" s="11" t="s">
        <v>3352</v>
      </c>
    </row>
    <row r="1733" spans="1:7" x14ac:dyDescent="0.3">
      <c r="A1733" s="11" t="s">
        <v>6166</v>
      </c>
      <c r="B1733" s="11">
        <v>2014</v>
      </c>
      <c r="C1733" s="11" t="s">
        <v>6167</v>
      </c>
      <c r="D1733" s="11" t="s">
        <v>6168</v>
      </c>
      <c r="G1733" s="11" t="s">
        <v>6169</v>
      </c>
    </row>
    <row r="1734" spans="1:7" x14ac:dyDescent="0.3">
      <c r="A1734" s="11" t="s">
        <v>6170</v>
      </c>
      <c r="B1734" s="11">
        <v>2020</v>
      </c>
      <c r="C1734" s="11" t="s">
        <v>6171</v>
      </c>
      <c r="D1734" s="11" t="s">
        <v>6172</v>
      </c>
      <c r="G1734" s="11" t="s">
        <v>6173</v>
      </c>
    </row>
    <row r="1735" spans="1:7" x14ac:dyDescent="0.3">
      <c r="A1735" s="11" t="s">
        <v>6174</v>
      </c>
      <c r="B1735" s="11">
        <v>2019</v>
      </c>
      <c r="C1735" s="11" t="s">
        <v>6175</v>
      </c>
      <c r="D1735" s="11" t="s">
        <v>6176</v>
      </c>
      <c r="E1735" s="11">
        <v>52</v>
      </c>
      <c r="G1735" s="11" t="s">
        <v>6177</v>
      </c>
    </row>
    <row r="1736" spans="1:7" x14ac:dyDescent="0.3">
      <c r="A1736" s="11" t="s">
        <v>6178</v>
      </c>
      <c r="B1736" s="11">
        <v>2017</v>
      </c>
      <c r="C1736" s="11" t="s">
        <v>6179</v>
      </c>
      <c r="D1736" s="11" t="s">
        <v>6180</v>
      </c>
      <c r="E1736" s="11">
        <v>29</v>
      </c>
      <c r="G1736" s="11" t="s">
        <v>6181</v>
      </c>
    </row>
    <row r="1737" spans="1:7" x14ac:dyDescent="0.3">
      <c r="A1737" s="11" t="s">
        <v>6182</v>
      </c>
      <c r="B1737" s="11">
        <v>2017</v>
      </c>
      <c r="C1737" s="11" t="s">
        <v>6183</v>
      </c>
      <c r="D1737" s="11" t="s">
        <v>2918</v>
      </c>
      <c r="E1737" s="11">
        <v>114</v>
      </c>
      <c r="G1737" s="11" t="s">
        <v>6184</v>
      </c>
    </row>
    <row r="1738" spans="1:7" x14ac:dyDescent="0.3">
      <c r="A1738" s="11" t="s">
        <v>6185</v>
      </c>
      <c r="B1738" s="11">
        <v>2019</v>
      </c>
      <c r="C1738" s="11" t="s">
        <v>6186</v>
      </c>
      <c r="D1738" s="11" t="s">
        <v>4144</v>
      </c>
      <c r="E1738" s="11">
        <v>10</v>
      </c>
      <c r="G1738" s="11">
        <v>150</v>
      </c>
    </row>
    <row r="1739" spans="1:7" x14ac:dyDescent="0.3">
      <c r="A1739" s="11" t="s">
        <v>6187</v>
      </c>
      <c r="B1739" s="11">
        <v>2016</v>
      </c>
      <c r="C1739" s="11" t="s">
        <v>6188</v>
      </c>
      <c r="D1739" s="11" t="s">
        <v>6189</v>
      </c>
      <c r="E1739" s="11">
        <v>5</v>
      </c>
      <c r="G1739" s="11" t="s">
        <v>4487</v>
      </c>
    </row>
    <row r="1740" spans="1:7" x14ac:dyDescent="0.3">
      <c r="A1740" s="11" t="s">
        <v>6190</v>
      </c>
      <c r="B1740" s="11">
        <v>2020</v>
      </c>
      <c r="C1740" s="11" t="s">
        <v>6191</v>
      </c>
      <c r="D1740" s="11"/>
      <c r="G1740" s="8" t="s">
        <v>6192</v>
      </c>
    </row>
    <row r="1741" spans="1:7" x14ac:dyDescent="0.3">
      <c r="A1741" s="11" t="s">
        <v>6193</v>
      </c>
      <c r="B1741" s="11">
        <v>2017</v>
      </c>
      <c r="C1741" s="11" t="s">
        <v>6194</v>
      </c>
      <c r="D1741" s="11" t="s">
        <v>3647</v>
      </c>
      <c r="E1741" s="11">
        <v>40</v>
      </c>
      <c r="G1741" s="11" t="s">
        <v>6195</v>
      </c>
    </row>
    <row r="1742" spans="1:7" x14ac:dyDescent="0.3">
      <c r="A1742" s="11" t="s">
        <v>6196</v>
      </c>
      <c r="B1742" s="11">
        <v>2017</v>
      </c>
      <c r="C1742" s="11" t="s">
        <v>6197</v>
      </c>
      <c r="D1742" s="11" t="s">
        <v>6198</v>
      </c>
      <c r="G1742" s="11" t="s">
        <v>6199</v>
      </c>
    </row>
    <row r="1743" spans="1:7" x14ac:dyDescent="0.3">
      <c r="A1743" s="11" t="s">
        <v>6200</v>
      </c>
      <c r="B1743" s="11">
        <v>2011</v>
      </c>
      <c r="C1743" s="11" t="s">
        <v>6201</v>
      </c>
      <c r="D1743" s="11" t="s">
        <v>2448</v>
      </c>
      <c r="G1743" s="11" t="s">
        <v>6202</v>
      </c>
    </row>
    <row r="1744" spans="1:7" x14ac:dyDescent="0.3">
      <c r="A1744" s="11" t="s">
        <v>6203</v>
      </c>
      <c r="B1744" s="11">
        <v>2020</v>
      </c>
      <c r="C1744" s="11" t="s">
        <v>6204</v>
      </c>
      <c r="D1744" s="11" t="s">
        <v>6205</v>
      </c>
    </row>
    <row r="1745" spans="1:7" x14ac:dyDescent="0.3">
      <c r="A1745" s="11" t="s">
        <v>5335</v>
      </c>
      <c r="B1745" s="11">
        <v>2013</v>
      </c>
      <c r="C1745" s="11" t="s">
        <v>5336</v>
      </c>
      <c r="D1745" s="11" t="s">
        <v>5937</v>
      </c>
    </row>
    <row r="1746" spans="1:7" x14ac:dyDescent="0.3">
      <c r="A1746" s="11" t="s">
        <v>1004</v>
      </c>
      <c r="B1746" s="11">
        <v>2020</v>
      </c>
      <c r="C1746" s="11" t="s">
        <v>6206</v>
      </c>
      <c r="D1746" s="11" t="s">
        <v>6207</v>
      </c>
    </row>
    <row r="1747" spans="1:7" x14ac:dyDescent="0.3">
      <c r="A1747" s="11" t="s">
        <v>6208</v>
      </c>
      <c r="B1747" s="11">
        <v>2011</v>
      </c>
      <c r="C1747" s="11" t="s">
        <v>6209</v>
      </c>
      <c r="D1747" s="11" t="s">
        <v>6210</v>
      </c>
      <c r="E1747" s="11">
        <v>3</v>
      </c>
      <c r="G1747" s="11" t="s">
        <v>6211</v>
      </c>
    </row>
    <row r="1748" spans="1:7" x14ac:dyDescent="0.3">
      <c r="A1748" s="11" t="s">
        <v>6212</v>
      </c>
      <c r="B1748" s="11">
        <v>2019</v>
      </c>
      <c r="C1748" s="11" t="s">
        <v>6213</v>
      </c>
      <c r="D1748" s="11" t="s">
        <v>4056</v>
      </c>
      <c r="E1748" s="11">
        <v>159</v>
      </c>
      <c r="G1748" s="11" t="s">
        <v>6214</v>
      </c>
    </row>
    <row r="1749" spans="1:7" x14ac:dyDescent="0.3">
      <c r="A1749" s="11" t="s">
        <v>6215</v>
      </c>
      <c r="B1749" s="11">
        <v>2014</v>
      </c>
      <c r="C1749" s="11" t="s">
        <v>6216</v>
      </c>
      <c r="D1749" s="11" t="s">
        <v>3755</v>
      </c>
      <c r="G1749" s="11" t="s">
        <v>1057</v>
      </c>
    </row>
    <row r="1750" spans="1:7" x14ac:dyDescent="0.3">
      <c r="A1750" s="11" t="s">
        <v>6217</v>
      </c>
      <c r="B1750" s="11">
        <v>2020</v>
      </c>
      <c r="C1750" s="11" t="s">
        <v>6218</v>
      </c>
      <c r="D1750" s="11" t="s">
        <v>1159</v>
      </c>
      <c r="G1750" s="11" t="s">
        <v>6219</v>
      </c>
    </row>
    <row r="1751" spans="1:7" x14ac:dyDescent="0.3">
      <c r="A1751" s="11" t="s">
        <v>6220</v>
      </c>
      <c r="B1751" s="11">
        <v>2020</v>
      </c>
      <c r="C1751" s="11" t="s">
        <v>6221</v>
      </c>
      <c r="D1751" s="11" t="s">
        <v>6222</v>
      </c>
    </row>
    <row r="1752" spans="1:7" x14ac:dyDescent="0.3">
      <c r="A1752" s="11" t="s">
        <v>6223</v>
      </c>
      <c r="B1752" s="11">
        <v>2020</v>
      </c>
      <c r="C1752" s="11" t="s">
        <v>6224</v>
      </c>
      <c r="D1752" s="11" t="s">
        <v>6225</v>
      </c>
    </row>
    <row r="1753" spans="1:7" x14ac:dyDescent="0.3">
      <c r="A1753" s="11" t="s">
        <v>6226</v>
      </c>
      <c r="B1753" s="11">
        <v>2018</v>
      </c>
      <c r="C1753" s="11" t="s">
        <v>6227</v>
      </c>
      <c r="D1753" s="11" t="s">
        <v>6228</v>
      </c>
      <c r="G1753" s="11" t="s">
        <v>6229</v>
      </c>
    </row>
    <row r="1754" spans="1:7" x14ac:dyDescent="0.3">
      <c r="A1754" s="11" t="s">
        <v>6230</v>
      </c>
      <c r="B1754" s="11">
        <v>2010</v>
      </c>
      <c r="C1754" s="11" t="s">
        <v>6231</v>
      </c>
      <c r="D1754" s="11" t="s">
        <v>6232</v>
      </c>
      <c r="E1754" s="11">
        <v>33</v>
      </c>
      <c r="G1754" s="11" t="s">
        <v>6233</v>
      </c>
    </row>
    <row r="1755" spans="1:7" x14ac:dyDescent="0.3">
      <c r="A1755" s="11" t="s">
        <v>6234</v>
      </c>
      <c r="B1755" s="11">
        <v>2020</v>
      </c>
      <c r="C1755" s="11" t="s">
        <v>6235</v>
      </c>
      <c r="D1755" s="11" t="s">
        <v>704</v>
      </c>
      <c r="E1755" s="11">
        <v>106</v>
      </c>
      <c r="G1755" s="11" t="s">
        <v>6236</v>
      </c>
    </row>
    <row r="1756" spans="1:7" x14ac:dyDescent="0.3">
      <c r="A1756" s="11" t="s">
        <v>6237</v>
      </c>
      <c r="B1756" s="11">
        <v>2017</v>
      </c>
      <c r="C1756" s="11" t="s">
        <v>6238</v>
      </c>
      <c r="D1756" s="11" t="s">
        <v>1703</v>
      </c>
      <c r="G1756" s="11" t="s">
        <v>6239</v>
      </c>
    </row>
    <row r="1757" spans="1:7" x14ac:dyDescent="0.3">
      <c r="A1757" s="11" t="s">
        <v>6240</v>
      </c>
      <c r="B1757" s="11">
        <v>2018</v>
      </c>
      <c r="C1757" s="11" t="s">
        <v>6241</v>
      </c>
      <c r="D1757" s="11" t="s">
        <v>6242</v>
      </c>
      <c r="G1757" s="11" t="s">
        <v>760</v>
      </c>
    </row>
    <row r="1758" spans="1:7" x14ac:dyDescent="0.3">
      <c r="A1758" s="11" t="s">
        <v>6243</v>
      </c>
      <c r="B1758" s="11">
        <v>2021</v>
      </c>
      <c r="C1758" s="11" t="s">
        <v>6244</v>
      </c>
      <c r="D1758" s="11" t="s">
        <v>6245</v>
      </c>
      <c r="G1758" s="11" t="s">
        <v>6246</v>
      </c>
    </row>
    <row r="1759" spans="1:7" x14ac:dyDescent="0.3">
      <c r="A1759" s="11" t="s">
        <v>6247</v>
      </c>
      <c r="B1759" s="11">
        <v>2019</v>
      </c>
      <c r="C1759" s="11" t="s">
        <v>6248</v>
      </c>
      <c r="D1759" s="11" t="s">
        <v>3186</v>
      </c>
      <c r="E1759" s="11">
        <v>9</v>
      </c>
      <c r="G1759" s="11">
        <v>746</v>
      </c>
    </row>
    <row r="1760" spans="1:7" x14ac:dyDescent="0.3">
      <c r="A1760" s="11" t="s">
        <v>6249</v>
      </c>
      <c r="B1760" s="11">
        <v>2021</v>
      </c>
      <c r="C1760" s="11" t="s">
        <v>6250</v>
      </c>
      <c r="D1760" s="11" t="s">
        <v>6112</v>
      </c>
      <c r="E1760" s="11">
        <v>133</v>
      </c>
      <c r="G1760" s="11" t="s">
        <v>6251</v>
      </c>
    </row>
    <row r="1761" spans="1:8" x14ac:dyDescent="0.3">
      <c r="A1761" s="11" t="s">
        <v>6252</v>
      </c>
      <c r="B1761" s="11">
        <v>2009</v>
      </c>
      <c r="C1761" s="11" t="s">
        <v>6253</v>
      </c>
      <c r="D1761" s="11" t="s">
        <v>736</v>
      </c>
      <c r="E1761" s="11">
        <v>48</v>
      </c>
      <c r="G1761" s="11" t="s">
        <v>501</v>
      </c>
      <c r="H1761" s="11" t="s">
        <v>6254</v>
      </c>
    </row>
    <row r="1762" spans="1:8" x14ac:dyDescent="0.3">
      <c r="A1762" s="11" t="s">
        <v>6255</v>
      </c>
      <c r="B1762" s="11">
        <v>2004</v>
      </c>
      <c r="C1762" s="11" t="s">
        <v>6256</v>
      </c>
      <c r="D1762" s="11" t="s">
        <v>6257</v>
      </c>
      <c r="G1762" s="11">
        <v>22</v>
      </c>
    </row>
    <row r="1763" spans="1:8" x14ac:dyDescent="0.3">
      <c r="A1763" s="11" t="s">
        <v>6258</v>
      </c>
      <c r="B1763" s="11">
        <v>2017</v>
      </c>
      <c r="C1763" s="11" t="s">
        <v>6259</v>
      </c>
      <c r="D1763" s="11" t="s">
        <v>6260</v>
      </c>
    </row>
    <row r="1764" spans="1:8" x14ac:dyDescent="0.3">
      <c r="A1764" s="11" t="s">
        <v>6261</v>
      </c>
      <c r="B1764" s="11">
        <v>2019</v>
      </c>
      <c r="C1764" s="11" t="s">
        <v>6262</v>
      </c>
      <c r="D1764" s="11" t="s">
        <v>6263</v>
      </c>
    </row>
    <row r="1765" spans="1:8" x14ac:dyDescent="0.3">
      <c r="A1765" s="11" t="s">
        <v>6264</v>
      </c>
      <c r="B1765" s="11">
        <v>2017</v>
      </c>
      <c r="C1765" s="11" t="s">
        <v>6265</v>
      </c>
      <c r="D1765" s="11" t="s">
        <v>6266</v>
      </c>
      <c r="G1765" s="11" t="s">
        <v>6267</v>
      </c>
    </row>
    <row r="1766" spans="1:8" x14ac:dyDescent="0.3">
      <c r="A1766" s="11" t="s">
        <v>6268</v>
      </c>
      <c r="B1766" s="11">
        <v>2019</v>
      </c>
      <c r="C1766" s="11" t="s">
        <v>6269</v>
      </c>
      <c r="D1766" s="11" t="s">
        <v>715</v>
      </c>
      <c r="E1766" s="11">
        <v>7</v>
      </c>
      <c r="G1766" s="11" t="s">
        <v>6270</v>
      </c>
    </row>
    <row r="1767" spans="1:8" x14ac:dyDescent="0.3">
      <c r="A1767" s="11" t="s">
        <v>6271</v>
      </c>
      <c r="B1767" s="11">
        <v>2019</v>
      </c>
      <c r="C1767" s="11" t="s">
        <v>6272</v>
      </c>
      <c r="D1767" s="11" t="s">
        <v>6273</v>
      </c>
    </row>
    <row r="1768" spans="1:8" x14ac:dyDescent="0.3">
      <c r="A1768" s="11" t="s">
        <v>6274</v>
      </c>
      <c r="B1768" s="11">
        <v>2020</v>
      </c>
      <c r="C1768" s="11" t="s">
        <v>6275</v>
      </c>
      <c r="D1768" s="11" t="s">
        <v>6276</v>
      </c>
      <c r="G1768" s="11" t="s">
        <v>6277</v>
      </c>
    </row>
    <row r="1769" spans="1:8" x14ac:dyDescent="0.3">
      <c r="A1769" s="11" t="s">
        <v>6278</v>
      </c>
      <c r="B1769" s="11">
        <v>2015</v>
      </c>
      <c r="C1769" s="11" t="s">
        <v>6279</v>
      </c>
      <c r="D1769" s="11" t="s">
        <v>6280</v>
      </c>
    </row>
    <row r="1770" spans="1:8" x14ac:dyDescent="0.3">
      <c r="A1770" s="11" t="s">
        <v>6281</v>
      </c>
      <c r="B1770" s="11">
        <v>2005</v>
      </c>
      <c r="C1770" s="11" t="s">
        <v>6282</v>
      </c>
      <c r="D1770" s="11" t="s">
        <v>6108</v>
      </c>
      <c r="E1770" s="11">
        <v>18</v>
      </c>
      <c r="G1770" s="11" t="s">
        <v>6283</v>
      </c>
    </row>
    <row r="1771" spans="1:8" x14ac:dyDescent="0.3">
      <c r="A1771" s="11" t="s">
        <v>6284</v>
      </c>
      <c r="B1771" s="11">
        <v>2014</v>
      </c>
      <c r="C1771" s="11" t="s">
        <v>6285</v>
      </c>
      <c r="D1771" s="11" t="s">
        <v>6286</v>
      </c>
      <c r="G1771" s="11" t="s">
        <v>2152</v>
      </c>
    </row>
    <row r="1772" spans="1:8" x14ac:dyDescent="0.3">
      <c r="A1772" s="11" t="s">
        <v>6287</v>
      </c>
      <c r="B1772" s="11">
        <v>2017</v>
      </c>
      <c r="C1772" s="11" t="s">
        <v>6288</v>
      </c>
      <c r="D1772" s="11" t="s">
        <v>6289</v>
      </c>
    </row>
    <row r="1773" spans="1:8" x14ac:dyDescent="0.3">
      <c r="A1773" s="11" t="s">
        <v>6290</v>
      </c>
      <c r="B1773" s="11">
        <v>2000</v>
      </c>
      <c r="C1773" s="11" t="s">
        <v>6291</v>
      </c>
      <c r="D1773" s="11"/>
    </row>
    <row r="1774" spans="1:8" x14ac:dyDescent="0.3">
      <c r="A1774" s="11" t="s">
        <v>6292</v>
      </c>
      <c r="B1774" s="11">
        <v>2016</v>
      </c>
      <c r="C1774" s="11" t="s">
        <v>646</v>
      </c>
      <c r="D1774" s="11" t="s">
        <v>647</v>
      </c>
      <c r="G1774" s="11" t="s">
        <v>6293</v>
      </c>
    </row>
    <row r="1775" spans="1:8" x14ac:dyDescent="0.3">
      <c r="A1775" s="11" t="s">
        <v>6294</v>
      </c>
      <c r="B1775" s="11">
        <v>2011</v>
      </c>
      <c r="C1775" s="11" t="s">
        <v>6295</v>
      </c>
      <c r="D1775" s="11" t="s">
        <v>1942</v>
      </c>
      <c r="E1775" s="11">
        <v>3</v>
      </c>
      <c r="F1775" s="11">
        <v>3</v>
      </c>
      <c r="G1775" s="11" t="s">
        <v>2152</v>
      </c>
    </row>
    <row r="1776" spans="1:8" x14ac:dyDescent="0.3">
      <c r="A1776" s="11" t="s">
        <v>6296</v>
      </c>
      <c r="B1776" s="11">
        <v>2012</v>
      </c>
      <c r="C1776" s="11" t="s">
        <v>6297</v>
      </c>
      <c r="D1776" s="11" t="s">
        <v>3378</v>
      </c>
      <c r="G1776" s="11" t="s">
        <v>6298</v>
      </c>
    </row>
    <row r="1777" spans="1:7" x14ac:dyDescent="0.3">
      <c r="A1777" s="11" t="s">
        <v>6299</v>
      </c>
      <c r="B1777" s="11">
        <v>2016</v>
      </c>
      <c r="C1777" s="11" t="s">
        <v>1725</v>
      </c>
      <c r="D1777" s="11" t="s">
        <v>6300</v>
      </c>
      <c r="G1777" s="11" t="s">
        <v>6301</v>
      </c>
    </row>
    <row r="1778" spans="1:7" x14ac:dyDescent="0.3">
      <c r="A1778" s="11" t="s">
        <v>6302</v>
      </c>
      <c r="B1778" s="11">
        <v>2017</v>
      </c>
      <c r="C1778" s="11" t="s">
        <v>474</v>
      </c>
      <c r="D1778" s="11" t="s">
        <v>6303</v>
      </c>
    </row>
    <row r="1779" spans="1:7" x14ac:dyDescent="0.3">
      <c r="A1779" s="11" t="s">
        <v>6304</v>
      </c>
      <c r="B1779" s="11">
        <v>2017</v>
      </c>
      <c r="C1779" s="11" t="s">
        <v>6305</v>
      </c>
      <c r="D1779" s="11" t="s">
        <v>6306</v>
      </c>
      <c r="E1779" s="11">
        <v>5</v>
      </c>
      <c r="G1779" s="11" t="s">
        <v>6307</v>
      </c>
    </row>
    <row r="1780" spans="1:7" x14ac:dyDescent="0.3">
      <c r="A1780" s="11" t="s">
        <v>6308</v>
      </c>
      <c r="B1780" s="11">
        <v>2014</v>
      </c>
      <c r="C1780" s="11" t="s">
        <v>6216</v>
      </c>
      <c r="D1780" s="11" t="s">
        <v>916</v>
      </c>
      <c r="G1780" s="11" t="s">
        <v>6309</v>
      </c>
    </row>
    <row r="1781" spans="1:7" x14ac:dyDescent="0.3">
      <c r="A1781" s="11" t="s">
        <v>6310</v>
      </c>
      <c r="B1781" s="11">
        <v>2016</v>
      </c>
      <c r="C1781" s="11" t="s">
        <v>6311</v>
      </c>
      <c r="D1781" s="11" t="s">
        <v>6312</v>
      </c>
      <c r="G1781" s="11" t="s">
        <v>6313</v>
      </c>
    </row>
    <row r="1782" spans="1:7" x14ac:dyDescent="0.3">
      <c r="A1782" s="11" t="s">
        <v>6314</v>
      </c>
      <c r="B1782" s="11">
        <v>2018</v>
      </c>
      <c r="C1782" s="11" t="s">
        <v>6315</v>
      </c>
      <c r="D1782" s="11" t="s">
        <v>6316</v>
      </c>
      <c r="G1782" s="11" t="s">
        <v>747</v>
      </c>
    </row>
    <row r="1783" spans="1:7" x14ac:dyDescent="0.3">
      <c r="A1783" s="11" t="s">
        <v>6317</v>
      </c>
      <c r="B1783" s="11">
        <v>2013</v>
      </c>
      <c r="C1783" s="11" t="s">
        <v>6318</v>
      </c>
      <c r="D1783" s="11" t="s">
        <v>6319</v>
      </c>
      <c r="G1783" s="11" t="s">
        <v>6320</v>
      </c>
    </row>
    <row r="1784" spans="1:7" x14ac:dyDescent="0.3">
      <c r="A1784" s="11" t="s">
        <v>6321</v>
      </c>
      <c r="B1784" s="11">
        <v>2017</v>
      </c>
      <c r="C1784" s="11" t="s">
        <v>6322</v>
      </c>
      <c r="D1784" s="11" t="s">
        <v>1703</v>
      </c>
      <c r="G1784" s="11" t="s">
        <v>6323</v>
      </c>
    </row>
    <row r="1785" spans="1:7" x14ac:dyDescent="0.3">
      <c r="A1785" s="11" t="s">
        <v>6324</v>
      </c>
      <c r="B1785" s="11">
        <v>2016</v>
      </c>
      <c r="C1785" s="11" t="s">
        <v>4614</v>
      </c>
      <c r="D1785" s="11" t="s">
        <v>6325</v>
      </c>
      <c r="G1785" s="11" t="s">
        <v>6326</v>
      </c>
    </row>
    <row r="1786" spans="1:7" x14ac:dyDescent="0.3">
      <c r="A1786" s="11" t="s">
        <v>6327</v>
      </c>
      <c r="B1786" s="11">
        <v>2019</v>
      </c>
      <c r="C1786" s="11" t="s">
        <v>587</v>
      </c>
      <c r="D1786" s="11" t="s">
        <v>1239</v>
      </c>
      <c r="E1786" s="11">
        <v>14</v>
      </c>
      <c r="F1786" s="11">
        <v>8</v>
      </c>
      <c r="G1786" s="11" t="s">
        <v>1737</v>
      </c>
    </row>
    <row r="1787" spans="1:7" x14ac:dyDescent="0.3">
      <c r="A1787" s="11" t="s">
        <v>6328</v>
      </c>
      <c r="B1787" s="11">
        <v>2018</v>
      </c>
      <c r="C1787" s="11" t="s">
        <v>5499</v>
      </c>
      <c r="D1787" s="11" t="s">
        <v>6121</v>
      </c>
    </row>
    <row r="1788" spans="1:7" x14ac:dyDescent="0.3">
      <c r="A1788" s="11" t="s">
        <v>6329</v>
      </c>
      <c r="B1788" s="11">
        <v>2018</v>
      </c>
      <c r="C1788" s="11" t="s">
        <v>1944</v>
      </c>
      <c r="D1788" s="11" t="s">
        <v>3179</v>
      </c>
    </row>
    <row r="1789" spans="1:7" x14ac:dyDescent="0.3">
      <c r="A1789" s="11" t="s">
        <v>6330</v>
      </c>
      <c r="B1789" s="11">
        <v>2019</v>
      </c>
      <c r="C1789" s="11" t="s">
        <v>6331</v>
      </c>
      <c r="D1789" s="11" t="s">
        <v>1052</v>
      </c>
      <c r="G1789" s="11" t="s">
        <v>6332</v>
      </c>
    </row>
    <row r="1790" spans="1:7" x14ac:dyDescent="0.3">
      <c r="A1790" s="11" t="s">
        <v>6333</v>
      </c>
      <c r="B1790" s="11">
        <v>2018</v>
      </c>
      <c r="C1790" s="11" t="s">
        <v>6334</v>
      </c>
      <c r="D1790" s="11" t="s">
        <v>6335</v>
      </c>
    </row>
    <row r="1791" spans="1:7" x14ac:dyDescent="0.3">
      <c r="A1791" s="11" t="s">
        <v>6336</v>
      </c>
      <c r="B1791" s="11">
        <v>2019</v>
      </c>
      <c r="C1791" s="11" t="s">
        <v>6337</v>
      </c>
      <c r="D1791" s="11" t="s">
        <v>6338</v>
      </c>
      <c r="G1791" s="11" t="s">
        <v>481</v>
      </c>
    </row>
    <row r="1792" spans="1:7" x14ac:dyDescent="0.3">
      <c r="A1792" s="11" t="s">
        <v>6339</v>
      </c>
      <c r="B1792" s="11">
        <v>2015</v>
      </c>
      <c r="C1792" s="11" t="s">
        <v>1919</v>
      </c>
      <c r="D1792" s="11" t="s">
        <v>6340</v>
      </c>
      <c r="E1792" s="11">
        <v>10</v>
      </c>
      <c r="F1792" s="11">
        <v>4</v>
      </c>
      <c r="G1792" s="11" t="s">
        <v>1920</v>
      </c>
    </row>
    <row r="1793" spans="1:7" x14ac:dyDescent="0.3">
      <c r="A1793" s="11" t="s">
        <v>6341</v>
      </c>
      <c r="B1793" s="11">
        <v>2010</v>
      </c>
      <c r="C1793" s="11" t="s">
        <v>6342</v>
      </c>
      <c r="D1793" s="11" t="s">
        <v>6343</v>
      </c>
      <c r="G1793" s="11" t="s">
        <v>6344</v>
      </c>
    </row>
    <row r="1794" spans="1:7" x14ac:dyDescent="0.3">
      <c r="A1794" s="11" t="s">
        <v>6345</v>
      </c>
      <c r="B1794" s="11">
        <v>2002</v>
      </c>
      <c r="C1794" s="11" t="s">
        <v>6346</v>
      </c>
      <c r="D1794" s="11" t="s">
        <v>6347</v>
      </c>
      <c r="E1794" s="11">
        <v>31</v>
      </c>
      <c r="F1794" s="11">
        <v>1</v>
      </c>
      <c r="G1794" s="11" t="s">
        <v>6348</v>
      </c>
    </row>
    <row r="1795" spans="1:7" x14ac:dyDescent="0.3">
      <c r="A1795" s="11" t="s">
        <v>6349</v>
      </c>
      <c r="B1795" s="11">
        <v>2018</v>
      </c>
      <c r="C1795" s="11" t="s">
        <v>6350</v>
      </c>
      <c r="D1795" s="11"/>
    </row>
    <row r="1796" spans="1:7" x14ac:dyDescent="0.3">
      <c r="A1796" s="11" t="s">
        <v>6351</v>
      </c>
      <c r="B1796" s="11">
        <v>2005</v>
      </c>
      <c r="C1796" s="11" t="s">
        <v>6352</v>
      </c>
      <c r="D1796" s="11" t="s">
        <v>6353</v>
      </c>
      <c r="G1796" s="11" t="s">
        <v>6354</v>
      </c>
    </row>
    <row r="1797" spans="1:7" x14ac:dyDescent="0.3">
      <c r="A1797" s="11" t="s">
        <v>6355</v>
      </c>
      <c r="B1797" s="11">
        <v>2019</v>
      </c>
      <c r="C1797" s="11" t="s">
        <v>6356</v>
      </c>
      <c r="D1797" s="11" t="s">
        <v>3193</v>
      </c>
      <c r="G1797" s="18">
        <v>45931</v>
      </c>
    </row>
    <row r="1798" spans="1:7" x14ac:dyDescent="0.3">
      <c r="A1798" s="11" t="s">
        <v>6357</v>
      </c>
      <c r="B1798" s="11">
        <v>2019</v>
      </c>
      <c r="C1798" s="11" t="s">
        <v>6358</v>
      </c>
      <c r="D1798" s="11" t="s">
        <v>3193</v>
      </c>
      <c r="G1798" s="11" t="s">
        <v>6359</v>
      </c>
    </row>
    <row r="1799" spans="1:7" x14ac:dyDescent="0.3">
      <c r="A1799" s="11" t="s">
        <v>6360</v>
      </c>
      <c r="B1799" s="11">
        <v>2016</v>
      </c>
      <c r="C1799" s="11" t="s">
        <v>6361</v>
      </c>
      <c r="D1799" s="11" t="s">
        <v>6362</v>
      </c>
      <c r="E1799" s="11">
        <v>48</v>
      </c>
      <c r="F1799" s="11">
        <v>4</v>
      </c>
      <c r="G1799" s="11" t="s">
        <v>6363</v>
      </c>
    </row>
    <row r="1800" spans="1:7" x14ac:dyDescent="0.3">
      <c r="A1800" s="11" t="s">
        <v>6364</v>
      </c>
      <c r="B1800" s="11">
        <v>2014</v>
      </c>
      <c r="C1800" s="11" t="s">
        <v>2417</v>
      </c>
      <c r="D1800" s="11" t="s">
        <v>6365</v>
      </c>
      <c r="G1800" s="11" t="s">
        <v>6366</v>
      </c>
    </row>
    <row r="1801" spans="1:7" x14ac:dyDescent="0.3">
      <c r="A1801" s="11" t="s">
        <v>6367</v>
      </c>
      <c r="B1801" s="11">
        <v>2017</v>
      </c>
      <c r="C1801" s="11" t="s">
        <v>4278</v>
      </c>
      <c r="D1801" s="11" t="s">
        <v>6368</v>
      </c>
      <c r="G1801" s="11" t="s">
        <v>6369</v>
      </c>
    </row>
    <row r="1802" spans="1:7" x14ac:dyDescent="0.3">
      <c r="A1802" s="11" t="s">
        <v>6370</v>
      </c>
      <c r="B1802" s="11">
        <v>2018</v>
      </c>
      <c r="C1802" s="11" t="s">
        <v>6371</v>
      </c>
      <c r="D1802" s="11" t="s">
        <v>6372</v>
      </c>
    </row>
    <row r="1803" spans="1:7" x14ac:dyDescent="0.3">
      <c r="A1803" s="11" t="s">
        <v>6373</v>
      </c>
      <c r="B1803" s="11">
        <v>1998</v>
      </c>
      <c r="C1803" s="11" t="s">
        <v>6374</v>
      </c>
      <c r="D1803" s="11" t="s">
        <v>6375</v>
      </c>
      <c r="G1803" s="11" t="s">
        <v>6376</v>
      </c>
    </row>
    <row r="1804" spans="1:7" x14ac:dyDescent="0.3">
      <c r="A1804" s="11" t="s">
        <v>6377</v>
      </c>
      <c r="B1804" s="11">
        <v>2017</v>
      </c>
      <c r="C1804" s="11" t="s">
        <v>6378</v>
      </c>
      <c r="D1804" s="11" t="s">
        <v>6379</v>
      </c>
      <c r="G1804" s="11" t="s">
        <v>6380</v>
      </c>
    </row>
    <row r="1805" spans="1:7" x14ac:dyDescent="0.3">
      <c r="A1805" s="11" t="s">
        <v>6381</v>
      </c>
      <c r="B1805" s="11">
        <v>2018</v>
      </c>
      <c r="C1805" s="11" t="s">
        <v>6382</v>
      </c>
      <c r="D1805" s="11" t="s">
        <v>6383</v>
      </c>
      <c r="G1805" s="18">
        <v>45993</v>
      </c>
    </row>
    <row r="1806" spans="1:7" x14ac:dyDescent="0.3">
      <c r="A1806" s="11" t="s">
        <v>6384</v>
      </c>
      <c r="B1806" s="11">
        <v>2019</v>
      </c>
      <c r="C1806" s="11" t="s">
        <v>6385</v>
      </c>
      <c r="D1806" s="11" t="s">
        <v>807</v>
      </c>
    </row>
    <row r="1807" spans="1:7" x14ac:dyDescent="0.3">
      <c r="A1807" s="11" t="s">
        <v>6386</v>
      </c>
      <c r="B1807" s="11">
        <v>2018</v>
      </c>
      <c r="C1807" s="11" t="s">
        <v>2374</v>
      </c>
      <c r="D1807" s="11" t="s">
        <v>2375</v>
      </c>
    </row>
    <row r="1808" spans="1:7" x14ac:dyDescent="0.3">
      <c r="A1808" s="11" t="s">
        <v>6387</v>
      </c>
      <c r="B1808" s="11">
        <v>2018</v>
      </c>
      <c r="C1808" s="11" t="s">
        <v>526</v>
      </c>
      <c r="D1808" s="11" t="s">
        <v>5291</v>
      </c>
      <c r="E1808" s="11">
        <v>51</v>
      </c>
      <c r="F1808" s="11">
        <v>4</v>
      </c>
      <c r="G1808" s="11" t="s">
        <v>2372</v>
      </c>
    </row>
    <row r="1809" spans="1:7" x14ac:dyDescent="0.3">
      <c r="A1809" s="11" t="s">
        <v>6388</v>
      </c>
      <c r="B1809" s="11">
        <v>2019</v>
      </c>
      <c r="C1809" s="11" t="s">
        <v>3196</v>
      </c>
      <c r="D1809" s="11" t="s">
        <v>3197</v>
      </c>
      <c r="G1809" s="11" t="s">
        <v>6389</v>
      </c>
    </row>
    <row r="1810" spans="1:7" x14ac:dyDescent="0.3">
      <c r="A1810" s="11" t="s">
        <v>6390</v>
      </c>
      <c r="B1810" s="11">
        <v>2018</v>
      </c>
      <c r="C1810" s="11" t="s">
        <v>6391</v>
      </c>
      <c r="D1810" s="11" t="s">
        <v>3015</v>
      </c>
      <c r="G1810" s="11" t="s">
        <v>6392</v>
      </c>
    </row>
    <row r="1811" spans="1:7" x14ac:dyDescent="0.3">
      <c r="A1811" s="11" t="s">
        <v>6393</v>
      </c>
      <c r="B1811" s="11">
        <v>2009</v>
      </c>
      <c r="C1811" s="11" t="s">
        <v>6394</v>
      </c>
      <c r="D1811" s="11" t="s">
        <v>6395</v>
      </c>
    </row>
    <row r="1812" spans="1:7" x14ac:dyDescent="0.3">
      <c r="A1812" s="11" t="s">
        <v>6396</v>
      </c>
      <c r="B1812" s="11">
        <v>2019</v>
      </c>
      <c r="C1812" s="11" t="s">
        <v>6397</v>
      </c>
      <c r="D1812" s="11" t="s">
        <v>5500</v>
      </c>
      <c r="E1812" s="11">
        <v>1</v>
      </c>
      <c r="G1812" s="11" t="s">
        <v>6398</v>
      </c>
    </row>
    <row r="1813" spans="1:7" x14ac:dyDescent="0.3">
      <c r="A1813" s="11" t="s">
        <v>6399</v>
      </c>
      <c r="B1813" s="11">
        <v>2016</v>
      </c>
      <c r="C1813" s="11" t="s">
        <v>6400</v>
      </c>
      <c r="D1813" s="11" t="s">
        <v>6145</v>
      </c>
      <c r="G1813" s="11" t="s">
        <v>6401</v>
      </c>
    </row>
    <row r="1814" spans="1:7" x14ac:dyDescent="0.3">
      <c r="A1814" s="11" t="s">
        <v>6402</v>
      </c>
      <c r="B1814" s="11">
        <v>2019</v>
      </c>
      <c r="C1814" s="11" t="s">
        <v>6403</v>
      </c>
      <c r="D1814" s="11" t="s">
        <v>6404</v>
      </c>
    </row>
    <row r="1815" spans="1:7" x14ac:dyDescent="0.3">
      <c r="A1815" s="11" t="s">
        <v>6405</v>
      </c>
      <c r="B1815" s="11">
        <v>2018</v>
      </c>
      <c r="C1815" s="11" t="s">
        <v>3296</v>
      </c>
      <c r="D1815" s="11" t="s">
        <v>6406</v>
      </c>
    </row>
    <row r="1816" spans="1:7" x14ac:dyDescent="0.3">
      <c r="A1816" s="11" t="s">
        <v>6407</v>
      </c>
      <c r="B1816" s="11">
        <v>2019</v>
      </c>
      <c r="C1816" s="11" t="s">
        <v>6408</v>
      </c>
      <c r="D1816" s="11" t="s">
        <v>6409</v>
      </c>
      <c r="G1816" s="11" t="s">
        <v>6410</v>
      </c>
    </row>
    <row r="1817" spans="1:7" x14ac:dyDescent="0.3">
      <c r="A1817" s="11" t="s">
        <v>6411</v>
      </c>
      <c r="B1817" s="11">
        <v>2020</v>
      </c>
      <c r="C1817" s="11" t="s">
        <v>6412</v>
      </c>
      <c r="D1817" s="11" t="s">
        <v>6413</v>
      </c>
    </row>
    <row r="1818" spans="1:7" x14ac:dyDescent="0.3">
      <c r="A1818" s="11" t="s">
        <v>6414</v>
      </c>
      <c r="B1818" s="11">
        <v>2019</v>
      </c>
      <c r="C1818" s="11" t="s">
        <v>6415</v>
      </c>
      <c r="D1818" s="11" t="s">
        <v>6409</v>
      </c>
      <c r="G1818" s="11" t="s">
        <v>6416</v>
      </c>
    </row>
    <row r="1819" spans="1:7" x14ac:dyDescent="0.3">
      <c r="A1819" s="11" t="s">
        <v>6417</v>
      </c>
      <c r="B1819" s="11">
        <v>2019</v>
      </c>
      <c r="C1819" s="11" t="s">
        <v>6418</v>
      </c>
      <c r="D1819" s="11" t="s">
        <v>1064</v>
      </c>
      <c r="G1819" s="11" t="s">
        <v>6419</v>
      </c>
    </row>
    <row r="1820" spans="1:7" x14ac:dyDescent="0.3">
      <c r="A1820" s="11" t="s">
        <v>6420</v>
      </c>
      <c r="B1820" s="11">
        <v>2017</v>
      </c>
      <c r="C1820" s="11" t="s">
        <v>6421</v>
      </c>
      <c r="D1820" s="11" t="s">
        <v>6422</v>
      </c>
    </row>
    <row r="1821" spans="1:7" x14ac:dyDescent="0.3">
      <c r="A1821" s="11" t="s">
        <v>6423</v>
      </c>
      <c r="B1821" s="11">
        <v>2007</v>
      </c>
      <c r="C1821" s="11" t="s">
        <v>6424</v>
      </c>
      <c r="D1821" s="11" t="s">
        <v>6425</v>
      </c>
      <c r="E1821" s="11">
        <v>8</v>
      </c>
      <c r="G1821" s="11" t="s">
        <v>6426</v>
      </c>
    </row>
    <row r="1822" spans="1:7" x14ac:dyDescent="0.3">
      <c r="A1822" s="11" t="s">
        <v>6427</v>
      </c>
      <c r="B1822" s="11">
        <v>2017</v>
      </c>
      <c r="C1822" s="11" t="s">
        <v>6428</v>
      </c>
      <c r="D1822" s="11" t="s">
        <v>6429</v>
      </c>
    </row>
    <row r="1823" spans="1:7" x14ac:dyDescent="0.3">
      <c r="A1823" s="11" t="s">
        <v>6430</v>
      </c>
      <c r="B1823" s="11">
        <v>2014</v>
      </c>
      <c r="C1823" s="11" t="s">
        <v>2529</v>
      </c>
      <c r="D1823" s="11" t="s">
        <v>2530</v>
      </c>
    </row>
    <row r="1824" spans="1:7" x14ac:dyDescent="0.3">
      <c r="A1824" s="11" t="s">
        <v>6431</v>
      </c>
      <c r="B1824" s="11">
        <v>2011</v>
      </c>
      <c r="C1824" s="11" t="s">
        <v>6432</v>
      </c>
      <c r="D1824" s="11" t="s">
        <v>6425</v>
      </c>
      <c r="E1824" s="11">
        <v>12</v>
      </c>
      <c r="G1824" s="11" t="s">
        <v>6433</v>
      </c>
    </row>
    <row r="1825" spans="1:7" x14ac:dyDescent="0.3">
      <c r="A1825" s="11" t="s">
        <v>6434</v>
      </c>
      <c r="B1825" s="11">
        <v>1997</v>
      </c>
      <c r="C1825" s="11" t="s">
        <v>563</v>
      </c>
      <c r="D1825" s="11" t="s">
        <v>6435</v>
      </c>
      <c r="E1825" s="11">
        <v>9</v>
      </c>
      <c r="F1825" s="11">
        <v>8</v>
      </c>
      <c r="G1825" s="11" t="s">
        <v>565</v>
      </c>
    </row>
    <row r="1826" spans="1:7" x14ac:dyDescent="0.3">
      <c r="A1826" s="11" t="s">
        <v>6436</v>
      </c>
      <c r="B1826" s="11">
        <v>2017</v>
      </c>
      <c r="C1826" s="11" t="s">
        <v>6437</v>
      </c>
      <c r="D1826" s="11" t="s">
        <v>6438</v>
      </c>
    </row>
    <row r="1827" spans="1:7" x14ac:dyDescent="0.3">
      <c r="A1827" s="11" t="s">
        <v>6439</v>
      </c>
      <c r="B1827" s="11">
        <v>2018</v>
      </c>
      <c r="C1827" s="11" t="s">
        <v>6440</v>
      </c>
      <c r="D1827" s="11" t="s">
        <v>6441</v>
      </c>
    </row>
    <row r="1828" spans="1:7" x14ac:dyDescent="0.3">
      <c r="A1828" s="11" t="s">
        <v>6442</v>
      </c>
      <c r="B1828" s="11">
        <v>2019</v>
      </c>
      <c r="C1828" s="11" t="s">
        <v>6443</v>
      </c>
      <c r="D1828" s="11" t="s">
        <v>6444</v>
      </c>
    </row>
    <row r="1829" spans="1:7" x14ac:dyDescent="0.3">
      <c r="A1829" s="11" t="s">
        <v>6445</v>
      </c>
      <c r="B1829" s="11">
        <v>2017</v>
      </c>
      <c r="C1829" s="11" t="s">
        <v>6446</v>
      </c>
      <c r="D1829" s="11" t="s">
        <v>6447</v>
      </c>
      <c r="G1829" s="11" t="s">
        <v>6448</v>
      </c>
    </row>
    <row r="1830" spans="1:7" x14ac:dyDescent="0.3">
      <c r="A1830" s="11" t="s">
        <v>6449</v>
      </c>
      <c r="B1830" s="11">
        <v>2015</v>
      </c>
      <c r="C1830" s="11" t="s">
        <v>1614</v>
      </c>
      <c r="D1830" s="11" t="s">
        <v>1615</v>
      </c>
      <c r="G1830" s="11" t="s">
        <v>6450</v>
      </c>
    </row>
    <row r="1831" spans="1:7" x14ac:dyDescent="0.3">
      <c r="A1831" s="11" t="s">
        <v>6451</v>
      </c>
      <c r="B1831" s="11">
        <v>1999</v>
      </c>
      <c r="C1831" s="11" t="s">
        <v>6452</v>
      </c>
      <c r="D1831" s="11" t="s">
        <v>6453</v>
      </c>
      <c r="E1831" s="11">
        <v>2</v>
      </c>
    </row>
    <row r="1832" spans="1:7" x14ac:dyDescent="0.3">
      <c r="A1832" s="11" t="s">
        <v>6454</v>
      </c>
      <c r="B1832" s="11">
        <v>2011</v>
      </c>
      <c r="C1832" s="11" t="s">
        <v>6455</v>
      </c>
      <c r="D1832" s="11" t="s">
        <v>6456</v>
      </c>
      <c r="E1832" s="11">
        <v>35</v>
      </c>
      <c r="F1832" s="11">
        <v>3</v>
      </c>
      <c r="G1832" s="11" t="s">
        <v>6457</v>
      </c>
    </row>
    <row r="1833" spans="1:7" x14ac:dyDescent="0.3">
      <c r="A1833" s="11" t="s">
        <v>6458</v>
      </c>
      <c r="B1833" s="11">
        <v>2012</v>
      </c>
      <c r="C1833" s="11" t="s">
        <v>6459</v>
      </c>
      <c r="D1833" s="11" t="s">
        <v>1358</v>
      </c>
    </row>
    <row r="1834" spans="1:7" x14ac:dyDescent="0.3">
      <c r="A1834" s="11" t="s">
        <v>6460</v>
      </c>
      <c r="B1834" s="11">
        <v>2004</v>
      </c>
      <c r="C1834" s="11" t="s">
        <v>6461</v>
      </c>
      <c r="D1834" s="11" t="s">
        <v>6462</v>
      </c>
    </row>
    <row r="1835" spans="1:7" x14ac:dyDescent="0.3">
      <c r="A1835" s="11" t="s">
        <v>6463</v>
      </c>
      <c r="B1835" s="11">
        <v>2010</v>
      </c>
      <c r="C1835" s="11" t="s">
        <v>6464</v>
      </c>
      <c r="D1835" s="11" t="s">
        <v>6465</v>
      </c>
      <c r="E1835" s="11">
        <v>6</v>
      </c>
      <c r="F1835" s="11">
        <v>2</v>
      </c>
      <c r="G1835" s="11" t="s">
        <v>6466</v>
      </c>
    </row>
    <row r="1836" spans="1:7" x14ac:dyDescent="0.3">
      <c r="A1836" s="11" t="s">
        <v>6467</v>
      </c>
      <c r="B1836" s="11">
        <v>2017</v>
      </c>
      <c r="C1836" s="11" t="s">
        <v>6468</v>
      </c>
      <c r="D1836" s="11" t="s">
        <v>6469</v>
      </c>
    </row>
    <row r="1837" spans="1:7" x14ac:dyDescent="0.3">
      <c r="A1837" s="11" t="s">
        <v>6470</v>
      </c>
      <c r="B1837" s="11">
        <v>2015</v>
      </c>
      <c r="C1837" s="11" t="s">
        <v>4687</v>
      </c>
      <c r="D1837" s="11"/>
      <c r="G1837" s="8" t="s">
        <v>4688</v>
      </c>
    </row>
    <row r="1838" spans="1:7" x14ac:dyDescent="0.3">
      <c r="A1838" s="11" t="s">
        <v>6471</v>
      </c>
      <c r="B1838" s="11">
        <v>2015</v>
      </c>
      <c r="C1838" s="11" t="s">
        <v>6472</v>
      </c>
      <c r="D1838" s="11"/>
    </row>
    <row r="1839" spans="1:7" x14ac:dyDescent="0.3">
      <c r="A1839" s="11" t="s">
        <v>6473</v>
      </c>
      <c r="B1839" s="11">
        <v>2019</v>
      </c>
      <c r="C1839" s="11" t="s">
        <v>6474</v>
      </c>
      <c r="D1839" s="11" t="s">
        <v>3193</v>
      </c>
      <c r="G1839" s="11" t="s">
        <v>6475</v>
      </c>
    </row>
    <row r="1840" spans="1:7" x14ac:dyDescent="0.3">
      <c r="A1840" s="11" t="s">
        <v>6476</v>
      </c>
      <c r="B1840" s="11">
        <v>2018</v>
      </c>
      <c r="C1840" s="11" t="s">
        <v>6477</v>
      </c>
      <c r="D1840" s="11" t="s">
        <v>6478</v>
      </c>
    </row>
    <row r="1841" spans="1:7" x14ac:dyDescent="0.3">
      <c r="A1841" s="11" t="s">
        <v>6479</v>
      </c>
      <c r="B1841" s="11">
        <v>2019</v>
      </c>
      <c r="C1841" s="11" t="s">
        <v>6480</v>
      </c>
      <c r="D1841" s="11" t="s">
        <v>6481</v>
      </c>
      <c r="E1841" s="11">
        <v>15</v>
      </c>
      <c r="F1841" s="11">
        <v>3</v>
      </c>
      <c r="G1841" s="11" t="s">
        <v>1748</v>
      </c>
    </row>
    <row r="1842" spans="1:7" x14ac:dyDescent="0.3">
      <c r="A1842" s="11" t="s">
        <v>6482</v>
      </c>
      <c r="B1842" s="11">
        <v>2018</v>
      </c>
      <c r="C1842" s="11" t="s">
        <v>6483</v>
      </c>
      <c r="D1842" s="11" t="s">
        <v>6484</v>
      </c>
    </row>
    <row r="1843" spans="1:7" x14ac:dyDescent="0.3">
      <c r="A1843" s="11" t="s">
        <v>6485</v>
      </c>
      <c r="B1843" s="11">
        <v>2018</v>
      </c>
      <c r="C1843" s="11" t="s">
        <v>6486</v>
      </c>
      <c r="D1843" s="11" t="s">
        <v>6487</v>
      </c>
    </row>
    <row r="1844" spans="1:7" x14ac:dyDescent="0.3">
      <c r="A1844" s="11" t="s">
        <v>6488</v>
      </c>
      <c r="B1844" s="11">
        <v>2017</v>
      </c>
      <c r="C1844" s="11" t="s">
        <v>6489</v>
      </c>
      <c r="D1844" s="11" t="s">
        <v>6490</v>
      </c>
    </row>
    <row r="1845" spans="1:7" x14ac:dyDescent="0.3">
      <c r="A1845" s="11" t="s">
        <v>6491</v>
      </c>
      <c r="B1845" s="11">
        <v>2019</v>
      </c>
      <c r="C1845" s="11" t="s">
        <v>6492</v>
      </c>
      <c r="D1845" s="11" t="s">
        <v>6493</v>
      </c>
    </row>
    <row r="1846" spans="1:7" x14ac:dyDescent="0.3">
      <c r="A1846" s="11" t="s">
        <v>6494</v>
      </c>
      <c r="B1846" s="11">
        <v>2019</v>
      </c>
      <c r="C1846" s="11" t="s">
        <v>6495</v>
      </c>
      <c r="D1846" s="11" t="s">
        <v>6496</v>
      </c>
      <c r="G1846" s="11" t="s">
        <v>6497</v>
      </c>
    </row>
    <row r="1847" spans="1:7" x14ac:dyDescent="0.3">
      <c r="A1847" s="11" t="s">
        <v>6498</v>
      </c>
      <c r="B1847" s="11">
        <v>2018</v>
      </c>
      <c r="C1847" s="11" t="s">
        <v>6499</v>
      </c>
      <c r="D1847" s="11" t="s">
        <v>1926</v>
      </c>
      <c r="E1847" s="11">
        <v>48</v>
      </c>
      <c r="F1847" s="11">
        <v>12</v>
      </c>
      <c r="G1847" s="11" t="s">
        <v>1927</v>
      </c>
    </row>
    <row r="1848" spans="1:7" x14ac:dyDescent="0.3">
      <c r="A1848" s="11" t="s">
        <v>6500</v>
      </c>
      <c r="B1848" s="11">
        <v>2020</v>
      </c>
      <c r="C1848" s="11" t="s">
        <v>6501</v>
      </c>
      <c r="D1848" s="11" t="s">
        <v>6502</v>
      </c>
    </row>
    <row r="1849" spans="1:7" x14ac:dyDescent="0.3">
      <c r="A1849" s="11" t="s">
        <v>6503</v>
      </c>
      <c r="B1849" s="11">
        <v>2015</v>
      </c>
      <c r="C1849" s="11" t="s">
        <v>6504</v>
      </c>
      <c r="D1849" s="11" t="s">
        <v>1091</v>
      </c>
      <c r="G1849" s="11" t="s">
        <v>6505</v>
      </c>
    </row>
    <row r="1850" spans="1:7" x14ac:dyDescent="0.3">
      <c r="A1850" s="11" t="s">
        <v>6506</v>
      </c>
      <c r="B1850" s="11">
        <v>2019</v>
      </c>
      <c r="C1850" s="11" t="s">
        <v>6507</v>
      </c>
      <c r="D1850" s="11" t="s">
        <v>1052</v>
      </c>
      <c r="G1850" s="11" t="s">
        <v>6508</v>
      </c>
    </row>
    <row r="1851" spans="1:7" x14ac:dyDescent="0.3">
      <c r="A1851" s="11" t="s">
        <v>6509</v>
      </c>
      <c r="B1851" s="11">
        <v>2019</v>
      </c>
      <c r="C1851" s="11" t="s">
        <v>6510</v>
      </c>
      <c r="D1851" s="11" t="s">
        <v>6511</v>
      </c>
    </row>
    <row r="1852" spans="1:7" x14ac:dyDescent="0.3">
      <c r="A1852" s="11" t="s">
        <v>6512</v>
      </c>
      <c r="B1852" s="11">
        <v>2018</v>
      </c>
      <c r="C1852" s="11" t="s">
        <v>6513</v>
      </c>
      <c r="D1852" s="11" t="s">
        <v>6514</v>
      </c>
      <c r="G1852" s="11" t="s">
        <v>760</v>
      </c>
    </row>
    <row r="1853" spans="1:7" x14ac:dyDescent="0.3">
      <c r="A1853" s="11" t="s">
        <v>6442</v>
      </c>
      <c r="B1853" s="11">
        <v>2019</v>
      </c>
      <c r="C1853" s="11" t="s">
        <v>3403</v>
      </c>
      <c r="D1853" s="11" t="s">
        <v>3404</v>
      </c>
    </row>
    <row r="1854" spans="1:7" x14ac:dyDescent="0.3">
      <c r="A1854" s="11" t="s">
        <v>6515</v>
      </c>
      <c r="B1854" s="11">
        <v>2019</v>
      </c>
      <c r="C1854" s="11" t="s">
        <v>6516</v>
      </c>
      <c r="D1854" s="11" t="s">
        <v>3193</v>
      </c>
      <c r="G1854" s="11" t="s">
        <v>6517</v>
      </c>
    </row>
    <row r="1855" spans="1:7" x14ac:dyDescent="0.3">
      <c r="A1855" s="11" t="s">
        <v>6518</v>
      </c>
      <c r="B1855" s="11">
        <v>2018</v>
      </c>
      <c r="C1855" s="11" t="s">
        <v>6519</v>
      </c>
      <c r="D1855" s="11" t="s">
        <v>6520</v>
      </c>
      <c r="G1855" s="11" t="s">
        <v>6521</v>
      </c>
    </row>
    <row r="1856" spans="1:7" x14ac:dyDescent="0.3">
      <c r="A1856" s="11" t="s">
        <v>6522</v>
      </c>
      <c r="B1856" s="11">
        <v>2018</v>
      </c>
      <c r="C1856" s="11" t="s">
        <v>6523</v>
      </c>
      <c r="D1856" s="11" t="s">
        <v>6520</v>
      </c>
      <c r="G1856" s="11" t="s">
        <v>6524</v>
      </c>
    </row>
    <row r="1857" spans="1:8" x14ac:dyDescent="0.3">
      <c r="A1857" s="11" t="s">
        <v>6525</v>
      </c>
      <c r="B1857" s="11">
        <v>2019</v>
      </c>
      <c r="C1857" s="11" t="s">
        <v>6526</v>
      </c>
      <c r="D1857" s="11" t="s">
        <v>6527</v>
      </c>
    </row>
    <row r="1858" spans="1:8" x14ac:dyDescent="0.3">
      <c r="A1858" s="11" t="s">
        <v>6528</v>
      </c>
      <c r="B1858" s="11">
        <v>2019</v>
      </c>
      <c r="C1858" s="11" t="s">
        <v>6529</v>
      </c>
      <c r="D1858" s="11" t="s">
        <v>1052</v>
      </c>
      <c r="G1858" s="11" t="s">
        <v>6530</v>
      </c>
    </row>
    <row r="1859" spans="1:8" x14ac:dyDescent="0.3">
      <c r="A1859" s="11" t="s">
        <v>6531</v>
      </c>
      <c r="B1859" s="11">
        <v>2019</v>
      </c>
      <c r="C1859" s="11" t="s">
        <v>6532</v>
      </c>
      <c r="D1859" s="11" t="s">
        <v>6533</v>
      </c>
      <c r="G1859" s="11" t="s">
        <v>6534</v>
      </c>
    </row>
    <row r="1860" spans="1:8" x14ac:dyDescent="0.3">
      <c r="A1860" s="11" t="s">
        <v>6535</v>
      </c>
      <c r="B1860" s="11">
        <v>2020</v>
      </c>
      <c r="C1860" s="11" t="s">
        <v>6536</v>
      </c>
      <c r="D1860" s="11" t="s">
        <v>6537</v>
      </c>
      <c r="G1860" s="11" t="s">
        <v>1678</v>
      </c>
    </row>
    <row r="1861" spans="1:8" x14ac:dyDescent="0.3">
      <c r="A1861" s="11" t="s">
        <v>6535</v>
      </c>
      <c r="B1861" s="11">
        <v>2020</v>
      </c>
      <c r="C1861" s="11" t="s">
        <v>6538</v>
      </c>
      <c r="D1861" s="11" t="s">
        <v>6537</v>
      </c>
      <c r="G1861" s="11" t="s">
        <v>5557</v>
      </c>
    </row>
    <row r="1862" spans="1:8" x14ac:dyDescent="0.3">
      <c r="A1862" s="11" t="s">
        <v>6539</v>
      </c>
      <c r="B1862" s="11">
        <v>2020</v>
      </c>
      <c r="C1862" s="11" t="s">
        <v>6540</v>
      </c>
      <c r="D1862" s="11" t="s">
        <v>6541</v>
      </c>
      <c r="E1862" s="11">
        <v>10</v>
      </c>
      <c r="F1862" s="11">
        <v>11</v>
      </c>
      <c r="G1862" s="11">
        <v>3827</v>
      </c>
    </row>
    <row r="1863" spans="1:8" x14ac:dyDescent="0.3">
      <c r="A1863" s="11" t="s">
        <v>6542</v>
      </c>
      <c r="B1863" s="11">
        <v>2018</v>
      </c>
      <c r="C1863" s="11" t="s">
        <v>6543</v>
      </c>
      <c r="D1863" s="11" t="s">
        <v>1926</v>
      </c>
      <c r="E1863" s="11">
        <v>48</v>
      </c>
      <c r="F1863" s="11">
        <v>11</v>
      </c>
      <c r="G1863" s="11" t="s">
        <v>6544</v>
      </c>
    </row>
    <row r="1864" spans="1:8" x14ac:dyDescent="0.3">
      <c r="A1864" s="11" t="s">
        <v>6545</v>
      </c>
      <c r="B1864" s="11">
        <v>2019</v>
      </c>
      <c r="C1864" s="11" t="s">
        <v>6546</v>
      </c>
      <c r="D1864" s="11" t="s">
        <v>6547</v>
      </c>
    </row>
    <row r="1865" spans="1:8" x14ac:dyDescent="0.3">
      <c r="A1865" s="11" t="s">
        <v>6548</v>
      </c>
      <c r="B1865" s="11">
        <v>2018</v>
      </c>
      <c r="C1865" s="11" t="s">
        <v>6549</v>
      </c>
      <c r="D1865" s="11" t="s">
        <v>6550</v>
      </c>
      <c r="E1865" s="11">
        <v>73</v>
      </c>
      <c r="G1865" s="11" t="s">
        <v>6551</v>
      </c>
    </row>
    <row r="1866" spans="1:8" x14ac:dyDescent="0.3">
      <c r="A1866" s="11" t="s">
        <v>6552</v>
      </c>
      <c r="B1866" s="11">
        <v>2017</v>
      </c>
      <c r="C1866" s="11" t="s">
        <v>6553</v>
      </c>
      <c r="D1866" s="11" t="s">
        <v>6554</v>
      </c>
      <c r="E1866" s="11">
        <v>60</v>
      </c>
      <c r="G1866" s="11" t="s">
        <v>6555</v>
      </c>
    </row>
    <row r="1867" spans="1:8" x14ac:dyDescent="0.3">
      <c r="A1867" s="11" t="s">
        <v>6556</v>
      </c>
      <c r="B1867" s="11">
        <v>2020</v>
      </c>
      <c r="C1867" s="11" t="s">
        <v>6557</v>
      </c>
      <c r="D1867" s="11" t="s">
        <v>6558</v>
      </c>
      <c r="G1867" s="11" t="s">
        <v>1799</v>
      </c>
    </row>
    <row r="1868" spans="1:8" x14ac:dyDescent="0.3">
      <c r="A1868" s="11" t="s">
        <v>6548</v>
      </c>
      <c r="B1868" s="11">
        <v>2018</v>
      </c>
      <c r="C1868" s="11" t="s">
        <v>6559</v>
      </c>
      <c r="D1868" s="11" t="s">
        <v>6560</v>
      </c>
      <c r="E1868" s="11">
        <v>25</v>
      </c>
      <c r="G1868" s="11" t="s">
        <v>6561</v>
      </c>
    </row>
    <row r="1869" spans="1:8" x14ac:dyDescent="0.3">
      <c r="A1869" s="11" t="s">
        <v>6562</v>
      </c>
      <c r="B1869" s="11">
        <v>2017</v>
      </c>
      <c r="C1869" s="11" t="s">
        <v>6563</v>
      </c>
      <c r="D1869" s="11" t="s">
        <v>6564</v>
      </c>
      <c r="E1869" s="11">
        <v>73</v>
      </c>
      <c r="F1869" s="11">
        <v>11</v>
      </c>
      <c r="G1869" s="11" t="s">
        <v>6565</v>
      </c>
    </row>
    <row r="1870" spans="1:8" x14ac:dyDescent="0.3">
      <c r="A1870" s="11" t="s">
        <v>6566</v>
      </c>
      <c r="B1870" s="11">
        <v>2015</v>
      </c>
      <c r="C1870" s="11" t="s">
        <v>6567</v>
      </c>
      <c r="D1870" s="11" t="s">
        <v>6568</v>
      </c>
      <c r="E1870" s="11">
        <v>5</v>
      </c>
      <c r="F1870" s="11">
        <v>1</v>
      </c>
      <c r="G1870" s="11">
        <v>19</v>
      </c>
    </row>
    <row r="1871" spans="1:8" x14ac:dyDescent="0.3">
      <c r="A1871" s="11" t="s">
        <v>6569</v>
      </c>
      <c r="B1871" s="11">
        <v>2018</v>
      </c>
      <c r="C1871" s="11" t="s">
        <v>6570</v>
      </c>
      <c r="D1871" s="11" t="s">
        <v>6571</v>
      </c>
      <c r="E1871" s="11">
        <v>25</v>
      </c>
      <c r="G1871" s="11" t="s">
        <v>6572</v>
      </c>
      <c r="H1871" s="11" t="s">
        <v>6573</v>
      </c>
    </row>
    <row r="1872" spans="1:8" x14ac:dyDescent="0.3">
      <c r="A1872" s="11" t="s">
        <v>6574</v>
      </c>
      <c r="B1872" s="11">
        <v>2017</v>
      </c>
      <c r="C1872" s="11" t="s">
        <v>6575</v>
      </c>
      <c r="D1872" s="11" t="s">
        <v>6576</v>
      </c>
      <c r="G1872" s="11" t="s">
        <v>6577</v>
      </c>
      <c r="H1872" s="11" t="s">
        <v>6578</v>
      </c>
    </row>
    <row r="1873" spans="1:8" x14ac:dyDescent="0.3">
      <c r="A1873" s="11" t="s">
        <v>6579</v>
      </c>
      <c r="B1873" s="11">
        <v>2017</v>
      </c>
      <c r="C1873" s="11" t="s">
        <v>6580</v>
      </c>
      <c r="D1873" s="11" t="s">
        <v>446</v>
      </c>
      <c r="E1873" s="11">
        <v>81</v>
      </c>
      <c r="G1873" s="11" t="s">
        <v>6581</v>
      </c>
      <c r="H1873" s="11" t="s">
        <v>6582</v>
      </c>
    </row>
    <row r="1874" spans="1:8" x14ac:dyDescent="0.3">
      <c r="A1874" s="11" t="s">
        <v>3536</v>
      </c>
      <c r="B1874" s="11">
        <v>2016</v>
      </c>
      <c r="C1874" s="11" t="s">
        <v>203</v>
      </c>
      <c r="D1874" s="11" t="s">
        <v>437</v>
      </c>
      <c r="E1874" s="11">
        <v>63</v>
      </c>
      <c r="G1874" s="11" t="s">
        <v>3538</v>
      </c>
      <c r="H1874" s="11" t="s">
        <v>6583</v>
      </c>
    </row>
    <row r="1875" spans="1:8" x14ac:dyDescent="0.3">
      <c r="A1875" s="11" t="s">
        <v>6584</v>
      </c>
      <c r="B1875" s="11">
        <v>2019</v>
      </c>
      <c r="C1875" s="11" t="s">
        <v>6585</v>
      </c>
      <c r="D1875" s="11" t="s">
        <v>6586</v>
      </c>
      <c r="G1875" s="11" t="s">
        <v>6587</v>
      </c>
    </row>
    <row r="1876" spans="1:8" x14ac:dyDescent="0.3">
      <c r="A1876" s="11" t="s">
        <v>6588</v>
      </c>
      <c r="B1876" s="11">
        <v>2019</v>
      </c>
      <c r="C1876" s="11" t="s">
        <v>6589</v>
      </c>
      <c r="D1876" s="11" t="s">
        <v>6590</v>
      </c>
      <c r="E1876" s="11">
        <v>23</v>
      </c>
      <c r="F1876" s="11">
        <v>14</v>
      </c>
      <c r="G1876" s="11" t="s">
        <v>6591</v>
      </c>
      <c r="H1876" s="11" t="s">
        <v>6592</v>
      </c>
    </row>
    <row r="1877" spans="1:8" x14ac:dyDescent="0.3">
      <c r="A1877" s="11" t="s">
        <v>6593</v>
      </c>
      <c r="B1877" s="11">
        <v>2018</v>
      </c>
      <c r="C1877" s="11" t="s">
        <v>6594</v>
      </c>
      <c r="D1877" s="11" t="s">
        <v>4056</v>
      </c>
      <c r="E1877" s="11">
        <v>142</v>
      </c>
      <c r="G1877" s="11" t="s">
        <v>6595</v>
      </c>
      <c r="H1877" s="11" t="s">
        <v>6596</v>
      </c>
    </row>
    <row r="1878" spans="1:8" x14ac:dyDescent="0.3">
      <c r="A1878" s="11" t="s">
        <v>6597</v>
      </c>
      <c r="B1878" s="11">
        <v>2017</v>
      </c>
      <c r="C1878" s="11" t="s">
        <v>6598</v>
      </c>
      <c r="D1878" s="11" t="s">
        <v>6599</v>
      </c>
      <c r="G1878" s="11" t="s">
        <v>6600</v>
      </c>
      <c r="H1878" s="11" t="s">
        <v>6601</v>
      </c>
    </row>
    <row r="1879" spans="1:8" x14ac:dyDescent="0.3">
      <c r="A1879" s="11" t="s">
        <v>6602</v>
      </c>
      <c r="B1879" s="11">
        <v>2016</v>
      </c>
      <c r="C1879" s="11" t="s">
        <v>6603</v>
      </c>
      <c r="D1879" s="11" t="s">
        <v>6604</v>
      </c>
      <c r="E1879" s="11">
        <v>57</v>
      </c>
      <c r="F1879" s="11">
        <v>51</v>
      </c>
      <c r="G1879" s="11" t="s">
        <v>6605</v>
      </c>
      <c r="H1879" s="11" t="s">
        <v>6606</v>
      </c>
    </row>
    <row r="1880" spans="1:8" x14ac:dyDescent="0.3">
      <c r="A1880" s="11" t="s">
        <v>6607</v>
      </c>
      <c r="B1880" s="11">
        <v>2017</v>
      </c>
      <c r="C1880" s="11" t="s">
        <v>6608</v>
      </c>
      <c r="D1880" s="11" t="s">
        <v>6609</v>
      </c>
      <c r="G1880" s="11" t="s">
        <v>1787</v>
      </c>
    </row>
    <row r="1881" spans="1:8" x14ac:dyDescent="0.3">
      <c r="A1881" s="11" t="s">
        <v>6610</v>
      </c>
      <c r="B1881" s="11">
        <v>2020</v>
      </c>
      <c r="C1881" s="11" t="s">
        <v>6611</v>
      </c>
      <c r="D1881" s="11" t="s">
        <v>6612</v>
      </c>
      <c r="G1881" s="11" t="s">
        <v>6613</v>
      </c>
      <c r="H1881" s="11" t="s">
        <v>6614</v>
      </c>
    </row>
    <row r="1882" spans="1:8" x14ac:dyDescent="0.3">
      <c r="A1882" s="11" t="s">
        <v>3886</v>
      </c>
      <c r="B1882" s="11">
        <v>2020</v>
      </c>
      <c r="C1882" s="11" t="s">
        <v>3887</v>
      </c>
      <c r="D1882" s="11" t="s">
        <v>6615</v>
      </c>
      <c r="E1882" s="11">
        <v>90</v>
      </c>
      <c r="G1882" s="11" t="s">
        <v>3888</v>
      </c>
      <c r="H1882" s="11" t="s">
        <v>4643</v>
      </c>
    </row>
    <row r="1883" spans="1:8" x14ac:dyDescent="0.3">
      <c r="A1883" s="11" t="s">
        <v>6616</v>
      </c>
      <c r="B1883" s="11">
        <v>2016</v>
      </c>
      <c r="C1883" s="11" t="s">
        <v>6617</v>
      </c>
      <c r="D1883" s="11" t="s">
        <v>6618</v>
      </c>
      <c r="E1883" s="11">
        <v>363</v>
      </c>
      <c r="G1883" s="11" t="s">
        <v>6619</v>
      </c>
      <c r="H1883" s="11" t="s">
        <v>6620</v>
      </c>
    </row>
    <row r="1884" spans="1:8" x14ac:dyDescent="0.3">
      <c r="A1884" s="11" t="s">
        <v>6621</v>
      </c>
      <c r="B1884" s="11">
        <v>2020</v>
      </c>
      <c r="C1884" s="11" t="s">
        <v>6622</v>
      </c>
      <c r="D1884" s="11"/>
      <c r="G1884" s="8" t="s">
        <v>6623</v>
      </c>
    </row>
    <row r="1885" spans="1:8" x14ac:dyDescent="0.3">
      <c r="A1885" s="11" t="s">
        <v>6624</v>
      </c>
      <c r="B1885" s="11">
        <v>2019</v>
      </c>
      <c r="C1885" s="11" t="s">
        <v>6625</v>
      </c>
      <c r="D1885" s="11" t="s">
        <v>6626</v>
      </c>
      <c r="E1885" s="11">
        <v>2</v>
      </c>
      <c r="F1885" s="11">
        <v>1</v>
      </c>
      <c r="G1885" s="11" t="s">
        <v>6627</v>
      </c>
      <c r="H1885" s="11" t="s">
        <v>6628</v>
      </c>
    </row>
    <row r="1886" spans="1:8" x14ac:dyDescent="0.3">
      <c r="A1886" s="11" t="s">
        <v>6629</v>
      </c>
      <c r="B1886" s="11">
        <v>2020</v>
      </c>
      <c r="C1886" s="11" t="s">
        <v>6630</v>
      </c>
      <c r="D1886" s="11"/>
      <c r="G1886" s="8" t="s">
        <v>6631</v>
      </c>
    </row>
    <row r="1887" spans="1:8" x14ac:dyDescent="0.3">
      <c r="A1887" s="11" t="s">
        <v>6632</v>
      </c>
      <c r="B1887" s="11">
        <v>2019</v>
      </c>
      <c r="C1887" s="11" t="s">
        <v>6633</v>
      </c>
      <c r="D1887" s="11" t="s">
        <v>6634</v>
      </c>
      <c r="G1887" s="11" t="s">
        <v>6635</v>
      </c>
      <c r="H1887" s="11" t="s">
        <v>6636</v>
      </c>
    </row>
    <row r="1888" spans="1:8" x14ac:dyDescent="0.3">
      <c r="A1888" s="11" t="s">
        <v>488</v>
      </c>
      <c r="B1888" s="11">
        <v>2015</v>
      </c>
      <c r="C1888" s="11" t="s">
        <v>489</v>
      </c>
      <c r="D1888" s="11" t="s">
        <v>6637</v>
      </c>
      <c r="E1888" s="11">
        <v>7</v>
      </c>
      <c r="F1888" s="11">
        <v>2</v>
      </c>
      <c r="G1888" s="11" t="s">
        <v>491</v>
      </c>
      <c r="H1888" s="11" t="s">
        <v>492</v>
      </c>
    </row>
    <row r="1889" spans="1:8" x14ac:dyDescent="0.3">
      <c r="A1889" s="11" t="s">
        <v>6638</v>
      </c>
      <c r="B1889" s="11">
        <v>2018</v>
      </c>
      <c r="C1889" s="11" t="s">
        <v>6639</v>
      </c>
      <c r="D1889" s="11"/>
      <c r="G1889" s="11" t="s">
        <v>6640</v>
      </c>
      <c r="H1889" s="11" t="s">
        <v>6641</v>
      </c>
    </row>
    <row r="1890" spans="1:8" x14ac:dyDescent="0.3">
      <c r="A1890" s="11" t="s">
        <v>6642</v>
      </c>
      <c r="B1890" s="11">
        <v>2016</v>
      </c>
      <c r="C1890" s="11" t="s">
        <v>6643</v>
      </c>
      <c r="D1890" s="11" t="s">
        <v>554</v>
      </c>
      <c r="E1890" s="11">
        <v>31</v>
      </c>
      <c r="F1890" s="11">
        <v>2</v>
      </c>
      <c r="G1890" s="11" t="s">
        <v>6644</v>
      </c>
      <c r="H1890" s="11" t="s">
        <v>6645</v>
      </c>
    </row>
    <row r="1891" spans="1:8" x14ac:dyDescent="0.3">
      <c r="A1891" s="11" t="s">
        <v>6646</v>
      </c>
      <c r="B1891" s="11">
        <v>2019</v>
      </c>
      <c r="C1891" s="11" t="s">
        <v>6647</v>
      </c>
      <c r="D1891" s="11" t="s">
        <v>6648</v>
      </c>
      <c r="G1891" s="11" t="s">
        <v>2326</v>
      </c>
      <c r="H1891" s="11" t="s">
        <v>6649</v>
      </c>
    </row>
    <row r="1892" spans="1:8" x14ac:dyDescent="0.3">
      <c r="A1892" s="11" t="s">
        <v>6650</v>
      </c>
      <c r="B1892" s="11">
        <v>2020</v>
      </c>
      <c r="C1892" s="11" t="s">
        <v>6651</v>
      </c>
      <c r="D1892" s="11" t="s">
        <v>6652</v>
      </c>
      <c r="G1892" s="11" t="s">
        <v>6653</v>
      </c>
      <c r="H1892" s="11" t="s">
        <v>6654</v>
      </c>
    </row>
    <row r="1893" spans="1:8" x14ac:dyDescent="0.3">
      <c r="A1893" s="11" t="s">
        <v>6655</v>
      </c>
      <c r="B1893" s="11">
        <v>2020</v>
      </c>
      <c r="C1893" s="11" t="s">
        <v>1742</v>
      </c>
      <c r="D1893" s="11" t="s">
        <v>4634</v>
      </c>
      <c r="E1893" s="11">
        <v>17</v>
      </c>
      <c r="G1893" s="11" t="s">
        <v>6656</v>
      </c>
      <c r="H1893" s="11" t="s">
        <v>1744</v>
      </c>
    </row>
    <row r="1894" spans="1:8" x14ac:dyDescent="0.3">
      <c r="A1894" s="11" t="s">
        <v>4273</v>
      </c>
      <c r="B1894" s="11">
        <v>2017</v>
      </c>
      <c r="C1894" s="11" t="s">
        <v>6657</v>
      </c>
      <c r="D1894" s="11" t="s">
        <v>6658</v>
      </c>
      <c r="G1894" s="11" t="s">
        <v>6659</v>
      </c>
    </row>
    <row r="1895" spans="1:8" x14ac:dyDescent="0.3">
      <c r="A1895" s="11" t="s">
        <v>6660</v>
      </c>
      <c r="B1895" s="11">
        <v>2019</v>
      </c>
      <c r="C1895" s="11" t="s">
        <v>6661</v>
      </c>
      <c r="D1895" s="11" t="s">
        <v>6662</v>
      </c>
      <c r="E1895" s="11">
        <v>13</v>
      </c>
      <c r="F1895" s="11">
        <v>3</v>
      </c>
      <c r="H1895" s="11" t="s">
        <v>6663</v>
      </c>
    </row>
    <row r="1896" spans="1:8" x14ac:dyDescent="0.3">
      <c r="A1896" s="11" t="s">
        <v>6664</v>
      </c>
      <c r="B1896" s="11">
        <v>2017</v>
      </c>
      <c r="C1896" s="11" t="s">
        <v>6665</v>
      </c>
      <c r="D1896" s="11" t="s">
        <v>5254</v>
      </c>
      <c r="G1896" s="11" t="s">
        <v>6666</v>
      </c>
    </row>
    <row r="1897" spans="1:8" x14ac:dyDescent="0.3">
      <c r="A1897" s="11" t="s">
        <v>6664</v>
      </c>
      <c r="B1897" s="11" t="s">
        <v>4277</v>
      </c>
      <c r="C1897" s="11" t="s">
        <v>3910</v>
      </c>
      <c r="D1897" s="11" t="s">
        <v>6667</v>
      </c>
      <c r="E1897" s="11">
        <v>513</v>
      </c>
      <c r="G1897" s="11" t="s">
        <v>3912</v>
      </c>
      <c r="H1897" s="11" t="s">
        <v>6668</v>
      </c>
    </row>
    <row r="1898" spans="1:8" x14ac:dyDescent="0.3">
      <c r="A1898" s="11" t="s">
        <v>4680</v>
      </c>
      <c r="B1898" s="11">
        <v>2016</v>
      </c>
      <c r="C1898" s="11" t="s">
        <v>6669</v>
      </c>
      <c r="D1898" s="11" t="s">
        <v>6670</v>
      </c>
      <c r="E1898" s="11" t="s">
        <v>6671</v>
      </c>
      <c r="G1898" s="11" t="s">
        <v>6672</v>
      </c>
      <c r="H1898" s="11" t="s">
        <v>6673</v>
      </c>
    </row>
    <row r="1899" spans="1:8" x14ac:dyDescent="0.3">
      <c r="A1899" s="11" t="s">
        <v>826</v>
      </c>
      <c r="B1899" s="11">
        <v>2017</v>
      </c>
      <c r="C1899" s="11" t="s">
        <v>515</v>
      </c>
      <c r="D1899" s="11"/>
      <c r="G1899" s="8" t="s">
        <v>6674</v>
      </c>
    </row>
    <row r="1900" spans="1:8" x14ac:dyDescent="0.3">
      <c r="A1900" s="11" t="s">
        <v>6675</v>
      </c>
      <c r="B1900" s="11">
        <v>2017</v>
      </c>
      <c r="C1900" s="11" t="s">
        <v>6676</v>
      </c>
      <c r="D1900" s="11" t="s">
        <v>2471</v>
      </c>
      <c r="E1900" s="11">
        <v>43</v>
      </c>
      <c r="F1900" s="11">
        <v>4</v>
      </c>
      <c r="G1900" s="11" t="s">
        <v>6677</v>
      </c>
      <c r="H1900" s="11" t="s">
        <v>6678</v>
      </c>
    </row>
    <row r="1901" spans="1:8" x14ac:dyDescent="0.3">
      <c r="A1901" s="11" t="s">
        <v>6679</v>
      </c>
      <c r="B1901" s="11">
        <v>2013</v>
      </c>
      <c r="C1901" s="11" t="s">
        <v>6680</v>
      </c>
      <c r="D1901" s="11" t="s">
        <v>6681</v>
      </c>
      <c r="G1901" s="11" t="s">
        <v>2624</v>
      </c>
    </row>
    <row r="1902" spans="1:8" x14ac:dyDescent="0.3">
      <c r="A1902" s="11" t="s">
        <v>836</v>
      </c>
      <c r="B1902" s="11">
        <v>2018</v>
      </c>
      <c r="C1902" s="11" t="s">
        <v>6682</v>
      </c>
      <c r="D1902" s="11" t="s">
        <v>6683</v>
      </c>
      <c r="E1902" s="11">
        <v>1</v>
      </c>
      <c r="G1902" s="11" t="s">
        <v>839</v>
      </c>
    </row>
    <row r="1903" spans="1:8" x14ac:dyDescent="0.3">
      <c r="A1903" s="11" t="s">
        <v>6684</v>
      </c>
      <c r="B1903" s="11">
        <v>2019</v>
      </c>
      <c r="C1903" s="11" t="s">
        <v>6685</v>
      </c>
      <c r="D1903" s="11" t="s">
        <v>446</v>
      </c>
      <c r="E1903" s="11">
        <v>130</v>
      </c>
      <c r="G1903" s="11" t="s">
        <v>3128</v>
      </c>
      <c r="H1903" s="11" t="s">
        <v>6686</v>
      </c>
    </row>
    <row r="1904" spans="1:8" x14ac:dyDescent="0.3">
      <c r="A1904" s="11" t="s">
        <v>6687</v>
      </c>
      <c r="B1904" s="11">
        <v>2015</v>
      </c>
      <c r="C1904" s="11" t="s">
        <v>6688</v>
      </c>
      <c r="D1904" s="11" t="s">
        <v>6689</v>
      </c>
      <c r="G1904" s="11" t="s">
        <v>6690</v>
      </c>
    </row>
    <row r="1905" spans="1:8" x14ac:dyDescent="0.3">
      <c r="A1905" s="11" t="s">
        <v>6691</v>
      </c>
      <c r="B1905" s="11">
        <v>2019</v>
      </c>
      <c r="C1905" s="11" t="s">
        <v>6692</v>
      </c>
      <c r="D1905" s="11" t="s">
        <v>6693</v>
      </c>
      <c r="E1905" s="11">
        <v>56</v>
      </c>
      <c r="G1905" s="11" t="s">
        <v>6694</v>
      </c>
      <c r="H1905" s="11" t="s">
        <v>6695</v>
      </c>
    </row>
    <row r="1906" spans="1:8" x14ac:dyDescent="0.3">
      <c r="A1906" s="11" t="s">
        <v>6696</v>
      </c>
      <c r="B1906" s="11">
        <v>2013</v>
      </c>
      <c r="C1906" s="11" t="s">
        <v>6697</v>
      </c>
      <c r="D1906" s="11" t="s">
        <v>6698</v>
      </c>
      <c r="E1906" s="11" t="s">
        <v>6699</v>
      </c>
      <c r="G1906" s="11" t="s">
        <v>6700</v>
      </c>
      <c r="H1906" s="11" t="s">
        <v>6701</v>
      </c>
    </row>
    <row r="1907" spans="1:8" x14ac:dyDescent="0.3">
      <c r="A1907" s="11" t="s">
        <v>6702</v>
      </c>
      <c r="B1907" s="11">
        <v>2008</v>
      </c>
      <c r="C1907" s="11" t="s">
        <v>6703</v>
      </c>
      <c r="D1907" s="11" t="s">
        <v>6704</v>
      </c>
      <c r="E1907" s="11">
        <v>34</v>
      </c>
      <c r="F1907" s="11">
        <v>3</v>
      </c>
      <c r="G1907" s="11" t="s">
        <v>6705</v>
      </c>
      <c r="H1907" s="11" t="s">
        <v>6706</v>
      </c>
    </row>
    <row r="1908" spans="1:8" x14ac:dyDescent="0.3">
      <c r="A1908" s="11" t="s">
        <v>6707</v>
      </c>
      <c r="B1908" s="11">
        <v>2017</v>
      </c>
      <c r="C1908" s="11" t="s">
        <v>6708</v>
      </c>
      <c r="D1908" s="11" t="s">
        <v>6709</v>
      </c>
      <c r="E1908" s="11">
        <v>9</v>
      </c>
      <c r="F1908" s="11">
        <v>1</v>
      </c>
      <c r="G1908" s="11" t="s">
        <v>589</v>
      </c>
      <c r="H1908" s="11" t="s">
        <v>6710</v>
      </c>
    </row>
    <row r="1909" spans="1:8" x14ac:dyDescent="0.3">
      <c r="A1909" s="11" t="s">
        <v>6711</v>
      </c>
      <c r="B1909" s="11">
        <v>2017</v>
      </c>
      <c r="C1909" s="11" t="s">
        <v>6712</v>
      </c>
      <c r="D1909" s="11" t="s">
        <v>6713</v>
      </c>
      <c r="E1909" s="11">
        <v>4</v>
      </c>
      <c r="F1909" s="11">
        <v>2</v>
      </c>
      <c r="G1909" s="11" t="s">
        <v>6714</v>
      </c>
    </row>
    <row r="1910" spans="1:8" x14ac:dyDescent="0.3">
      <c r="A1910" s="11" t="s">
        <v>3586</v>
      </c>
      <c r="B1910" s="11">
        <v>1996</v>
      </c>
      <c r="C1910" s="11" t="s">
        <v>6715</v>
      </c>
      <c r="D1910" s="11" t="s">
        <v>6716</v>
      </c>
      <c r="G1910" s="11" t="s">
        <v>6717</v>
      </c>
    </row>
    <row r="1911" spans="1:8" x14ac:dyDescent="0.3">
      <c r="A1911" s="11" t="s">
        <v>6718</v>
      </c>
      <c r="B1911" s="11">
        <v>2001</v>
      </c>
      <c r="C1911" s="11" t="s">
        <v>6719</v>
      </c>
      <c r="D1911" s="11" t="s">
        <v>4876</v>
      </c>
      <c r="E1911" s="11">
        <v>29</v>
      </c>
      <c r="F1911" s="11">
        <v>5</v>
      </c>
      <c r="G1911" s="11" t="s">
        <v>6720</v>
      </c>
    </row>
    <row r="1912" spans="1:8" x14ac:dyDescent="0.3">
      <c r="A1912" s="11" t="s">
        <v>6721</v>
      </c>
      <c r="B1912" s="11">
        <v>2019</v>
      </c>
      <c r="C1912" s="11" t="s">
        <v>6722</v>
      </c>
      <c r="D1912" s="11" t="s">
        <v>715</v>
      </c>
      <c r="E1912" s="11">
        <v>7</v>
      </c>
      <c r="G1912" s="11" t="s">
        <v>6723</v>
      </c>
      <c r="H1912" s="11" t="s">
        <v>6724</v>
      </c>
    </row>
    <row r="1913" spans="1:8" x14ac:dyDescent="0.3">
      <c r="A1913" s="11" t="s">
        <v>6725</v>
      </c>
      <c r="B1913" s="11">
        <v>2008</v>
      </c>
      <c r="C1913" s="11" t="s">
        <v>6726</v>
      </c>
      <c r="D1913" s="11" t="s">
        <v>6727</v>
      </c>
      <c r="G1913" s="11" t="s">
        <v>6728</v>
      </c>
      <c r="H1913" s="11" t="s">
        <v>6729</v>
      </c>
    </row>
    <row r="1914" spans="1:8" x14ac:dyDescent="0.3">
      <c r="A1914" s="11" t="s">
        <v>6730</v>
      </c>
      <c r="B1914" s="11">
        <v>2017</v>
      </c>
      <c r="C1914" s="11" t="s">
        <v>6731</v>
      </c>
      <c r="D1914" s="11" t="s">
        <v>6732</v>
      </c>
      <c r="G1914" s="11" t="s">
        <v>6733</v>
      </c>
      <c r="H1914" s="11" t="s">
        <v>6734</v>
      </c>
    </row>
    <row r="1915" spans="1:8" x14ac:dyDescent="0.3">
      <c r="A1915" s="11" t="s">
        <v>6735</v>
      </c>
      <c r="B1915" s="11">
        <v>2020</v>
      </c>
      <c r="C1915" s="11" t="s">
        <v>6736</v>
      </c>
      <c r="D1915" s="11"/>
      <c r="G1915" s="8" t="s">
        <v>6737</v>
      </c>
    </row>
    <row r="1916" spans="1:8" x14ac:dyDescent="0.3">
      <c r="A1916" s="11" t="s">
        <v>6738</v>
      </c>
      <c r="B1916" s="11">
        <v>2011</v>
      </c>
      <c r="C1916" s="11" t="s">
        <v>6739</v>
      </c>
      <c r="D1916" s="11" t="s">
        <v>6740</v>
      </c>
    </row>
    <row r="1917" spans="1:8" x14ac:dyDescent="0.3">
      <c r="A1917" s="11" t="s">
        <v>6741</v>
      </c>
      <c r="B1917" s="11">
        <v>2009</v>
      </c>
      <c r="C1917" s="11" t="s">
        <v>6742</v>
      </c>
      <c r="D1917" s="11" t="s">
        <v>6743</v>
      </c>
      <c r="E1917" s="11">
        <v>2</v>
      </c>
      <c r="F1917" s="11">
        <v>3</v>
      </c>
      <c r="G1917" s="11" t="s">
        <v>6744</v>
      </c>
      <c r="H1917" s="11" t="s">
        <v>6745</v>
      </c>
    </row>
    <row r="1918" spans="1:8" x14ac:dyDescent="0.3">
      <c r="A1918" s="11" t="s">
        <v>6746</v>
      </c>
      <c r="B1918" s="11">
        <v>2017</v>
      </c>
      <c r="C1918" s="11" t="s">
        <v>6747</v>
      </c>
      <c r="D1918" s="11" t="s">
        <v>6748</v>
      </c>
      <c r="E1918" s="11">
        <v>34</v>
      </c>
      <c r="F1918" s="11">
        <v>6</v>
      </c>
      <c r="G1918" s="11" t="s">
        <v>6749</v>
      </c>
      <c r="H1918" s="11" t="s">
        <v>6750</v>
      </c>
    </row>
    <row r="1919" spans="1:8" x14ac:dyDescent="0.3">
      <c r="A1919" s="11" t="s">
        <v>6751</v>
      </c>
      <c r="B1919" s="11">
        <v>2018</v>
      </c>
      <c r="C1919" s="11" t="s">
        <v>6752</v>
      </c>
      <c r="D1919" s="11" t="s">
        <v>6753</v>
      </c>
      <c r="G1919" s="11" t="s">
        <v>760</v>
      </c>
    </row>
    <row r="1920" spans="1:8" x14ac:dyDescent="0.3">
      <c r="A1920" s="11" t="s">
        <v>6754</v>
      </c>
      <c r="B1920" s="11">
        <v>2008</v>
      </c>
      <c r="C1920" s="11" t="s">
        <v>6755</v>
      </c>
      <c r="D1920" s="11"/>
    </row>
    <row r="1921" spans="1:8" x14ac:dyDescent="0.3">
      <c r="A1921" s="11" t="s">
        <v>6756</v>
      </c>
      <c r="B1921" s="11">
        <v>2019</v>
      </c>
      <c r="C1921" s="11" t="s">
        <v>6757</v>
      </c>
      <c r="D1921" s="11" t="s">
        <v>6232</v>
      </c>
      <c r="E1921" s="11">
        <v>52</v>
      </c>
      <c r="F1921" s="11">
        <v>3</v>
      </c>
      <c r="G1921" s="11" t="s">
        <v>6758</v>
      </c>
      <c r="H1921" s="11" t="s">
        <v>6759</v>
      </c>
    </row>
    <row r="1922" spans="1:8" x14ac:dyDescent="0.3">
      <c r="A1922" s="11" t="s">
        <v>6760</v>
      </c>
      <c r="B1922" s="11">
        <v>2006</v>
      </c>
      <c r="C1922" s="11" t="s">
        <v>6761</v>
      </c>
      <c r="D1922" s="11" t="s">
        <v>1317</v>
      </c>
      <c r="E1922" s="11">
        <v>313</v>
      </c>
      <c r="F1922" s="11">
        <v>5786</v>
      </c>
      <c r="G1922" s="11" t="s">
        <v>6762</v>
      </c>
      <c r="H1922" s="11" t="s">
        <v>6763</v>
      </c>
    </row>
    <row r="1923" spans="1:8" x14ac:dyDescent="0.3">
      <c r="A1923" s="11" t="s">
        <v>6764</v>
      </c>
      <c r="B1923" s="11">
        <v>2015</v>
      </c>
      <c r="C1923" s="11" t="s">
        <v>6765</v>
      </c>
      <c r="D1923" s="11" t="s">
        <v>2471</v>
      </c>
      <c r="E1923" s="11">
        <v>41</v>
      </c>
      <c r="F1923" s="11">
        <v>1</v>
      </c>
      <c r="G1923" s="11" t="s">
        <v>6766</v>
      </c>
      <c r="H1923" s="11" t="s">
        <v>6767</v>
      </c>
    </row>
    <row r="1924" spans="1:8" x14ac:dyDescent="0.3">
      <c r="A1924" s="11" t="s">
        <v>6768</v>
      </c>
      <c r="B1924" s="11">
        <v>2015</v>
      </c>
      <c r="C1924" s="11" t="s">
        <v>6769</v>
      </c>
      <c r="D1924" s="11"/>
      <c r="G1924" s="8" t="s">
        <v>6770</v>
      </c>
    </row>
    <row r="1925" spans="1:8" x14ac:dyDescent="0.3">
      <c r="A1925" s="11" t="s">
        <v>6771</v>
      </c>
      <c r="B1925" s="11">
        <v>2014</v>
      </c>
      <c r="C1925" s="11" t="s">
        <v>6772</v>
      </c>
      <c r="D1925" s="11" t="s">
        <v>6773</v>
      </c>
      <c r="G1925" s="11" t="s">
        <v>6774</v>
      </c>
    </row>
    <row r="1926" spans="1:8" x14ac:dyDescent="0.3">
      <c r="A1926" s="11" t="s">
        <v>6775</v>
      </c>
      <c r="B1926" s="11">
        <v>2018</v>
      </c>
      <c r="C1926" s="11" t="s">
        <v>6776</v>
      </c>
      <c r="D1926" s="11"/>
      <c r="G1926" s="11" t="s">
        <v>6777</v>
      </c>
      <c r="H1926" s="11" t="s">
        <v>6778</v>
      </c>
    </row>
    <row r="1927" spans="1:8" x14ac:dyDescent="0.3">
      <c r="A1927" s="11" t="s">
        <v>6779</v>
      </c>
      <c r="B1927" s="11">
        <v>2019</v>
      </c>
      <c r="C1927" s="11" t="s">
        <v>6780</v>
      </c>
      <c r="D1927" s="11" t="s">
        <v>6781</v>
      </c>
      <c r="G1927" s="11" t="s">
        <v>6782</v>
      </c>
      <c r="H1927" s="11" t="s">
        <v>6783</v>
      </c>
    </row>
    <row r="1928" spans="1:8" x14ac:dyDescent="0.3">
      <c r="A1928" s="11" t="s">
        <v>3223</v>
      </c>
      <c r="B1928" s="11">
        <v>2018</v>
      </c>
      <c r="C1928" s="11" t="s">
        <v>6784</v>
      </c>
      <c r="D1928" s="11" t="s">
        <v>4056</v>
      </c>
      <c r="E1928" s="11">
        <v>135</v>
      </c>
      <c r="G1928" s="11" t="s">
        <v>6785</v>
      </c>
      <c r="H1928" s="11" t="s">
        <v>6786</v>
      </c>
    </row>
    <row r="1929" spans="1:8" x14ac:dyDescent="0.3">
      <c r="A1929" s="11" t="s">
        <v>1648</v>
      </c>
      <c r="B1929" s="11">
        <v>2020</v>
      </c>
      <c r="C1929" s="11" t="s">
        <v>6787</v>
      </c>
      <c r="D1929" s="11"/>
      <c r="G1929" s="8" t="s">
        <v>6788</v>
      </c>
    </row>
    <row r="1930" spans="1:8" x14ac:dyDescent="0.3">
      <c r="A1930" s="11" t="s">
        <v>6789</v>
      </c>
      <c r="B1930" s="11">
        <v>2018</v>
      </c>
      <c r="C1930" s="11" t="s">
        <v>6790</v>
      </c>
      <c r="D1930" s="11" t="s">
        <v>6791</v>
      </c>
      <c r="E1930" s="11">
        <v>28</v>
      </c>
      <c r="F1930" s="11">
        <v>5</v>
      </c>
      <c r="G1930" s="11" t="s">
        <v>6792</v>
      </c>
      <c r="H1930" s="11" t="s">
        <v>6793</v>
      </c>
    </row>
    <row r="1931" spans="1:8" x14ac:dyDescent="0.3">
      <c r="A1931" s="11" t="s">
        <v>6794</v>
      </c>
      <c r="B1931" s="11">
        <v>2013</v>
      </c>
      <c r="C1931" s="11" t="s">
        <v>6795</v>
      </c>
      <c r="D1931" s="11" t="s">
        <v>6796</v>
      </c>
      <c r="G1931" s="11" t="s">
        <v>6797</v>
      </c>
    </row>
    <row r="1932" spans="1:8" x14ac:dyDescent="0.3">
      <c r="A1932" s="11" t="s">
        <v>6798</v>
      </c>
      <c r="B1932" s="11">
        <v>2020</v>
      </c>
      <c r="C1932" s="11" t="s">
        <v>6799</v>
      </c>
      <c r="D1932" s="11"/>
      <c r="G1932" s="8" t="s">
        <v>6800</v>
      </c>
    </row>
    <row r="1933" spans="1:8" x14ac:dyDescent="0.3">
      <c r="A1933" s="11" t="s">
        <v>4687</v>
      </c>
      <c r="B1933" s="11">
        <v>2020</v>
      </c>
      <c r="C1933" s="11" t="s">
        <v>6801</v>
      </c>
      <c r="D1933" s="11"/>
      <c r="G1933" s="8" t="s">
        <v>6802</v>
      </c>
    </row>
    <row r="1934" spans="1:8" x14ac:dyDescent="0.3">
      <c r="A1934" s="11" t="s">
        <v>6803</v>
      </c>
      <c r="B1934" s="11">
        <v>2016</v>
      </c>
      <c r="C1934" s="11" t="s">
        <v>6804</v>
      </c>
      <c r="D1934" s="11" t="s">
        <v>6805</v>
      </c>
      <c r="E1934" s="11">
        <v>43</v>
      </c>
      <c r="F1934" s="11">
        <v>4</v>
      </c>
      <c r="G1934" s="11" t="s">
        <v>6806</v>
      </c>
    </row>
    <row r="1935" spans="1:8" x14ac:dyDescent="0.3">
      <c r="A1935" s="11" t="s">
        <v>6807</v>
      </c>
      <c r="B1935" s="11">
        <v>2015</v>
      </c>
      <c r="C1935" s="11" t="s">
        <v>6808</v>
      </c>
      <c r="D1935" s="11" t="s">
        <v>6809</v>
      </c>
      <c r="E1935" s="11">
        <v>5</v>
      </c>
      <c r="F1935" s="11">
        <v>3</v>
      </c>
      <c r="G1935" s="11">
        <v>142</v>
      </c>
      <c r="H1935" s="11" t="s">
        <v>6810</v>
      </c>
    </row>
    <row r="1936" spans="1:8" x14ac:dyDescent="0.3">
      <c r="A1936" s="11" t="s">
        <v>6811</v>
      </c>
      <c r="B1936" s="11">
        <v>2017</v>
      </c>
      <c r="C1936" s="11" t="s">
        <v>6812</v>
      </c>
      <c r="D1936" s="11" t="s">
        <v>2471</v>
      </c>
      <c r="E1936" s="11">
        <v>43</v>
      </c>
      <c r="F1936" s="11">
        <v>2</v>
      </c>
      <c r="G1936" s="11" t="s">
        <v>6813</v>
      </c>
      <c r="H1936" s="11" t="s">
        <v>6814</v>
      </c>
    </row>
    <row r="1937" spans="1:8" x14ac:dyDescent="0.3">
      <c r="A1937" s="11" t="s">
        <v>6815</v>
      </c>
      <c r="B1937" s="11">
        <v>2019</v>
      </c>
      <c r="C1937" s="11" t="s">
        <v>6816</v>
      </c>
      <c r="D1937" s="11" t="s">
        <v>3186</v>
      </c>
      <c r="E1937" s="11">
        <v>9</v>
      </c>
      <c r="F1937" s="11">
        <v>11</v>
      </c>
      <c r="G1937" s="11">
        <v>2347</v>
      </c>
      <c r="H1937" s="11" t="s">
        <v>6817</v>
      </c>
    </row>
    <row r="1938" spans="1:8" x14ac:dyDescent="0.3">
      <c r="A1938" s="11" t="s">
        <v>6818</v>
      </c>
      <c r="B1938" s="11">
        <v>2016</v>
      </c>
      <c r="C1938" s="11" t="s">
        <v>6819</v>
      </c>
      <c r="D1938" s="11" t="s">
        <v>6820</v>
      </c>
      <c r="E1938" s="11">
        <v>28</v>
      </c>
      <c r="F1938" s="11">
        <v>3</v>
      </c>
      <c r="G1938" s="11" t="s">
        <v>6821</v>
      </c>
      <c r="H1938" s="11" t="s">
        <v>6822</v>
      </c>
    </row>
    <row r="1939" spans="1:8" x14ac:dyDescent="0.3">
      <c r="A1939" s="11" t="s">
        <v>1349</v>
      </c>
      <c r="B1939" s="11">
        <v>2014</v>
      </c>
      <c r="C1939" s="11" t="s">
        <v>6823</v>
      </c>
      <c r="D1939" s="11" t="s">
        <v>1351</v>
      </c>
      <c r="E1939" s="11">
        <v>140</v>
      </c>
      <c r="F1939" s="11">
        <v>4</v>
      </c>
      <c r="G1939" s="11" t="s">
        <v>6824</v>
      </c>
      <c r="H1939" s="11" t="s">
        <v>6825</v>
      </c>
    </row>
    <row r="1940" spans="1:8" x14ac:dyDescent="0.3">
      <c r="A1940" s="11" t="s">
        <v>571</v>
      </c>
      <c r="B1940" s="11">
        <v>2013</v>
      </c>
      <c r="C1940" s="11" t="s">
        <v>6826</v>
      </c>
      <c r="D1940" s="11" t="s">
        <v>6827</v>
      </c>
      <c r="G1940" s="11" t="s">
        <v>3244</v>
      </c>
    </row>
    <row r="1941" spans="1:8" x14ac:dyDescent="0.3">
      <c r="A1941" s="11" t="s">
        <v>6828</v>
      </c>
      <c r="B1941" s="11">
        <v>2018</v>
      </c>
      <c r="C1941" s="11" t="s">
        <v>6829</v>
      </c>
      <c r="D1941" s="11" t="s">
        <v>6830</v>
      </c>
      <c r="E1941" s="11">
        <v>10</v>
      </c>
      <c r="F1941" s="11">
        <v>7</v>
      </c>
      <c r="G1941" s="11">
        <v>250</v>
      </c>
      <c r="H1941" s="11" t="s">
        <v>6831</v>
      </c>
    </row>
    <row r="1942" spans="1:8" x14ac:dyDescent="0.3">
      <c r="A1942" s="11" t="s">
        <v>6832</v>
      </c>
      <c r="B1942" s="11">
        <v>2018</v>
      </c>
      <c r="C1942" s="11" t="s">
        <v>6833</v>
      </c>
      <c r="D1942" s="11" t="s">
        <v>736</v>
      </c>
      <c r="E1942" s="11">
        <v>113</v>
      </c>
      <c r="G1942" s="11" t="s">
        <v>6834</v>
      </c>
      <c r="H1942" s="11" t="s">
        <v>6835</v>
      </c>
    </row>
    <row r="1943" spans="1:8" x14ac:dyDescent="0.3">
      <c r="A1943" s="11" t="s">
        <v>4783</v>
      </c>
      <c r="B1943" s="11">
        <v>2014</v>
      </c>
      <c r="C1943" s="11" t="s">
        <v>6836</v>
      </c>
      <c r="D1943" s="11" t="s">
        <v>6837</v>
      </c>
      <c r="G1943" s="11" t="s">
        <v>6838</v>
      </c>
      <c r="H1943" s="11" t="s">
        <v>6839</v>
      </c>
    </row>
    <row r="1944" spans="1:8" x14ac:dyDescent="0.3">
      <c r="A1944" s="11" t="s">
        <v>6840</v>
      </c>
      <c r="B1944" s="11">
        <v>2018</v>
      </c>
      <c r="C1944" s="11" t="s">
        <v>6841</v>
      </c>
      <c r="D1944" s="11"/>
      <c r="G1944" s="11" t="s">
        <v>6842</v>
      </c>
    </row>
    <row r="1945" spans="1:8" x14ac:dyDescent="0.3">
      <c r="A1945" s="11" t="s">
        <v>6843</v>
      </c>
      <c r="B1945" s="11">
        <v>2015</v>
      </c>
      <c r="C1945" s="11" t="s">
        <v>6844</v>
      </c>
      <c r="D1945" s="11" t="s">
        <v>6845</v>
      </c>
      <c r="G1945" s="11" t="s">
        <v>6846</v>
      </c>
      <c r="H1945" s="11" t="s">
        <v>6847</v>
      </c>
    </row>
    <row r="1946" spans="1:8" x14ac:dyDescent="0.3">
      <c r="A1946" s="11" t="s">
        <v>6848</v>
      </c>
      <c r="B1946" s="11">
        <v>2020</v>
      </c>
      <c r="C1946" s="11" t="s">
        <v>6849</v>
      </c>
      <c r="D1946" s="11" t="s">
        <v>6850</v>
      </c>
      <c r="E1946" s="11">
        <v>57</v>
      </c>
      <c r="F1946" s="11">
        <v>4</v>
      </c>
      <c r="G1946" s="11">
        <v>102233</v>
      </c>
      <c r="H1946" s="11" t="s">
        <v>6851</v>
      </c>
    </row>
    <row r="1947" spans="1:8" x14ac:dyDescent="0.3">
      <c r="A1947" s="11" t="s">
        <v>6852</v>
      </c>
      <c r="B1947" s="11">
        <v>2016</v>
      </c>
      <c r="C1947" s="11" t="s">
        <v>6853</v>
      </c>
      <c r="D1947" s="11" t="s">
        <v>485</v>
      </c>
      <c r="E1947" s="11">
        <v>94</v>
      </c>
      <c r="G1947" s="11" t="s">
        <v>2128</v>
      </c>
      <c r="H1947" s="11" t="s">
        <v>6854</v>
      </c>
    </row>
    <row r="1948" spans="1:8" x14ac:dyDescent="0.3">
      <c r="A1948" s="11" t="s">
        <v>6855</v>
      </c>
      <c r="B1948" s="11">
        <v>2013</v>
      </c>
      <c r="C1948" s="11" t="s">
        <v>6318</v>
      </c>
      <c r="D1948" s="11"/>
      <c r="G1948" s="8" t="s">
        <v>6856</v>
      </c>
    </row>
    <row r="1949" spans="1:8" x14ac:dyDescent="0.3">
      <c r="A1949" s="11" t="s">
        <v>6857</v>
      </c>
      <c r="B1949" s="11">
        <v>2015</v>
      </c>
      <c r="C1949" s="11" t="s">
        <v>6858</v>
      </c>
      <c r="D1949" s="11" t="s">
        <v>6859</v>
      </c>
      <c r="E1949" s="11">
        <v>3</v>
      </c>
      <c r="F1949" s="11">
        <v>2</v>
      </c>
      <c r="G1949" s="11" t="s">
        <v>6860</v>
      </c>
      <c r="H1949" s="11" t="s">
        <v>6861</v>
      </c>
    </row>
    <row r="1950" spans="1:8" x14ac:dyDescent="0.3">
      <c r="A1950" s="11" t="s">
        <v>596</v>
      </c>
      <c r="B1950" s="11">
        <v>2020</v>
      </c>
      <c r="C1950" s="11" t="s">
        <v>427</v>
      </c>
      <c r="D1950" s="11" t="s">
        <v>6850</v>
      </c>
      <c r="E1950" s="11">
        <v>57</v>
      </c>
      <c r="F1950" s="11">
        <v>3</v>
      </c>
      <c r="G1950" s="11">
        <v>102087</v>
      </c>
      <c r="H1950" s="11" t="s">
        <v>599</v>
      </c>
    </row>
    <row r="1951" spans="1:8" x14ac:dyDescent="0.3">
      <c r="A1951" s="11" t="s">
        <v>4199</v>
      </c>
      <c r="B1951" s="11">
        <v>2020</v>
      </c>
      <c r="C1951" s="11" t="s">
        <v>6862</v>
      </c>
      <c r="D1951" s="11" t="s">
        <v>6863</v>
      </c>
      <c r="G1951" s="11" t="s">
        <v>2003</v>
      </c>
    </row>
    <row r="1952" spans="1:8" x14ac:dyDescent="0.3">
      <c r="A1952" s="11" t="s">
        <v>6864</v>
      </c>
      <c r="B1952" s="11">
        <v>2019</v>
      </c>
      <c r="C1952" s="11" t="s">
        <v>6625</v>
      </c>
      <c r="D1952" s="11" t="s">
        <v>6626</v>
      </c>
      <c r="E1952" s="11">
        <v>2</v>
      </c>
      <c r="F1952" s="11">
        <v>1</v>
      </c>
      <c r="G1952" s="11" t="s">
        <v>6627</v>
      </c>
      <c r="H1952" s="11" t="s">
        <v>6628</v>
      </c>
    </row>
    <row r="1953" spans="1:8" x14ac:dyDescent="0.3">
      <c r="A1953" s="11" t="s">
        <v>6865</v>
      </c>
      <c r="B1953" s="11">
        <v>2020</v>
      </c>
      <c r="C1953" s="11" t="s">
        <v>6866</v>
      </c>
      <c r="D1953" s="11" t="s">
        <v>1528</v>
      </c>
      <c r="G1953" s="11" t="s">
        <v>6867</v>
      </c>
    </row>
    <row r="1954" spans="1:8" x14ac:dyDescent="0.3">
      <c r="A1954" s="11" t="s">
        <v>6868</v>
      </c>
      <c r="B1954" s="11">
        <v>2018</v>
      </c>
      <c r="C1954" s="11" t="s">
        <v>6869</v>
      </c>
      <c r="D1954" s="11" t="s">
        <v>6870</v>
      </c>
      <c r="E1954" s="11">
        <v>18</v>
      </c>
      <c r="F1954" s="11">
        <v>2</v>
      </c>
      <c r="G1954" s="11" t="s">
        <v>6871</v>
      </c>
      <c r="H1954" s="11" t="s">
        <v>6872</v>
      </c>
    </row>
    <row r="1955" spans="1:8" x14ac:dyDescent="0.3">
      <c r="A1955" s="11" t="s">
        <v>6873</v>
      </c>
      <c r="B1955" s="11">
        <v>2019</v>
      </c>
      <c r="C1955" s="11" t="s">
        <v>6874</v>
      </c>
      <c r="D1955" s="11" t="s">
        <v>6875</v>
      </c>
      <c r="E1955" s="11">
        <v>103</v>
      </c>
      <c r="G1955" s="11">
        <v>103044</v>
      </c>
      <c r="H1955" s="11" t="s">
        <v>6876</v>
      </c>
    </row>
    <row r="1956" spans="1:8" x14ac:dyDescent="0.3">
      <c r="A1956" s="11" t="s">
        <v>6877</v>
      </c>
      <c r="B1956" s="11">
        <v>2017</v>
      </c>
      <c r="C1956" s="11" t="s">
        <v>6878</v>
      </c>
      <c r="D1956" s="11" t="s">
        <v>6879</v>
      </c>
      <c r="G1956" s="11" t="s">
        <v>3625</v>
      </c>
      <c r="H1956" s="11" t="s">
        <v>6880</v>
      </c>
    </row>
    <row r="1957" spans="1:8" x14ac:dyDescent="0.3">
      <c r="A1957" s="11" t="s">
        <v>721</v>
      </c>
      <c r="B1957" s="11">
        <v>2017</v>
      </c>
      <c r="C1957" s="11" t="s">
        <v>6881</v>
      </c>
      <c r="D1957" s="11"/>
      <c r="G1957" s="8" t="s">
        <v>6882</v>
      </c>
    </row>
    <row r="1958" spans="1:8" x14ac:dyDescent="0.3">
      <c r="A1958" s="11" t="s">
        <v>6883</v>
      </c>
      <c r="B1958" s="11">
        <v>2019</v>
      </c>
      <c r="C1958" s="11" t="s">
        <v>6884</v>
      </c>
      <c r="D1958" s="11" t="s">
        <v>6885</v>
      </c>
      <c r="E1958" s="11">
        <v>20</v>
      </c>
      <c r="F1958" s="11">
        <v>1</v>
      </c>
      <c r="G1958" s="11" t="s">
        <v>6886</v>
      </c>
      <c r="H1958" s="11" t="s">
        <v>6887</v>
      </c>
    </row>
    <row r="1959" spans="1:8" x14ac:dyDescent="0.3">
      <c r="A1959" s="11" t="s">
        <v>6888</v>
      </c>
      <c r="B1959" s="11">
        <v>2018</v>
      </c>
      <c r="C1959" s="11" t="s">
        <v>6889</v>
      </c>
      <c r="D1959" s="11" t="s">
        <v>6890</v>
      </c>
      <c r="G1959" s="11" t="s">
        <v>6891</v>
      </c>
      <c r="H1959" s="11" t="s">
        <v>6892</v>
      </c>
    </row>
    <row r="1960" spans="1:8" x14ac:dyDescent="0.3">
      <c r="A1960" s="11" t="s">
        <v>6893</v>
      </c>
      <c r="B1960" s="11">
        <v>2019</v>
      </c>
      <c r="C1960" s="11" t="s">
        <v>6894</v>
      </c>
      <c r="D1960" s="11" t="s">
        <v>6895</v>
      </c>
      <c r="G1960" s="11" t="s">
        <v>6896</v>
      </c>
      <c r="H1960" s="11" t="s">
        <v>6897</v>
      </c>
    </row>
    <row r="1961" spans="1:8" x14ac:dyDescent="0.3">
      <c r="A1961" s="11" t="s">
        <v>6898</v>
      </c>
      <c r="B1961" s="11">
        <v>2020</v>
      </c>
      <c r="C1961" s="11" t="s">
        <v>6899</v>
      </c>
      <c r="D1961" s="11" t="s">
        <v>6850</v>
      </c>
      <c r="E1961" s="11">
        <v>57</v>
      </c>
      <c r="F1961" s="11">
        <v>1</v>
      </c>
      <c r="H1961" s="11" t="s">
        <v>6900</v>
      </c>
    </row>
    <row r="1962" spans="1:8" x14ac:dyDescent="0.3">
      <c r="A1962" s="11" t="s">
        <v>6901</v>
      </c>
      <c r="B1962" s="11">
        <v>2016</v>
      </c>
      <c r="C1962" s="11" t="s">
        <v>6902</v>
      </c>
      <c r="D1962" s="11" t="s">
        <v>6903</v>
      </c>
      <c r="E1962" s="11">
        <v>21</v>
      </c>
      <c r="F1962" s="11">
        <v>1</v>
      </c>
      <c r="G1962" s="11">
        <v>190</v>
      </c>
      <c r="H1962" s="11" t="s">
        <v>6904</v>
      </c>
    </row>
    <row r="1963" spans="1:8" x14ac:dyDescent="0.3">
      <c r="A1963" s="11" t="s">
        <v>6905</v>
      </c>
      <c r="B1963" s="11">
        <v>2020</v>
      </c>
      <c r="C1963" s="11" t="s">
        <v>6906</v>
      </c>
      <c r="D1963" s="11"/>
      <c r="G1963" s="8" t="s">
        <v>6907</v>
      </c>
    </row>
    <row r="1964" spans="1:8" x14ac:dyDescent="0.3">
      <c r="A1964" s="11" t="s">
        <v>6908</v>
      </c>
      <c r="B1964" s="11">
        <v>2002</v>
      </c>
      <c r="C1964" s="11" t="s">
        <v>6909</v>
      </c>
      <c r="D1964" s="11" t="s">
        <v>527</v>
      </c>
      <c r="G1964" s="11" t="s">
        <v>6910</v>
      </c>
    </row>
    <row r="1965" spans="1:8" x14ac:dyDescent="0.3">
      <c r="A1965" s="11" t="s">
        <v>6911</v>
      </c>
      <c r="B1965" s="11">
        <v>2018</v>
      </c>
      <c r="C1965" s="11" t="s">
        <v>6912</v>
      </c>
      <c r="D1965" s="11" t="s">
        <v>6913</v>
      </c>
      <c r="E1965" s="11">
        <v>87</v>
      </c>
      <c r="G1965" s="11" t="s">
        <v>6914</v>
      </c>
      <c r="H1965" s="11" t="s">
        <v>6915</v>
      </c>
    </row>
    <row r="1966" spans="1:8" x14ac:dyDescent="0.3">
      <c r="A1966" s="11" t="s">
        <v>6916</v>
      </c>
      <c r="B1966" s="11">
        <v>2008</v>
      </c>
      <c r="C1966" s="11" t="s">
        <v>6917</v>
      </c>
      <c r="D1966" s="11" t="s">
        <v>6918</v>
      </c>
      <c r="E1966" s="11">
        <v>1</v>
      </c>
      <c r="G1966" s="11" t="s">
        <v>6919</v>
      </c>
      <c r="H1966" s="11" t="s">
        <v>6920</v>
      </c>
    </row>
    <row r="1967" spans="1:8" x14ac:dyDescent="0.3">
      <c r="A1967" s="11" t="s">
        <v>6921</v>
      </c>
      <c r="B1967" s="11">
        <v>2016</v>
      </c>
      <c r="C1967" s="11" t="s">
        <v>6922</v>
      </c>
      <c r="D1967" s="11" t="s">
        <v>6923</v>
      </c>
      <c r="E1967" s="11">
        <v>3</v>
      </c>
      <c r="G1967" s="11" t="s">
        <v>6924</v>
      </c>
      <c r="H1967" s="11" t="s">
        <v>6925</v>
      </c>
    </row>
    <row r="1968" spans="1:8" x14ac:dyDescent="0.3">
      <c r="A1968" s="11" t="s">
        <v>2871</v>
      </c>
      <c r="B1968" s="11">
        <v>2015</v>
      </c>
      <c r="C1968" s="11" t="s">
        <v>6926</v>
      </c>
      <c r="D1968" s="11" t="s">
        <v>6927</v>
      </c>
      <c r="G1968" s="11" t="s">
        <v>2874</v>
      </c>
      <c r="H1968" s="11" t="s">
        <v>6928</v>
      </c>
    </row>
    <row r="1969" spans="1:8" x14ac:dyDescent="0.3">
      <c r="A1969" s="11" t="s">
        <v>6929</v>
      </c>
      <c r="B1969" s="11">
        <v>2014</v>
      </c>
      <c r="C1969" s="11" t="s">
        <v>6930</v>
      </c>
      <c r="D1969" s="11" t="s">
        <v>6931</v>
      </c>
      <c r="G1969" s="11" t="s">
        <v>6932</v>
      </c>
      <c r="H1969" s="11" t="s">
        <v>6933</v>
      </c>
    </row>
    <row r="1970" spans="1:8" x14ac:dyDescent="0.3">
      <c r="A1970" s="11" t="s">
        <v>6934</v>
      </c>
      <c r="B1970" s="11">
        <v>2019</v>
      </c>
      <c r="C1970" s="11" t="s">
        <v>6935</v>
      </c>
      <c r="D1970" s="11" t="s">
        <v>6936</v>
      </c>
      <c r="E1970" s="11">
        <v>171</v>
      </c>
      <c r="G1970" s="11" t="s">
        <v>1666</v>
      </c>
      <c r="H1970" s="11" t="s">
        <v>6937</v>
      </c>
    </row>
    <row r="1971" spans="1:8" x14ac:dyDescent="0.3">
      <c r="A1971" s="11" t="s">
        <v>6938</v>
      </c>
      <c r="B1971" s="11">
        <v>2019</v>
      </c>
      <c r="C1971" s="11" t="s">
        <v>6939</v>
      </c>
      <c r="D1971" s="11" t="s">
        <v>6940</v>
      </c>
      <c r="E1971" s="11">
        <v>23</v>
      </c>
      <c r="F1971" s="11">
        <v>4</v>
      </c>
      <c r="G1971" s="11" t="s">
        <v>6941</v>
      </c>
      <c r="H1971" s="11" t="s">
        <v>6942</v>
      </c>
    </row>
    <row r="1972" spans="1:8" x14ac:dyDescent="0.3">
      <c r="A1972" s="11" t="s">
        <v>6943</v>
      </c>
      <c r="B1972" s="11">
        <v>2020</v>
      </c>
      <c r="C1972" s="11" t="s">
        <v>6944</v>
      </c>
      <c r="D1972" s="11"/>
      <c r="G1972" s="8" t="s">
        <v>6945</v>
      </c>
    </row>
    <row r="1973" spans="1:8" x14ac:dyDescent="0.3">
      <c r="A1973" s="11" t="s">
        <v>6946</v>
      </c>
      <c r="B1973" s="11">
        <v>2020</v>
      </c>
      <c r="C1973" s="11" t="s">
        <v>6947</v>
      </c>
      <c r="D1973" s="11" t="s">
        <v>6948</v>
      </c>
      <c r="G1973" s="11">
        <v>110861</v>
      </c>
      <c r="H1973" s="11" t="s">
        <v>6949</v>
      </c>
    </row>
    <row r="1974" spans="1:8" x14ac:dyDescent="0.3">
      <c r="A1974" s="11" t="s">
        <v>6950</v>
      </c>
      <c r="B1974" s="11">
        <v>2019</v>
      </c>
      <c r="C1974" s="11" t="s">
        <v>6951</v>
      </c>
      <c r="D1974" s="11" t="s">
        <v>6952</v>
      </c>
      <c r="E1974" s="11">
        <v>6</v>
      </c>
      <c r="F1974" s="11">
        <v>1</v>
      </c>
      <c r="G1974" s="11" t="s">
        <v>6953</v>
      </c>
      <c r="H1974" s="11" t="s">
        <v>6954</v>
      </c>
    </row>
    <row r="1975" spans="1:8" x14ac:dyDescent="0.3">
      <c r="A1975" s="11" t="s">
        <v>6955</v>
      </c>
      <c r="B1975" s="11">
        <v>2020</v>
      </c>
      <c r="C1975" s="11" t="s">
        <v>6956</v>
      </c>
      <c r="D1975" s="11"/>
      <c r="G1975" s="8" t="s">
        <v>6957</v>
      </c>
    </row>
    <row r="1976" spans="1:8" x14ac:dyDescent="0.3">
      <c r="A1976" s="11" t="s">
        <v>6958</v>
      </c>
      <c r="B1976" s="11">
        <v>2020</v>
      </c>
      <c r="C1976" s="11" t="s">
        <v>6959</v>
      </c>
      <c r="D1976" s="11" t="s">
        <v>1139</v>
      </c>
      <c r="E1976" s="11">
        <v>512</v>
      </c>
      <c r="G1976" s="11" t="s">
        <v>6960</v>
      </c>
      <c r="H1976" s="11" t="s">
        <v>6961</v>
      </c>
    </row>
    <row r="1977" spans="1:8" x14ac:dyDescent="0.3">
      <c r="A1977" s="11" t="s">
        <v>1522</v>
      </c>
      <c r="B1977" s="11">
        <v>2015</v>
      </c>
      <c r="C1977" s="11" t="s">
        <v>6962</v>
      </c>
      <c r="D1977" s="11" t="s">
        <v>1524</v>
      </c>
      <c r="E1977" s="11">
        <v>32</v>
      </c>
      <c r="F1977" s="11">
        <v>1</v>
      </c>
      <c r="G1977" s="11" t="s">
        <v>6963</v>
      </c>
      <c r="H1977" s="11" t="s">
        <v>6964</v>
      </c>
    </row>
    <row r="1978" spans="1:8" x14ac:dyDescent="0.3">
      <c r="A1978" s="11" t="s">
        <v>6965</v>
      </c>
      <c r="B1978" s="11">
        <v>2017</v>
      </c>
      <c r="C1978" s="11" t="s">
        <v>6966</v>
      </c>
      <c r="D1978" s="11" t="s">
        <v>6967</v>
      </c>
    </row>
    <row r="1979" spans="1:8" x14ac:dyDescent="0.3">
      <c r="A1979" s="11" t="s">
        <v>6968</v>
      </c>
      <c r="B1979" s="11">
        <v>2017</v>
      </c>
      <c r="C1979" s="11" t="s">
        <v>6969</v>
      </c>
      <c r="D1979" s="11"/>
      <c r="G1979" s="8" t="s">
        <v>6970</v>
      </c>
    </row>
    <row r="1980" spans="1:8" x14ac:dyDescent="0.3">
      <c r="A1980" s="11" t="s">
        <v>6971</v>
      </c>
      <c r="B1980" s="11">
        <v>2010</v>
      </c>
      <c r="C1980" s="11" t="s">
        <v>6972</v>
      </c>
      <c r="D1980" s="11" t="s">
        <v>6973</v>
      </c>
      <c r="E1980" s="11">
        <v>3</v>
      </c>
      <c r="G1980" s="11" t="s">
        <v>6974</v>
      </c>
      <c r="H1980" s="11" t="s">
        <v>6975</v>
      </c>
    </row>
    <row r="1981" spans="1:8" x14ac:dyDescent="0.3">
      <c r="A1981" s="11" t="s">
        <v>645</v>
      </c>
      <c r="B1981" s="11">
        <v>2016</v>
      </c>
      <c r="C1981" s="11" t="s">
        <v>6976</v>
      </c>
      <c r="D1981" s="11" t="s">
        <v>6977</v>
      </c>
      <c r="G1981" s="11" t="s">
        <v>648</v>
      </c>
    </row>
    <row r="1982" spans="1:8" x14ac:dyDescent="0.3">
      <c r="A1982" s="11" t="s">
        <v>6978</v>
      </c>
      <c r="B1982" s="11">
        <v>2018</v>
      </c>
      <c r="C1982" s="11" t="s">
        <v>6979</v>
      </c>
      <c r="D1982" s="11" t="s">
        <v>6980</v>
      </c>
      <c r="G1982" s="11" t="s">
        <v>1791</v>
      </c>
      <c r="H1982" s="11" t="s">
        <v>6981</v>
      </c>
    </row>
    <row r="1983" spans="1:8" x14ac:dyDescent="0.3">
      <c r="A1983" s="11" t="s">
        <v>6982</v>
      </c>
      <c r="B1983" s="11">
        <v>2018</v>
      </c>
      <c r="C1983" s="11" t="s">
        <v>6983</v>
      </c>
      <c r="D1983" s="11" t="s">
        <v>6984</v>
      </c>
      <c r="G1983" s="11" t="s">
        <v>6985</v>
      </c>
      <c r="H1983" s="11" t="s">
        <v>6986</v>
      </c>
    </row>
    <row r="1984" spans="1:8" x14ac:dyDescent="0.3">
      <c r="A1984" s="11" t="s">
        <v>6987</v>
      </c>
      <c r="B1984" s="11">
        <v>2018</v>
      </c>
      <c r="C1984" s="11" t="s">
        <v>6988</v>
      </c>
      <c r="D1984" s="11" t="s">
        <v>6989</v>
      </c>
      <c r="G1984" s="11" t="s">
        <v>6990</v>
      </c>
    </row>
    <row r="1985" spans="1:8" x14ac:dyDescent="0.3">
      <c r="A1985" s="11" t="s">
        <v>3386</v>
      </c>
      <c r="B1985" s="11">
        <v>2018</v>
      </c>
      <c r="C1985" s="11" t="s">
        <v>6991</v>
      </c>
      <c r="D1985" s="11" t="s">
        <v>6992</v>
      </c>
    </row>
    <row r="1986" spans="1:8" x14ac:dyDescent="0.3">
      <c r="A1986" s="11" t="s">
        <v>1640</v>
      </c>
      <c r="B1986" s="11">
        <v>2020</v>
      </c>
      <c r="C1986" s="11" t="s">
        <v>6993</v>
      </c>
      <c r="D1986" s="11"/>
      <c r="G1986" s="8" t="s">
        <v>6994</v>
      </c>
    </row>
    <row r="1987" spans="1:8" x14ac:dyDescent="0.3">
      <c r="A1987" s="11" t="s">
        <v>6995</v>
      </c>
      <c r="B1987" s="11">
        <v>2014</v>
      </c>
      <c r="C1987" s="11" t="s">
        <v>6996</v>
      </c>
      <c r="D1987" s="11" t="s">
        <v>6997</v>
      </c>
      <c r="G1987" s="11" t="s">
        <v>6998</v>
      </c>
    </row>
    <row r="1988" spans="1:8" x14ac:dyDescent="0.3">
      <c r="A1988" s="11" t="s">
        <v>6999</v>
      </c>
      <c r="B1988" s="11" t="s">
        <v>4399</v>
      </c>
      <c r="C1988" s="11" t="s">
        <v>7000</v>
      </c>
      <c r="D1988" s="11"/>
      <c r="G1988" s="8" t="s">
        <v>7001</v>
      </c>
    </row>
    <row r="1989" spans="1:8" x14ac:dyDescent="0.3">
      <c r="A1989" s="11" t="s">
        <v>6999</v>
      </c>
      <c r="B1989" s="11" t="s">
        <v>4403</v>
      </c>
      <c r="C1989" s="11" t="s">
        <v>7002</v>
      </c>
      <c r="D1989" s="11" t="s">
        <v>7003</v>
      </c>
      <c r="G1989" s="11" t="s">
        <v>7004</v>
      </c>
      <c r="H1989" s="11" t="s">
        <v>7005</v>
      </c>
    </row>
    <row r="1990" spans="1:8" x14ac:dyDescent="0.3">
      <c r="A1990" s="11" t="s">
        <v>7006</v>
      </c>
      <c r="B1990" s="11">
        <v>2012</v>
      </c>
      <c r="C1990" s="11" t="s">
        <v>7007</v>
      </c>
      <c r="D1990" s="11" t="s">
        <v>7008</v>
      </c>
      <c r="G1990" s="11" t="s">
        <v>7009</v>
      </c>
    </row>
    <row r="1991" spans="1:8" x14ac:dyDescent="0.3">
      <c r="A1991" s="11" t="s">
        <v>7010</v>
      </c>
      <c r="B1991" s="11">
        <v>2020</v>
      </c>
      <c r="C1991" s="11" t="s">
        <v>7011</v>
      </c>
      <c r="D1991" s="11" t="s">
        <v>7012</v>
      </c>
      <c r="G1991" s="11" t="s">
        <v>7013</v>
      </c>
    </row>
    <row r="1992" spans="1:8" x14ac:dyDescent="0.3">
      <c r="A1992" s="11" t="s">
        <v>7014</v>
      </c>
      <c r="B1992" s="11">
        <v>2019</v>
      </c>
      <c r="C1992" s="11" t="s">
        <v>7015</v>
      </c>
      <c r="D1992" s="11" t="s">
        <v>7016</v>
      </c>
      <c r="E1992" s="11">
        <v>10</v>
      </c>
      <c r="F1992" s="11">
        <v>5</v>
      </c>
      <c r="G1992" s="11" t="s">
        <v>7017</v>
      </c>
      <c r="H1992" s="11" t="s">
        <v>7018</v>
      </c>
    </row>
    <row r="1993" spans="1:8" x14ac:dyDescent="0.3">
      <c r="A1993" s="11" t="s">
        <v>744</v>
      </c>
      <c r="B1993" s="11" t="s">
        <v>3928</v>
      </c>
      <c r="C1993" s="11" t="s">
        <v>7019</v>
      </c>
      <c r="D1993" s="11" t="s">
        <v>6698</v>
      </c>
      <c r="E1993" s="11" t="s">
        <v>7020</v>
      </c>
      <c r="G1993" s="11" t="s">
        <v>747</v>
      </c>
      <c r="H1993" s="11" t="s">
        <v>7021</v>
      </c>
    </row>
    <row r="1994" spans="1:8" x14ac:dyDescent="0.3">
      <c r="A1994" s="11" t="s">
        <v>744</v>
      </c>
      <c r="B1994" s="11">
        <v>2018</v>
      </c>
      <c r="C1994" s="11" t="s">
        <v>7019</v>
      </c>
      <c r="D1994" s="11" t="s">
        <v>6980</v>
      </c>
      <c r="G1994" s="11" t="s">
        <v>747</v>
      </c>
    </row>
    <row r="1995" spans="1:8" x14ac:dyDescent="0.3">
      <c r="A1995" s="11" t="s">
        <v>7022</v>
      </c>
      <c r="B1995" s="11">
        <v>2018</v>
      </c>
      <c r="C1995" s="11" t="s">
        <v>7023</v>
      </c>
      <c r="D1995" s="11" t="s">
        <v>7024</v>
      </c>
      <c r="E1995" s="11">
        <v>24</v>
      </c>
      <c r="F1995" s="11">
        <v>2</v>
      </c>
      <c r="G1995" s="11" t="s">
        <v>7025</v>
      </c>
      <c r="H1995" s="11" t="s">
        <v>7026</v>
      </c>
    </row>
    <row r="1996" spans="1:8" x14ac:dyDescent="0.3">
      <c r="A1996" s="11" t="s">
        <v>7027</v>
      </c>
      <c r="B1996" s="11">
        <v>2017</v>
      </c>
      <c r="C1996" s="11" t="s">
        <v>7028</v>
      </c>
      <c r="D1996" s="11" t="s">
        <v>7029</v>
      </c>
    </row>
    <row r="1997" spans="1:8" x14ac:dyDescent="0.3">
      <c r="A1997" s="11" t="s">
        <v>7027</v>
      </c>
      <c r="B1997" s="11">
        <v>2015</v>
      </c>
      <c r="C1997" s="11" t="s">
        <v>7030</v>
      </c>
      <c r="D1997" s="11" t="s">
        <v>7031</v>
      </c>
    </row>
    <row r="1998" spans="1:8" x14ac:dyDescent="0.3">
      <c r="A1998" s="11" t="s">
        <v>7032</v>
      </c>
      <c r="B1998" s="11">
        <v>2021</v>
      </c>
      <c r="C1998" s="11" t="s">
        <v>7033</v>
      </c>
      <c r="D1998" s="11" t="s">
        <v>811</v>
      </c>
      <c r="G1998" s="11" t="s">
        <v>589</v>
      </c>
    </row>
    <row r="1999" spans="1:8" x14ac:dyDescent="0.3">
      <c r="A1999" s="11" t="s">
        <v>7034</v>
      </c>
      <c r="B1999" s="11">
        <v>2021</v>
      </c>
      <c r="C1999" s="11" t="s">
        <v>7035</v>
      </c>
      <c r="D1999" s="11" t="s">
        <v>7036</v>
      </c>
      <c r="E1999" s="11">
        <v>2</v>
      </c>
      <c r="G1999" s="11" t="s">
        <v>7037</v>
      </c>
    </row>
    <row r="2000" spans="1:8" x14ac:dyDescent="0.3">
      <c r="A2000" s="11" t="s">
        <v>7038</v>
      </c>
      <c r="B2000" s="11">
        <v>2021</v>
      </c>
      <c r="C2000" s="11" t="s">
        <v>7039</v>
      </c>
      <c r="D2000" s="11" t="s">
        <v>715</v>
      </c>
      <c r="E2000" s="11">
        <v>9</v>
      </c>
      <c r="G2000" s="11" t="s">
        <v>7040</v>
      </c>
    </row>
    <row r="2001" spans="1:7" x14ac:dyDescent="0.3">
      <c r="A2001" s="11" t="s">
        <v>7041</v>
      </c>
      <c r="B2001" s="11">
        <v>2022</v>
      </c>
      <c r="C2001" s="11" t="s">
        <v>7042</v>
      </c>
      <c r="D2001" s="11" t="s">
        <v>773</v>
      </c>
      <c r="G2001" s="11" t="s">
        <v>3170</v>
      </c>
    </row>
    <row r="2002" spans="1:7" x14ac:dyDescent="0.3">
      <c r="A2002" s="11" t="s">
        <v>7043</v>
      </c>
      <c r="B2002" s="11">
        <v>2019</v>
      </c>
      <c r="C2002" s="11" t="s">
        <v>7044</v>
      </c>
      <c r="D2002" s="11" t="s">
        <v>7045</v>
      </c>
    </row>
    <row r="2003" spans="1:7" x14ac:dyDescent="0.3">
      <c r="A2003" s="11" t="s">
        <v>7046</v>
      </c>
      <c r="B2003" s="11">
        <v>2021</v>
      </c>
      <c r="C2003" s="11" t="s">
        <v>7047</v>
      </c>
      <c r="D2003" s="11" t="s">
        <v>715</v>
      </c>
      <c r="E2003" s="11">
        <v>9</v>
      </c>
      <c r="G2003" s="11" t="s">
        <v>7048</v>
      </c>
    </row>
    <row r="2004" spans="1:7" x14ac:dyDescent="0.3">
      <c r="A2004" s="11" t="s">
        <v>7049</v>
      </c>
      <c r="B2004" s="11">
        <v>2022</v>
      </c>
      <c r="C2004" s="11" t="s">
        <v>7050</v>
      </c>
      <c r="D2004" s="11" t="s">
        <v>7051</v>
      </c>
    </row>
    <row r="2005" spans="1:7" x14ac:dyDescent="0.3">
      <c r="A2005" s="11" t="s">
        <v>7052</v>
      </c>
      <c r="B2005" s="11">
        <v>2015</v>
      </c>
      <c r="C2005" s="11" t="s">
        <v>7053</v>
      </c>
      <c r="D2005" s="11" t="s">
        <v>7054</v>
      </c>
    </row>
    <row r="2006" spans="1:7" x14ac:dyDescent="0.3">
      <c r="A2006" s="11" t="s">
        <v>7055</v>
      </c>
      <c r="B2006" s="11">
        <v>2017</v>
      </c>
      <c r="C2006" s="11" t="s">
        <v>7056</v>
      </c>
      <c r="D2006" s="11" t="s">
        <v>7057</v>
      </c>
      <c r="E2006" s="11">
        <v>12</v>
      </c>
      <c r="G2006" s="11" t="s">
        <v>7058</v>
      </c>
    </row>
    <row r="2007" spans="1:7" x14ac:dyDescent="0.3">
      <c r="A2007" s="11" t="s">
        <v>7059</v>
      </c>
      <c r="B2007" s="11">
        <v>2017</v>
      </c>
      <c r="C2007" s="11" t="s">
        <v>7060</v>
      </c>
      <c r="D2007" s="11" t="s">
        <v>7061</v>
      </c>
    </row>
    <row r="2008" spans="1:7" x14ac:dyDescent="0.3">
      <c r="A2008" s="11" t="s">
        <v>7062</v>
      </c>
      <c r="B2008" s="11">
        <v>2022</v>
      </c>
      <c r="C2008" s="11" t="s">
        <v>3900</v>
      </c>
      <c r="D2008" s="11" t="s">
        <v>3901</v>
      </c>
      <c r="E2008" s="11">
        <v>2022</v>
      </c>
    </row>
    <row r="2009" spans="1:7" x14ac:dyDescent="0.3">
      <c r="A2009" s="11" t="s">
        <v>7063</v>
      </c>
      <c r="B2009" s="11">
        <v>2021</v>
      </c>
      <c r="C2009" s="11" t="s">
        <v>7064</v>
      </c>
      <c r="D2009" s="11" t="s">
        <v>7065</v>
      </c>
    </row>
    <row r="2010" spans="1:7" x14ac:dyDescent="0.3">
      <c r="A2010" s="11" t="s">
        <v>836</v>
      </c>
      <c r="B2010" s="11">
        <v>2018</v>
      </c>
      <c r="C2010" s="11" t="s">
        <v>5499</v>
      </c>
      <c r="D2010" s="11" t="s">
        <v>6121</v>
      </c>
    </row>
    <row r="2011" spans="1:7" x14ac:dyDescent="0.3">
      <c r="A2011" s="11" t="s">
        <v>7066</v>
      </c>
      <c r="B2011" s="11">
        <v>2023</v>
      </c>
      <c r="C2011" s="11" t="s">
        <v>7067</v>
      </c>
      <c r="D2011" s="11" t="s">
        <v>446</v>
      </c>
      <c r="G2011" s="11">
        <v>121156</v>
      </c>
    </row>
    <row r="2012" spans="1:7" x14ac:dyDescent="0.3">
      <c r="A2012" s="11" t="s">
        <v>7068</v>
      </c>
      <c r="B2012" s="11">
        <v>2015</v>
      </c>
      <c r="C2012" s="11" t="s">
        <v>7069</v>
      </c>
      <c r="D2012" s="11" t="s">
        <v>7070</v>
      </c>
      <c r="E2012" s="11">
        <v>49</v>
      </c>
      <c r="G2012" s="11" t="s">
        <v>7071</v>
      </c>
    </row>
    <row r="2013" spans="1:7" x14ac:dyDescent="0.3">
      <c r="A2013" s="11" t="s">
        <v>7072</v>
      </c>
      <c r="B2013" s="11">
        <v>2016</v>
      </c>
      <c r="C2013" s="11" t="s">
        <v>7073</v>
      </c>
      <c r="D2013" s="11" t="s">
        <v>2104</v>
      </c>
    </row>
    <row r="2014" spans="1:7" x14ac:dyDescent="0.3">
      <c r="A2014" s="11" t="s">
        <v>7074</v>
      </c>
      <c r="B2014" s="11">
        <v>2022</v>
      </c>
      <c r="C2014" s="11" t="s">
        <v>7075</v>
      </c>
      <c r="D2014" s="11" t="s">
        <v>715</v>
      </c>
      <c r="E2014" s="11">
        <v>10</v>
      </c>
      <c r="G2014" s="11" t="s">
        <v>7076</v>
      </c>
    </row>
    <row r="2015" spans="1:7" x14ac:dyDescent="0.3">
      <c r="A2015" s="11" t="s">
        <v>7077</v>
      </c>
      <c r="B2015" s="11">
        <v>2017</v>
      </c>
      <c r="C2015" s="11" t="s">
        <v>7078</v>
      </c>
      <c r="D2015" s="11"/>
    </row>
    <row r="2016" spans="1:7" x14ac:dyDescent="0.3">
      <c r="A2016" s="11" t="s">
        <v>7079</v>
      </c>
      <c r="B2016" s="11">
        <v>2020</v>
      </c>
      <c r="C2016" s="11" t="s">
        <v>7080</v>
      </c>
      <c r="D2016" s="11" t="s">
        <v>7081</v>
      </c>
      <c r="E2016" s="11">
        <v>2020</v>
      </c>
    </row>
    <row r="2017" spans="1:7" x14ac:dyDescent="0.3">
      <c r="A2017" s="11" t="s">
        <v>7082</v>
      </c>
      <c r="B2017" s="11">
        <v>2022</v>
      </c>
      <c r="C2017" s="11" t="s">
        <v>7083</v>
      </c>
      <c r="D2017" s="11" t="s">
        <v>7084</v>
      </c>
      <c r="E2017" s="11">
        <v>8</v>
      </c>
      <c r="G2017" s="11" t="s">
        <v>7085</v>
      </c>
    </row>
    <row r="2018" spans="1:7" x14ac:dyDescent="0.3">
      <c r="A2018" s="11" t="s">
        <v>7086</v>
      </c>
      <c r="B2018" s="11">
        <v>2020</v>
      </c>
      <c r="C2018" s="11" t="s">
        <v>7087</v>
      </c>
      <c r="D2018" s="11" t="s">
        <v>7088</v>
      </c>
      <c r="G2018" s="11" t="s">
        <v>7089</v>
      </c>
    </row>
    <row r="2019" spans="1:7" x14ac:dyDescent="0.3">
      <c r="A2019" s="11" t="s">
        <v>7090</v>
      </c>
      <c r="B2019" s="11">
        <v>2015</v>
      </c>
      <c r="C2019" s="11" t="s">
        <v>7091</v>
      </c>
      <c r="D2019" s="11" t="s">
        <v>7092</v>
      </c>
    </row>
    <row r="2020" spans="1:7" x14ac:dyDescent="0.3">
      <c r="A2020" s="11" t="s">
        <v>7093</v>
      </c>
      <c r="B2020" s="11">
        <v>2019</v>
      </c>
      <c r="C2020" s="11" t="s">
        <v>7094</v>
      </c>
      <c r="D2020" s="11" t="s">
        <v>7095</v>
      </c>
    </row>
    <row r="2021" spans="1:7" x14ac:dyDescent="0.3">
      <c r="A2021" s="11" t="s">
        <v>7096</v>
      </c>
      <c r="B2021" s="11">
        <v>2020</v>
      </c>
      <c r="C2021" s="11" t="s">
        <v>7097</v>
      </c>
      <c r="D2021" s="11" t="s">
        <v>7098</v>
      </c>
      <c r="E2021" s="11">
        <v>8</v>
      </c>
      <c r="G2021" s="11" t="s">
        <v>7099</v>
      </c>
    </row>
    <row r="2022" spans="1:7" x14ac:dyDescent="0.3">
      <c r="A2022" s="11" t="s">
        <v>7100</v>
      </c>
      <c r="B2022" s="11">
        <v>2021</v>
      </c>
      <c r="C2022" s="11" t="s">
        <v>7101</v>
      </c>
      <c r="D2022" s="11" t="s">
        <v>7098</v>
      </c>
      <c r="E2022" s="11">
        <v>9</v>
      </c>
      <c r="G2022" s="11" t="s">
        <v>7102</v>
      </c>
    </row>
    <row r="2023" spans="1:7" x14ac:dyDescent="0.3">
      <c r="A2023" s="11" t="s">
        <v>7103</v>
      </c>
      <c r="B2023" s="11">
        <v>2022</v>
      </c>
      <c r="C2023" s="11" t="s">
        <v>7104</v>
      </c>
      <c r="D2023" s="11" t="s">
        <v>7105</v>
      </c>
      <c r="E2023" s="11">
        <v>34</v>
      </c>
      <c r="F2023" s="11">
        <v>7</v>
      </c>
      <c r="G2023" s="11" t="s">
        <v>7106</v>
      </c>
    </row>
    <row r="2024" spans="1:7" x14ac:dyDescent="0.3">
      <c r="A2024" s="11" t="s">
        <v>7107</v>
      </c>
      <c r="B2024" s="11">
        <v>2023</v>
      </c>
      <c r="C2024" s="11" t="s">
        <v>7108</v>
      </c>
      <c r="D2024" s="11" t="s">
        <v>773</v>
      </c>
      <c r="G2024" s="11" t="s">
        <v>3170</v>
      </c>
    </row>
    <row r="2025" spans="1:7" x14ac:dyDescent="0.3">
      <c r="A2025" s="11" t="s">
        <v>7109</v>
      </c>
      <c r="B2025" s="11">
        <v>2021</v>
      </c>
      <c r="C2025" s="11" t="s">
        <v>7110</v>
      </c>
      <c r="D2025" s="11" t="s">
        <v>7111</v>
      </c>
      <c r="E2025" s="11">
        <v>44</v>
      </c>
      <c r="G2025" s="11" t="s">
        <v>7112</v>
      </c>
    </row>
    <row r="2026" spans="1:7" x14ac:dyDescent="0.3">
      <c r="A2026" s="11" t="s">
        <v>7113</v>
      </c>
      <c r="B2026" s="11">
        <v>2019</v>
      </c>
      <c r="C2026" s="11" t="s">
        <v>7114</v>
      </c>
      <c r="D2026" s="11" t="s">
        <v>7115</v>
      </c>
    </row>
    <row r="2027" spans="1:7" x14ac:dyDescent="0.3">
      <c r="A2027" s="11" t="s">
        <v>7116</v>
      </c>
      <c r="B2027" s="11">
        <v>2019</v>
      </c>
      <c r="C2027" s="11" t="s">
        <v>4785</v>
      </c>
      <c r="D2027" s="11" t="s">
        <v>4786</v>
      </c>
    </row>
    <row r="2028" spans="1:7" x14ac:dyDescent="0.3">
      <c r="A2028" s="11" t="s">
        <v>7117</v>
      </c>
      <c r="B2028" s="11">
        <v>2023</v>
      </c>
      <c r="C2028" s="11" t="s">
        <v>7118</v>
      </c>
      <c r="D2028" s="11" t="s">
        <v>446</v>
      </c>
      <c r="E2028" s="11">
        <v>234</v>
      </c>
      <c r="G2028" s="11">
        <v>121103</v>
      </c>
    </row>
    <row r="2029" spans="1:7" x14ac:dyDescent="0.3">
      <c r="A2029" s="11" t="s">
        <v>7119</v>
      </c>
      <c r="B2029" s="11">
        <v>2022</v>
      </c>
      <c r="C2029" s="11" t="s">
        <v>7120</v>
      </c>
      <c r="D2029" s="11" t="s">
        <v>7121</v>
      </c>
      <c r="E2029" s="11">
        <v>12</v>
      </c>
      <c r="G2029" s="11">
        <v>100259</v>
      </c>
    </row>
    <row r="2030" spans="1:7" x14ac:dyDescent="0.3">
      <c r="A2030" s="11" t="s">
        <v>7122</v>
      </c>
      <c r="B2030" s="11">
        <v>2023</v>
      </c>
      <c r="C2030" s="11" t="s">
        <v>7123</v>
      </c>
      <c r="D2030" s="11" t="s">
        <v>7105</v>
      </c>
      <c r="G2030" s="11">
        <v>101736</v>
      </c>
    </row>
    <row r="2031" spans="1:7" x14ac:dyDescent="0.3">
      <c r="A2031" s="11" t="s">
        <v>7124</v>
      </c>
      <c r="B2031" s="11">
        <v>2023</v>
      </c>
      <c r="C2031" s="11" t="s">
        <v>7125</v>
      </c>
      <c r="D2031" s="11" t="s">
        <v>7105</v>
      </c>
      <c r="G2031" s="11">
        <v>101606</v>
      </c>
    </row>
    <row r="2032" spans="1:7" x14ac:dyDescent="0.3">
      <c r="A2032" s="11" t="s">
        <v>7126</v>
      </c>
      <c r="B2032" s="11">
        <v>2023</v>
      </c>
      <c r="C2032" s="11" t="s">
        <v>7127</v>
      </c>
      <c r="D2032" s="11" t="s">
        <v>7084</v>
      </c>
      <c r="E2032" s="11">
        <v>9</v>
      </c>
      <c r="G2032" s="11" t="s">
        <v>7128</v>
      </c>
    </row>
    <row r="2033" spans="1:7" x14ac:dyDescent="0.3">
      <c r="A2033" s="11" t="s">
        <v>7129</v>
      </c>
      <c r="B2033" s="11">
        <v>2023</v>
      </c>
      <c r="C2033" s="11" t="s">
        <v>7130</v>
      </c>
      <c r="D2033" s="11" t="s">
        <v>7131</v>
      </c>
      <c r="G2033" s="11" t="s">
        <v>7132</v>
      </c>
    </row>
    <row r="2034" spans="1:7" x14ac:dyDescent="0.3">
      <c r="A2034" s="11" t="s">
        <v>3615</v>
      </c>
      <c r="B2034" s="11">
        <v>2012</v>
      </c>
      <c r="C2034" s="11" t="s">
        <v>4351</v>
      </c>
      <c r="D2034" s="11" t="s">
        <v>7133</v>
      </c>
      <c r="E2034" s="11">
        <v>22</v>
      </c>
      <c r="F2034" s="11">
        <v>3</v>
      </c>
      <c r="G2034" s="11" t="s">
        <v>4352</v>
      </c>
    </row>
    <row r="2035" spans="1:7" x14ac:dyDescent="0.3">
      <c r="A2035" s="11" t="s">
        <v>7134</v>
      </c>
      <c r="B2035" s="11">
        <v>2005</v>
      </c>
      <c r="C2035" s="11" t="s">
        <v>7135</v>
      </c>
      <c r="D2035" s="11"/>
    </row>
    <row r="2036" spans="1:7" x14ac:dyDescent="0.3">
      <c r="A2036" s="11" t="s">
        <v>7136</v>
      </c>
      <c r="B2036" s="11">
        <v>2022</v>
      </c>
      <c r="C2036" s="11" t="s">
        <v>7137</v>
      </c>
      <c r="D2036" s="11" t="s">
        <v>3186</v>
      </c>
      <c r="E2036" s="11">
        <v>12</v>
      </c>
      <c r="F2036" s="11">
        <v>20</v>
      </c>
      <c r="G2036" s="11">
        <v>10342</v>
      </c>
    </row>
    <row r="2037" spans="1:7" x14ac:dyDescent="0.3">
      <c r="A2037" s="11" t="s">
        <v>7138</v>
      </c>
      <c r="B2037" s="11">
        <v>2017</v>
      </c>
      <c r="C2037" s="11" t="s">
        <v>7139</v>
      </c>
      <c r="D2037" s="11" t="s">
        <v>7140</v>
      </c>
    </row>
    <row r="2038" spans="1:7" x14ac:dyDescent="0.3">
      <c r="A2038" s="11" t="s">
        <v>7141</v>
      </c>
      <c r="B2038" s="11">
        <v>2017</v>
      </c>
      <c r="C2038" s="11" t="s">
        <v>7142</v>
      </c>
      <c r="D2038" s="11" t="s">
        <v>7143</v>
      </c>
      <c r="E2038" s="11">
        <v>1</v>
      </c>
      <c r="G2038" s="11" t="s">
        <v>7144</v>
      </c>
    </row>
    <row r="2039" spans="1:7" x14ac:dyDescent="0.3">
      <c r="A2039" s="11" t="s">
        <v>7145</v>
      </c>
      <c r="B2039" s="11">
        <v>2022</v>
      </c>
      <c r="C2039" s="11" t="s">
        <v>7146</v>
      </c>
      <c r="D2039" s="11" t="s">
        <v>6016</v>
      </c>
      <c r="E2039" s="11">
        <v>22</v>
      </c>
      <c r="F2039" s="11">
        <v>1</v>
      </c>
      <c r="G2039" s="11" t="s">
        <v>7147</v>
      </c>
    </row>
    <row r="2040" spans="1:7" x14ac:dyDescent="0.3">
      <c r="A2040" s="11" t="s">
        <v>7148</v>
      </c>
      <c r="B2040" s="11">
        <v>2019</v>
      </c>
      <c r="C2040" s="11" t="s">
        <v>7149</v>
      </c>
      <c r="D2040" s="11" t="s">
        <v>7150</v>
      </c>
    </row>
    <row r="2041" spans="1:7" x14ac:dyDescent="0.3">
      <c r="A2041" s="11" t="s">
        <v>7151</v>
      </c>
      <c r="B2041" s="11">
        <v>2023</v>
      </c>
      <c r="C2041" s="11" t="s">
        <v>7152</v>
      </c>
      <c r="D2041" s="11" t="s">
        <v>715</v>
      </c>
    </row>
    <row r="2042" spans="1:7" x14ac:dyDescent="0.3">
      <c r="A2042" s="11" t="s">
        <v>7153</v>
      </c>
      <c r="B2042" s="11">
        <v>2006</v>
      </c>
      <c r="C2042" s="11" t="s">
        <v>7154</v>
      </c>
      <c r="D2042" s="11" t="s">
        <v>7155</v>
      </c>
      <c r="G2042" s="11" t="s">
        <v>7156</v>
      </c>
    </row>
    <row r="2043" spans="1:7" x14ac:dyDescent="0.3">
      <c r="A2043" s="11" t="s">
        <v>7157</v>
      </c>
      <c r="B2043" s="11">
        <v>2005</v>
      </c>
      <c r="C2043" s="11" t="s">
        <v>7158</v>
      </c>
      <c r="D2043" s="11" t="s">
        <v>7159</v>
      </c>
      <c r="E2043" s="11">
        <v>28</v>
      </c>
      <c r="G2043" s="11" t="s">
        <v>7160</v>
      </c>
    </row>
    <row r="2044" spans="1:7" x14ac:dyDescent="0.3">
      <c r="A2044" s="11" t="s">
        <v>7161</v>
      </c>
      <c r="B2044" s="11">
        <v>2022</v>
      </c>
      <c r="C2044" s="11" t="s">
        <v>7162</v>
      </c>
      <c r="D2044" s="11" t="s">
        <v>7163</v>
      </c>
      <c r="E2044" s="11">
        <v>142</v>
      </c>
      <c r="G2044" s="11" t="s">
        <v>7164</v>
      </c>
    </row>
    <row r="2045" spans="1:7" x14ac:dyDescent="0.3">
      <c r="A2045" s="11" t="s">
        <v>7165</v>
      </c>
      <c r="B2045" s="11">
        <v>2015</v>
      </c>
      <c r="C2045" s="11" t="s">
        <v>7166</v>
      </c>
      <c r="D2045" s="11" t="s">
        <v>7167</v>
      </c>
      <c r="E2045" s="11">
        <v>10</v>
      </c>
      <c r="G2045" s="11" t="s">
        <v>7168</v>
      </c>
    </row>
    <row r="2046" spans="1:7" x14ac:dyDescent="0.3">
      <c r="A2046" s="11" t="s">
        <v>7169</v>
      </c>
      <c r="B2046" s="11">
        <v>2019</v>
      </c>
      <c r="C2046" s="11" t="s">
        <v>7170</v>
      </c>
      <c r="D2046" s="11" t="s">
        <v>3186</v>
      </c>
      <c r="E2046" s="11">
        <v>9</v>
      </c>
      <c r="G2046" s="11">
        <v>3723</v>
      </c>
    </row>
    <row r="2047" spans="1:7" x14ac:dyDescent="0.3">
      <c r="A2047" s="11" t="s">
        <v>7171</v>
      </c>
      <c r="B2047" s="11">
        <v>2014</v>
      </c>
      <c r="C2047" s="11" t="s">
        <v>7172</v>
      </c>
      <c r="D2047" s="11" t="s">
        <v>7173</v>
      </c>
    </row>
    <row r="2048" spans="1:7" x14ac:dyDescent="0.3">
      <c r="A2048" s="11" t="s">
        <v>7174</v>
      </c>
      <c r="B2048" s="11">
        <v>2005</v>
      </c>
      <c r="C2048" s="11" t="s">
        <v>7175</v>
      </c>
      <c r="D2048" s="11" t="s">
        <v>7176</v>
      </c>
      <c r="E2048" s="11">
        <v>26</v>
      </c>
      <c r="G2048" s="11" t="s">
        <v>7177</v>
      </c>
    </row>
    <row r="2049" spans="1:7" x14ac:dyDescent="0.3">
      <c r="A2049" s="11" t="s">
        <v>7178</v>
      </c>
      <c r="B2049" s="11">
        <v>2019</v>
      </c>
      <c r="C2049" s="11" t="s">
        <v>7179</v>
      </c>
      <c r="D2049" s="11"/>
    </row>
    <row r="2050" spans="1:7" x14ac:dyDescent="0.3">
      <c r="A2050" s="11" t="s">
        <v>7180</v>
      </c>
      <c r="B2050" s="11">
        <v>2023</v>
      </c>
      <c r="C2050" s="11" t="s">
        <v>7181</v>
      </c>
      <c r="D2050" s="11" t="s">
        <v>446</v>
      </c>
      <c r="E2050" s="11">
        <v>227</v>
      </c>
      <c r="G2050" s="11">
        <v>120236</v>
      </c>
    </row>
    <row r="2051" spans="1:7" x14ac:dyDescent="0.3">
      <c r="A2051" s="11" t="s">
        <v>7182</v>
      </c>
      <c r="B2051" s="11">
        <v>2023</v>
      </c>
      <c r="C2051" s="11" t="s">
        <v>7183</v>
      </c>
      <c r="D2051" s="11" t="s">
        <v>446</v>
      </c>
      <c r="E2051" s="11">
        <v>211</v>
      </c>
      <c r="G2051" s="11">
        <v>118707</v>
      </c>
    </row>
    <row r="2052" spans="1:7" x14ac:dyDescent="0.3">
      <c r="A2052" s="11" t="s">
        <v>7184</v>
      </c>
      <c r="B2052" s="11">
        <v>2011</v>
      </c>
      <c r="C2052" s="11" t="s">
        <v>7185</v>
      </c>
      <c r="D2052" s="11" t="s">
        <v>7186</v>
      </c>
      <c r="G2052" s="11" t="s">
        <v>7187</v>
      </c>
    </row>
    <row r="2053" spans="1:7" x14ac:dyDescent="0.3">
      <c r="A2053" s="11" t="s">
        <v>7188</v>
      </c>
      <c r="B2053" s="11">
        <v>2002</v>
      </c>
      <c r="C2053" s="11" t="s">
        <v>7189</v>
      </c>
      <c r="D2053" s="11" t="s">
        <v>7190</v>
      </c>
      <c r="E2053" s="11">
        <v>2</v>
      </c>
      <c r="G2053" s="8" t="s">
        <v>7191</v>
      </c>
    </row>
    <row r="2054" spans="1:7" x14ac:dyDescent="0.3">
      <c r="A2054" s="11" t="s">
        <v>7192</v>
      </c>
      <c r="B2054" s="11">
        <v>2011</v>
      </c>
      <c r="C2054" s="11" t="s">
        <v>7193</v>
      </c>
      <c r="D2054" s="11" t="s">
        <v>7194</v>
      </c>
      <c r="E2054" s="11">
        <v>30</v>
      </c>
      <c r="F2054" s="11">
        <v>3</v>
      </c>
      <c r="G2054" s="11" t="s">
        <v>7195</v>
      </c>
    </row>
    <row r="2055" spans="1:7" x14ac:dyDescent="0.3">
      <c r="A2055" s="11" t="s">
        <v>7196</v>
      </c>
      <c r="B2055" s="11">
        <v>2012</v>
      </c>
      <c r="C2055" s="11" t="s">
        <v>7197</v>
      </c>
      <c r="D2055" s="11" t="s">
        <v>1528</v>
      </c>
    </row>
    <row r="2056" spans="1:7" x14ac:dyDescent="0.3">
      <c r="A2056" s="11" t="s">
        <v>7198</v>
      </c>
      <c r="B2056" s="11">
        <v>2013</v>
      </c>
      <c r="C2056" s="11" t="s">
        <v>4672</v>
      </c>
      <c r="D2056" s="11" t="s">
        <v>7199</v>
      </c>
    </row>
    <row r="2057" spans="1:7" x14ac:dyDescent="0.3">
      <c r="A2057" s="11" t="s">
        <v>7200</v>
      </c>
      <c r="B2057" s="11">
        <v>2009</v>
      </c>
      <c r="C2057" s="11" t="s">
        <v>7201</v>
      </c>
      <c r="D2057" s="11"/>
      <c r="G2057" s="8" t="s">
        <v>7202</v>
      </c>
    </row>
    <row r="2058" spans="1:7" x14ac:dyDescent="0.3">
      <c r="A2058" s="11" t="s">
        <v>7203</v>
      </c>
      <c r="B2058" s="11">
        <v>1995</v>
      </c>
      <c r="C2058" s="11" t="s">
        <v>7204</v>
      </c>
      <c r="D2058" s="11" t="s">
        <v>1317</v>
      </c>
      <c r="E2058" s="11">
        <v>267</v>
      </c>
      <c r="F2058" s="11">
        <v>5199</v>
      </c>
      <c r="G2058" s="11">
        <v>843</v>
      </c>
    </row>
    <row r="2059" spans="1:7" x14ac:dyDescent="0.3">
      <c r="A2059" s="11" t="s">
        <v>4714</v>
      </c>
      <c r="B2059" s="11">
        <v>2012</v>
      </c>
      <c r="C2059" s="11" t="s">
        <v>7205</v>
      </c>
      <c r="D2059" s="11" t="s">
        <v>7206</v>
      </c>
      <c r="E2059" s="11">
        <v>2</v>
      </c>
      <c r="F2059" s="11">
        <v>3</v>
      </c>
      <c r="G2059" s="11" t="s">
        <v>7207</v>
      </c>
    </row>
    <row r="2060" spans="1:7" x14ac:dyDescent="0.3">
      <c r="A2060" s="11" t="s">
        <v>7208</v>
      </c>
      <c r="B2060" s="11">
        <v>2009</v>
      </c>
      <c r="C2060" s="11" t="s">
        <v>7209</v>
      </c>
      <c r="D2060" s="11" t="s">
        <v>7210</v>
      </c>
      <c r="E2060" s="11">
        <v>217</v>
      </c>
      <c r="F2060" s="11">
        <v>4</v>
      </c>
      <c r="G2060" s="11" t="s">
        <v>1306</v>
      </c>
    </row>
    <row r="2061" spans="1:7" x14ac:dyDescent="0.3">
      <c r="A2061" s="11" t="s">
        <v>7211</v>
      </c>
      <c r="B2061" s="11">
        <v>2010</v>
      </c>
      <c r="C2061" s="11" t="s">
        <v>7212</v>
      </c>
      <c r="D2061" s="11" t="s">
        <v>7213</v>
      </c>
      <c r="G2061" s="18">
        <v>45748</v>
      </c>
    </row>
    <row r="2062" spans="1:7" x14ac:dyDescent="0.3">
      <c r="A2062" s="11" t="s">
        <v>7214</v>
      </c>
      <c r="B2062" s="11">
        <v>2013</v>
      </c>
      <c r="C2062" s="11" t="s">
        <v>7215</v>
      </c>
      <c r="D2062" s="11" t="s">
        <v>7216</v>
      </c>
      <c r="E2062" s="11">
        <v>37</v>
      </c>
      <c r="F2062" s="11">
        <v>2</v>
      </c>
      <c r="G2062" s="11" t="s">
        <v>7217</v>
      </c>
    </row>
    <row r="2063" spans="1:7" x14ac:dyDescent="0.3">
      <c r="A2063" s="11" t="s">
        <v>7218</v>
      </c>
      <c r="B2063" s="11">
        <v>2006</v>
      </c>
      <c r="C2063" s="11" t="s">
        <v>7219</v>
      </c>
      <c r="D2063" s="11" t="s">
        <v>7220</v>
      </c>
      <c r="G2063" s="18">
        <v>45748</v>
      </c>
    </row>
    <row r="2064" spans="1:7" x14ac:dyDescent="0.3">
      <c r="A2064" s="11" t="s">
        <v>7221</v>
      </c>
      <c r="B2064" s="11">
        <v>1954</v>
      </c>
      <c r="C2064" s="11" t="s">
        <v>3347</v>
      </c>
      <c r="D2064" s="11" t="s">
        <v>3348</v>
      </c>
      <c r="E2064" s="11">
        <v>10</v>
      </c>
      <c r="F2064" s="19">
        <v>45718</v>
      </c>
      <c r="G2064" s="11" t="s">
        <v>7222</v>
      </c>
    </row>
    <row r="2065" spans="1:8" x14ac:dyDescent="0.3">
      <c r="A2065" s="11" t="s">
        <v>7223</v>
      </c>
      <c r="B2065" s="11">
        <v>2011</v>
      </c>
      <c r="C2065" s="11" t="s">
        <v>7224</v>
      </c>
      <c r="D2065" s="11" t="s">
        <v>7225</v>
      </c>
    </row>
    <row r="2066" spans="1:8" x14ac:dyDescent="0.3">
      <c r="A2066" s="11" t="s">
        <v>7226</v>
      </c>
      <c r="B2066" s="11">
        <v>2009</v>
      </c>
      <c r="C2066" s="11" t="s">
        <v>7227</v>
      </c>
      <c r="D2066" s="11" t="s">
        <v>7228</v>
      </c>
    </row>
    <row r="2067" spans="1:8" x14ac:dyDescent="0.3">
      <c r="A2067" s="11" t="s">
        <v>7229</v>
      </c>
      <c r="B2067" s="11">
        <v>2010</v>
      </c>
      <c r="C2067" s="11" t="s">
        <v>7230</v>
      </c>
      <c r="D2067" s="11" t="s">
        <v>7231</v>
      </c>
      <c r="E2067" s="11">
        <v>81</v>
      </c>
      <c r="F2067" s="11">
        <v>14</v>
      </c>
      <c r="G2067" s="18">
        <v>45809</v>
      </c>
    </row>
    <row r="2068" spans="1:8" x14ac:dyDescent="0.3">
      <c r="A2068" s="11" t="s">
        <v>7232</v>
      </c>
      <c r="B2068" s="11">
        <v>2004</v>
      </c>
      <c r="C2068" s="11" t="s">
        <v>7233</v>
      </c>
      <c r="D2068" s="11" t="s">
        <v>7216</v>
      </c>
      <c r="E2068" s="11">
        <v>28</v>
      </c>
      <c r="F2068" s="11">
        <v>1</v>
      </c>
      <c r="G2068" s="11" t="s">
        <v>7234</v>
      </c>
    </row>
    <row r="2069" spans="1:8" x14ac:dyDescent="0.3">
      <c r="A2069" s="11" t="s">
        <v>3968</v>
      </c>
      <c r="B2069" s="11">
        <v>2009</v>
      </c>
      <c r="C2069" s="11" t="s">
        <v>3969</v>
      </c>
      <c r="D2069" s="11" t="s">
        <v>4328</v>
      </c>
    </row>
    <row r="2070" spans="1:8" x14ac:dyDescent="0.3">
      <c r="A2070" s="11" t="s">
        <v>7235</v>
      </c>
      <c r="B2070" s="11">
        <v>1992</v>
      </c>
      <c r="C2070" s="11" t="s">
        <v>7236</v>
      </c>
      <c r="D2070" s="11" t="s">
        <v>7237</v>
      </c>
      <c r="E2070" s="11">
        <v>7</v>
      </c>
      <c r="G2070" s="11" t="s">
        <v>7238</v>
      </c>
    </row>
    <row r="2071" spans="1:8" x14ac:dyDescent="0.3">
      <c r="A2071" s="11" t="s">
        <v>7239</v>
      </c>
      <c r="B2071" s="11">
        <v>2010</v>
      </c>
      <c r="C2071" s="11" t="s">
        <v>7240</v>
      </c>
      <c r="D2071" s="11" t="s">
        <v>7241</v>
      </c>
      <c r="G2071" s="11" t="s">
        <v>7242</v>
      </c>
    </row>
    <row r="2072" spans="1:8" x14ac:dyDescent="0.3">
      <c r="A2072" s="11" t="s">
        <v>7243</v>
      </c>
      <c r="B2072" s="11">
        <v>2010</v>
      </c>
      <c r="C2072" s="11" t="s">
        <v>7244</v>
      </c>
      <c r="D2072" s="11" t="s">
        <v>7245</v>
      </c>
      <c r="G2072" s="11" t="s">
        <v>7246</v>
      </c>
    </row>
    <row r="2073" spans="1:8" x14ac:dyDescent="0.3">
      <c r="A2073" s="11" t="s">
        <v>7247</v>
      </c>
      <c r="B2073" s="11">
        <v>2013</v>
      </c>
      <c r="C2073" s="11" t="s">
        <v>7248</v>
      </c>
      <c r="D2073" s="11" t="s">
        <v>7249</v>
      </c>
      <c r="E2073" s="11">
        <v>63</v>
      </c>
      <c r="F2073" s="11">
        <v>4</v>
      </c>
      <c r="G2073" s="11">
        <v>66</v>
      </c>
    </row>
    <row r="2074" spans="1:8" x14ac:dyDescent="0.3">
      <c r="A2074" s="11" t="s">
        <v>7250</v>
      </c>
      <c r="B2074" s="11">
        <v>2007</v>
      </c>
      <c r="C2074" s="11" t="s">
        <v>7251</v>
      </c>
      <c r="D2074" s="11" t="s">
        <v>7252</v>
      </c>
      <c r="E2074" s="11">
        <v>33</v>
      </c>
      <c r="F2074" s="11">
        <v>1</v>
      </c>
      <c r="G2074" s="11" t="s">
        <v>7253</v>
      </c>
    </row>
    <row r="2075" spans="1:8" x14ac:dyDescent="0.3">
      <c r="A2075" s="11" t="s">
        <v>7254</v>
      </c>
      <c r="B2075" s="11">
        <v>2014</v>
      </c>
      <c r="C2075" s="11" t="s">
        <v>7255</v>
      </c>
      <c r="D2075" s="11" t="s">
        <v>7256</v>
      </c>
      <c r="E2075" s="11">
        <v>5</v>
      </c>
      <c r="F2075" s="11">
        <v>2</v>
      </c>
      <c r="G2075" s="11" t="s">
        <v>7257</v>
      </c>
    </row>
    <row r="2076" spans="1:8" x14ac:dyDescent="0.3">
      <c r="A2076" s="11" t="s">
        <v>1345</v>
      </c>
      <c r="B2076" s="11">
        <v>2013</v>
      </c>
      <c r="C2076" s="11" t="s">
        <v>4772</v>
      </c>
      <c r="D2076" s="11" t="s">
        <v>7258</v>
      </c>
      <c r="G2076" s="11" t="s">
        <v>1348</v>
      </c>
    </row>
    <row r="2077" spans="1:8" x14ac:dyDescent="0.3">
      <c r="A2077" s="11" t="s">
        <v>7259</v>
      </c>
      <c r="B2077" s="11">
        <v>2007</v>
      </c>
      <c r="C2077" s="11" t="s">
        <v>7260</v>
      </c>
      <c r="D2077" s="11" t="s">
        <v>1555</v>
      </c>
      <c r="E2077" s="11">
        <v>41</v>
      </c>
      <c r="F2077" s="11">
        <v>6</v>
      </c>
      <c r="G2077" s="11" t="s">
        <v>7261</v>
      </c>
    </row>
    <row r="2078" spans="1:8" x14ac:dyDescent="0.3">
      <c r="A2078" s="11" t="s">
        <v>7262</v>
      </c>
      <c r="B2078" s="11">
        <v>1986</v>
      </c>
      <c r="C2078" s="11" t="s">
        <v>7263</v>
      </c>
      <c r="D2078" s="11" t="s">
        <v>7264</v>
      </c>
      <c r="H2078" s="8" t="s">
        <v>7265</v>
      </c>
    </row>
    <row r="2079" spans="1:8" x14ac:dyDescent="0.3">
      <c r="A2079" s="11" t="s">
        <v>7266</v>
      </c>
      <c r="B2079" s="11">
        <v>2012</v>
      </c>
      <c r="C2079" s="11" t="s">
        <v>7267</v>
      </c>
      <c r="D2079" s="11" t="s">
        <v>7268</v>
      </c>
      <c r="E2079" s="11">
        <v>23</v>
      </c>
      <c r="G2079" s="11" t="s">
        <v>7269</v>
      </c>
    </row>
    <row r="2080" spans="1:8" x14ac:dyDescent="0.3">
      <c r="A2080" s="11" t="s">
        <v>7270</v>
      </c>
      <c r="B2080" s="11">
        <v>2001</v>
      </c>
      <c r="C2080" s="11" t="s">
        <v>7271</v>
      </c>
      <c r="D2080" s="11" t="s">
        <v>7272</v>
      </c>
      <c r="E2080" s="11">
        <v>6</v>
      </c>
      <c r="F2080" s="11">
        <v>2</v>
      </c>
      <c r="G2080" s="11" t="s">
        <v>7273</v>
      </c>
    </row>
    <row r="2081" spans="1:7" x14ac:dyDescent="0.3">
      <c r="A2081" s="11" t="s">
        <v>7274</v>
      </c>
      <c r="B2081" s="11">
        <v>2012</v>
      </c>
      <c r="C2081" s="11" t="s">
        <v>7275</v>
      </c>
      <c r="D2081" s="11" t="s">
        <v>7276</v>
      </c>
      <c r="E2081" s="11">
        <v>2</v>
      </c>
      <c r="F2081" s="11">
        <v>4</v>
      </c>
      <c r="G2081" s="11" t="s">
        <v>7277</v>
      </c>
    </row>
    <row r="2082" spans="1:7" x14ac:dyDescent="0.3">
      <c r="A2082" s="11" t="s">
        <v>1371</v>
      </c>
      <c r="B2082" s="11">
        <v>2007</v>
      </c>
      <c r="C2082" s="11" t="s">
        <v>7278</v>
      </c>
      <c r="D2082" s="11" t="s">
        <v>7279</v>
      </c>
      <c r="E2082" s="11">
        <v>23</v>
      </c>
      <c r="F2082" s="11">
        <v>4</v>
      </c>
      <c r="G2082" s="11" t="s">
        <v>7280</v>
      </c>
    </row>
    <row r="2083" spans="1:7" x14ac:dyDescent="0.3">
      <c r="A2083" s="11" t="s">
        <v>7281</v>
      </c>
      <c r="B2083" s="11">
        <v>2015</v>
      </c>
      <c r="C2083" s="11" t="s">
        <v>7282</v>
      </c>
      <c r="D2083" s="11" t="s">
        <v>7283</v>
      </c>
      <c r="E2083" s="11">
        <v>6</v>
      </c>
      <c r="F2083" s="11">
        <v>11</v>
      </c>
      <c r="G2083" s="11" t="s">
        <v>7284</v>
      </c>
    </row>
    <row r="2084" spans="1:7" x14ac:dyDescent="0.3">
      <c r="A2084" s="11" t="s">
        <v>7285</v>
      </c>
      <c r="B2084" s="11">
        <v>1971</v>
      </c>
      <c r="C2084" s="11" t="s">
        <v>7286</v>
      </c>
      <c r="D2084" s="11" t="s">
        <v>7287</v>
      </c>
      <c r="E2084" s="11">
        <v>1</v>
      </c>
    </row>
    <row r="2085" spans="1:7" x14ac:dyDescent="0.3">
      <c r="A2085" s="11" t="s">
        <v>7288</v>
      </c>
      <c r="B2085" s="11">
        <v>2013</v>
      </c>
      <c r="C2085" s="11" t="s">
        <v>7289</v>
      </c>
      <c r="D2085" s="11" t="s">
        <v>7290</v>
      </c>
    </row>
    <row r="2086" spans="1:7" x14ac:dyDescent="0.3">
      <c r="A2086" s="11" t="s">
        <v>7291</v>
      </c>
      <c r="B2086" s="11">
        <v>2010</v>
      </c>
      <c r="C2086" s="11" t="s">
        <v>7292</v>
      </c>
      <c r="D2086" s="11" t="s">
        <v>7293</v>
      </c>
    </row>
    <row r="2087" spans="1:7" x14ac:dyDescent="0.3">
      <c r="A2087" s="11" t="s">
        <v>7291</v>
      </c>
      <c r="B2087" s="11">
        <v>2011</v>
      </c>
      <c r="C2087" s="11" t="s">
        <v>7294</v>
      </c>
      <c r="D2087" s="11" t="s">
        <v>7295</v>
      </c>
      <c r="G2087" s="11" t="s">
        <v>7296</v>
      </c>
    </row>
    <row r="2088" spans="1:7" x14ac:dyDescent="0.3">
      <c r="A2088" s="11" t="s">
        <v>7297</v>
      </c>
      <c r="B2088" s="11">
        <v>2008</v>
      </c>
      <c r="C2088" s="11" t="s">
        <v>7298</v>
      </c>
      <c r="D2088" s="11"/>
      <c r="G2088" s="8" t="s">
        <v>4793</v>
      </c>
    </row>
    <row r="2089" spans="1:7" x14ac:dyDescent="0.3">
      <c r="A2089" s="11" t="s">
        <v>7299</v>
      </c>
      <c r="B2089" s="11">
        <v>2013</v>
      </c>
      <c r="C2089" s="11" t="s">
        <v>4798</v>
      </c>
      <c r="D2089" s="11" t="s">
        <v>7199</v>
      </c>
      <c r="G2089" s="11" t="s">
        <v>7300</v>
      </c>
    </row>
    <row r="2090" spans="1:7" x14ac:dyDescent="0.3">
      <c r="A2090" s="11" t="s">
        <v>4801</v>
      </c>
      <c r="B2090" s="11">
        <v>2006</v>
      </c>
      <c r="C2090" s="11" t="s">
        <v>4802</v>
      </c>
      <c r="D2090" s="11" t="s">
        <v>4803</v>
      </c>
      <c r="E2090" s="11">
        <v>4</v>
      </c>
      <c r="F2090" s="11">
        <v>2</v>
      </c>
      <c r="G2090" s="11" t="s">
        <v>7301</v>
      </c>
    </row>
    <row r="2091" spans="1:7" x14ac:dyDescent="0.3">
      <c r="A2091" s="11" t="s">
        <v>7302</v>
      </c>
      <c r="B2091" s="11">
        <v>2017</v>
      </c>
      <c r="C2091" s="11" t="s">
        <v>7303</v>
      </c>
      <c r="D2091" s="11" t="s">
        <v>7304</v>
      </c>
      <c r="E2091" s="11">
        <v>51</v>
      </c>
      <c r="F2091" s="11">
        <v>2</v>
      </c>
      <c r="G2091" s="11" t="s">
        <v>7305</v>
      </c>
    </row>
    <row r="2092" spans="1:7" x14ac:dyDescent="0.3">
      <c r="A2092" s="11" t="s">
        <v>7306</v>
      </c>
      <c r="B2092" s="11">
        <v>2008</v>
      </c>
      <c r="C2092" s="11" t="s">
        <v>7307</v>
      </c>
      <c r="D2092" s="11" t="s">
        <v>7308</v>
      </c>
    </row>
    <row r="2093" spans="1:7" x14ac:dyDescent="0.3">
      <c r="A2093" s="11" t="s">
        <v>7309</v>
      </c>
      <c r="B2093" s="11">
        <v>2010</v>
      </c>
      <c r="C2093" s="11" t="s">
        <v>3804</v>
      </c>
      <c r="D2093" s="11" t="s">
        <v>4809</v>
      </c>
      <c r="E2093" s="11">
        <v>1</v>
      </c>
      <c r="F2093" s="11">
        <v>3</v>
      </c>
      <c r="G2093" s="11" t="s">
        <v>7310</v>
      </c>
    </row>
    <row r="2094" spans="1:7" x14ac:dyDescent="0.3">
      <c r="A2094" s="11" t="s">
        <v>7311</v>
      </c>
      <c r="B2094" s="11">
        <v>2011</v>
      </c>
      <c r="C2094" s="11" t="s">
        <v>7312</v>
      </c>
      <c r="D2094" s="11" t="s">
        <v>7313</v>
      </c>
      <c r="E2094" s="11">
        <v>2</v>
      </c>
      <c r="F2094" s="11">
        <v>1</v>
      </c>
      <c r="G2094" s="11" t="s">
        <v>7314</v>
      </c>
    </row>
    <row r="2095" spans="1:7" x14ac:dyDescent="0.3">
      <c r="A2095" s="11" t="s">
        <v>7315</v>
      </c>
      <c r="B2095" s="11">
        <v>2016</v>
      </c>
      <c r="C2095" s="11" t="s">
        <v>4570</v>
      </c>
      <c r="D2095" s="11" t="s">
        <v>4571</v>
      </c>
      <c r="E2095" s="11">
        <v>8</v>
      </c>
      <c r="G2095" s="11" t="s">
        <v>7316</v>
      </c>
    </row>
    <row r="2096" spans="1:7" x14ac:dyDescent="0.3">
      <c r="A2096" s="11" t="s">
        <v>4834</v>
      </c>
      <c r="B2096" s="11">
        <v>2012</v>
      </c>
      <c r="C2096" s="11" t="s">
        <v>4835</v>
      </c>
      <c r="D2096" s="11" t="s">
        <v>4836</v>
      </c>
      <c r="E2096" s="11">
        <v>17</v>
      </c>
      <c r="G2096" s="11" t="s">
        <v>7317</v>
      </c>
    </row>
    <row r="2097" spans="1:7" x14ac:dyDescent="0.3">
      <c r="A2097" s="11" t="s">
        <v>7318</v>
      </c>
      <c r="B2097" s="11">
        <v>2004</v>
      </c>
      <c r="C2097" s="11" t="s">
        <v>7319</v>
      </c>
      <c r="D2097" s="11" t="s">
        <v>7320</v>
      </c>
      <c r="G2097" s="11">
        <v>487</v>
      </c>
    </row>
    <row r="2098" spans="1:7" x14ac:dyDescent="0.3">
      <c r="A2098" s="11" t="s">
        <v>7321</v>
      </c>
      <c r="B2098" s="11">
        <v>2017</v>
      </c>
      <c r="C2098" s="11" t="s">
        <v>4859</v>
      </c>
      <c r="D2098" s="11" t="s">
        <v>7322</v>
      </c>
      <c r="E2098" s="11">
        <v>8</v>
      </c>
      <c r="F2098" s="11">
        <v>2</v>
      </c>
      <c r="G2098" s="11" t="s">
        <v>7323</v>
      </c>
    </row>
    <row r="2099" spans="1:7" x14ac:dyDescent="0.3">
      <c r="A2099" s="11" t="s">
        <v>7324</v>
      </c>
      <c r="B2099" s="11">
        <v>2006</v>
      </c>
      <c r="C2099" s="11" t="s">
        <v>7325</v>
      </c>
      <c r="D2099" s="11" t="s">
        <v>7326</v>
      </c>
      <c r="E2099" s="11">
        <v>2</v>
      </c>
      <c r="F2099" s="11">
        <v>1</v>
      </c>
      <c r="G2099" s="11" t="s">
        <v>7327</v>
      </c>
    </row>
    <row r="2100" spans="1:7" x14ac:dyDescent="0.3">
      <c r="A2100" s="11" t="s">
        <v>7328</v>
      </c>
      <c r="B2100" s="11">
        <v>2000</v>
      </c>
      <c r="C2100" s="11" t="s">
        <v>7329</v>
      </c>
      <c r="D2100" s="11" t="s">
        <v>7330</v>
      </c>
      <c r="E2100" s="11">
        <v>8</v>
      </c>
      <c r="F2100" s="11">
        <v>1</v>
      </c>
      <c r="G2100" s="11" t="s">
        <v>7331</v>
      </c>
    </row>
    <row r="2101" spans="1:7" x14ac:dyDescent="0.3">
      <c r="A2101" s="11" t="s">
        <v>7332</v>
      </c>
      <c r="B2101" s="11">
        <v>2005</v>
      </c>
      <c r="C2101" s="11" t="s">
        <v>7333</v>
      </c>
      <c r="D2101" s="11" t="s">
        <v>7334</v>
      </c>
      <c r="E2101" s="11">
        <v>6</v>
      </c>
      <c r="F2101" s="11">
        <v>5</v>
      </c>
      <c r="G2101" s="11" t="s">
        <v>7335</v>
      </c>
    </row>
    <row r="2102" spans="1:7" x14ac:dyDescent="0.3">
      <c r="A2102" s="11" t="s">
        <v>7336</v>
      </c>
      <c r="B2102" s="11">
        <v>2012</v>
      </c>
      <c r="C2102" s="11" t="s">
        <v>7337</v>
      </c>
      <c r="D2102" s="11" t="s">
        <v>3117</v>
      </c>
      <c r="E2102" s="11">
        <v>28</v>
      </c>
      <c r="G2102" s="11" t="s">
        <v>7338</v>
      </c>
    </row>
    <row r="2103" spans="1:7" x14ac:dyDescent="0.3">
      <c r="A2103" s="11" t="s">
        <v>4878</v>
      </c>
      <c r="B2103" s="11">
        <v>2012</v>
      </c>
      <c r="C2103" s="11" t="s">
        <v>4879</v>
      </c>
      <c r="D2103" s="11" t="s">
        <v>2724</v>
      </c>
      <c r="E2103" s="11">
        <v>63</v>
      </c>
      <c r="F2103" s="11">
        <v>2</v>
      </c>
      <c r="G2103" s="11" t="s">
        <v>7339</v>
      </c>
    </row>
    <row r="2104" spans="1:7" x14ac:dyDescent="0.3">
      <c r="A2104" s="11" t="s">
        <v>7340</v>
      </c>
      <c r="B2104" s="11">
        <v>2010</v>
      </c>
      <c r="C2104" s="11" t="s">
        <v>7341</v>
      </c>
      <c r="D2104" s="11" t="s">
        <v>1502</v>
      </c>
      <c r="E2104" s="11">
        <v>67</v>
      </c>
      <c r="F2104" s="11">
        <v>7</v>
      </c>
      <c r="G2104" s="11" t="s">
        <v>1503</v>
      </c>
    </row>
    <row r="2105" spans="1:7" x14ac:dyDescent="0.3">
      <c r="A2105" s="11" t="s">
        <v>7342</v>
      </c>
      <c r="B2105" s="11">
        <v>2002</v>
      </c>
      <c r="C2105" s="11" t="s">
        <v>7343</v>
      </c>
      <c r="D2105" s="11" t="s">
        <v>7344</v>
      </c>
      <c r="G2105" s="11" t="s">
        <v>7345</v>
      </c>
    </row>
    <row r="2106" spans="1:7" x14ac:dyDescent="0.3">
      <c r="A2106" s="11" t="s">
        <v>4893</v>
      </c>
      <c r="B2106" s="11">
        <v>1971</v>
      </c>
      <c r="C2106" s="11" t="s">
        <v>4894</v>
      </c>
      <c r="D2106" s="11" t="s">
        <v>4895</v>
      </c>
      <c r="G2106" s="11" t="s">
        <v>7346</v>
      </c>
    </row>
    <row r="2107" spans="1:7" x14ac:dyDescent="0.3">
      <c r="A2107" s="11" t="s">
        <v>7347</v>
      </c>
      <c r="B2107" s="11">
        <v>2006</v>
      </c>
      <c r="C2107" s="11" t="s">
        <v>7348</v>
      </c>
      <c r="D2107" s="11" t="s">
        <v>7349</v>
      </c>
      <c r="E2107" s="11">
        <v>105</v>
      </c>
      <c r="F2107" s="11">
        <v>652</v>
      </c>
      <c r="G2107" s="11" t="s">
        <v>7350</v>
      </c>
    </row>
    <row r="2108" spans="1:7" x14ac:dyDescent="0.3">
      <c r="A2108" s="11" t="s">
        <v>7351</v>
      </c>
      <c r="B2108" s="11">
        <v>2014</v>
      </c>
      <c r="C2108" s="11" t="s">
        <v>7352</v>
      </c>
      <c r="D2108" s="11" t="s">
        <v>7353</v>
      </c>
      <c r="E2108" s="11">
        <v>169</v>
      </c>
      <c r="G2108" s="11" t="s">
        <v>7354</v>
      </c>
    </row>
    <row r="2109" spans="1:7" x14ac:dyDescent="0.3">
      <c r="A2109" s="11" t="s">
        <v>7355</v>
      </c>
      <c r="B2109" s="11">
        <v>2019</v>
      </c>
      <c r="C2109" s="11" t="s">
        <v>7356</v>
      </c>
      <c r="D2109" s="11" t="s">
        <v>715</v>
      </c>
      <c r="E2109" s="11">
        <v>7</v>
      </c>
      <c r="G2109" s="11" t="s">
        <v>7357</v>
      </c>
    </row>
    <row r="2110" spans="1:7" x14ac:dyDescent="0.3">
      <c r="A2110" s="11" t="s">
        <v>7358</v>
      </c>
      <c r="B2110" s="11">
        <v>2016</v>
      </c>
      <c r="C2110" s="11" t="s">
        <v>7359</v>
      </c>
      <c r="D2110" s="11" t="s">
        <v>7360</v>
      </c>
      <c r="E2110" s="11">
        <v>8</v>
      </c>
      <c r="F2110" s="11">
        <v>3</v>
      </c>
      <c r="G2110" s="11" t="s">
        <v>7361</v>
      </c>
    </row>
    <row r="2111" spans="1:7" x14ac:dyDescent="0.3">
      <c r="A2111" s="11" t="s">
        <v>7362</v>
      </c>
      <c r="B2111" s="11">
        <v>2019</v>
      </c>
      <c r="C2111" s="11" t="s">
        <v>7363</v>
      </c>
      <c r="D2111" s="11"/>
      <c r="G2111" s="8" t="s">
        <v>7364</v>
      </c>
    </row>
    <row r="2112" spans="1:7" x14ac:dyDescent="0.3">
      <c r="A2112" s="8" t="s">
        <v>7365</v>
      </c>
      <c r="B2112" s="11">
        <v>2019</v>
      </c>
      <c r="C2112" s="11" t="s">
        <v>7366</v>
      </c>
      <c r="D2112" s="11"/>
      <c r="G2112" s="8" t="s">
        <v>7367</v>
      </c>
    </row>
    <row r="2113" spans="1:7" x14ac:dyDescent="0.3">
      <c r="A2113" s="11" t="s">
        <v>4395</v>
      </c>
      <c r="B2113" s="11">
        <v>2019</v>
      </c>
      <c r="C2113" s="11" t="s">
        <v>7368</v>
      </c>
      <c r="D2113" s="11"/>
      <c r="G2113" s="8" t="s">
        <v>4396</v>
      </c>
    </row>
    <row r="2114" spans="1:7" x14ac:dyDescent="0.3">
      <c r="A2114" s="11" t="s">
        <v>7369</v>
      </c>
      <c r="B2114" s="11">
        <v>2020</v>
      </c>
      <c r="C2114" s="11" t="s">
        <v>7370</v>
      </c>
      <c r="D2114" s="11"/>
    </row>
    <row r="2115" spans="1:7" x14ac:dyDescent="0.3">
      <c r="A2115" s="11" t="s">
        <v>7371</v>
      </c>
      <c r="B2115" s="11">
        <v>2014</v>
      </c>
      <c r="C2115" s="11" t="s">
        <v>1483</v>
      </c>
      <c r="D2115" s="11" t="s">
        <v>1677</v>
      </c>
      <c r="E2115" s="11">
        <v>9</v>
      </c>
      <c r="F2115" s="11">
        <v>7</v>
      </c>
      <c r="G2115" s="11" t="s">
        <v>1484</v>
      </c>
    </row>
    <row r="2116" spans="1:7" x14ac:dyDescent="0.3">
      <c r="A2116" s="11" t="s">
        <v>7372</v>
      </c>
      <c r="B2116" s="11">
        <v>2010</v>
      </c>
      <c r="C2116" s="11" t="s">
        <v>4739</v>
      </c>
      <c r="D2116" s="11" t="s">
        <v>7373</v>
      </c>
      <c r="E2116" s="11">
        <v>14</v>
      </c>
      <c r="F2116" s="11">
        <v>3</v>
      </c>
      <c r="G2116" s="11" t="s">
        <v>4741</v>
      </c>
    </row>
    <row r="2117" spans="1:7" x14ac:dyDescent="0.3">
      <c r="A2117" s="11" t="s">
        <v>7374</v>
      </c>
      <c r="B2117" s="11">
        <v>2014</v>
      </c>
      <c r="C2117" s="11" t="s">
        <v>4522</v>
      </c>
      <c r="D2117" s="11" t="s">
        <v>7375</v>
      </c>
      <c r="G2117" s="11" t="s">
        <v>4524</v>
      </c>
    </row>
    <row r="2118" spans="1:7" x14ac:dyDescent="0.3">
      <c r="A2118" s="11" t="s">
        <v>7376</v>
      </c>
      <c r="B2118" s="11">
        <v>2008</v>
      </c>
      <c r="C2118" s="11" t="s">
        <v>7377</v>
      </c>
      <c r="D2118" s="11" t="s">
        <v>7378</v>
      </c>
      <c r="E2118" s="11">
        <v>27</v>
      </c>
      <c r="F2118" s="11">
        <v>4</v>
      </c>
      <c r="G2118" s="11">
        <v>50</v>
      </c>
    </row>
    <row r="2119" spans="1:7" x14ac:dyDescent="0.3">
      <c r="A2119" s="11" t="s">
        <v>7379</v>
      </c>
      <c r="B2119" s="11">
        <v>2007</v>
      </c>
      <c r="C2119" s="11" t="s">
        <v>7380</v>
      </c>
      <c r="D2119" s="11" t="s">
        <v>7381</v>
      </c>
    </row>
    <row r="2120" spans="1:7" x14ac:dyDescent="0.3">
      <c r="A2120" s="11" t="s">
        <v>7382</v>
      </c>
      <c r="B2120" s="11">
        <v>2006</v>
      </c>
      <c r="C2120" s="11" t="s">
        <v>4802</v>
      </c>
      <c r="D2120" s="11" t="s">
        <v>7383</v>
      </c>
      <c r="E2120" s="11">
        <v>4</v>
      </c>
      <c r="F2120" s="11">
        <v>2</v>
      </c>
      <c r="G2120" s="11" t="s">
        <v>4804</v>
      </c>
    </row>
    <row r="2121" spans="1:7" x14ac:dyDescent="0.3">
      <c r="A2121" s="11" t="s">
        <v>7384</v>
      </c>
      <c r="B2121" s="11">
        <v>2011</v>
      </c>
      <c r="C2121" s="11" t="s">
        <v>4469</v>
      </c>
      <c r="D2121" s="11"/>
    </row>
    <row r="2122" spans="1:7" x14ac:dyDescent="0.3">
      <c r="A2122" s="11" t="s">
        <v>7385</v>
      </c>
      <c r="B2122" s="11">
        <v>2012</v>
      </c>
      <c r="C2122" s="11" t="s">
        <v>7386</v>
      </c>
      <c r="D2122" s="11" t="s">
        <v>7387</v>
      </c>
      <c r="G2122" s="11">
        <v>1</v>
      </c>
    </row>
    <row r="2123" spans="1:7" x14ac:dyDescent="0.3">
      <c r="A2123" s="11" t="s">
        <v>7385</v>
      </c>
      <c r="B2123" s="11">
        <v>2014</v>
      </c>
      <c r="C2123" s="11" t="s">
        <v>7388</v>
      </c>
      <c r="D2123" s="11" t="s">
        <v>7389</v>
      </c>
      <c r="E2123" s="11">
        <v>10</v>
      </c>
      <c r="F2123" s="11">
        <v>1</v>
      </c>
      <c r="G2123" s="11" t="s">
        <v>7390</v>
      </c>
    </row>
    <row r="2124" spans="1:7" x14ac:dyDescent="0.3">
      <c r="A2124" s="11" t="s">
        <v>7391</v>
      </c>
      <c r="B2124" s="11">
        <v>2019</v>
      </c>
      <c r="C2124" s="11" t="s">
        <v>7392</v>
      </c>
      <c r="D2124" s="11" t="s">
        <v>7393</v>
      </c>
      <c r="G2124" s="11" t="s">
        <v>7394</v>
      </c>
    </row>
    <row r="2125" spans="1:7" x14ac:dyDescent="0.3">
      <c r="A2125" s="8" t="s">
        <v>7395</v>
      </c>
      <c r="B2125" s="11">
        <v>2020</v>
      </c>
      <c r="C2125" s="11" t="s">
        <v>7396</v>
      </c>
      <c r="D2125" s="11"/>
      <c r="G2125" s="8" t="s">
        <v>7397</v>
      </c>
    </row>
    <row r="2126" spans="1:7" x14ac:dyDescent="0.3">
      <c r="A2126" s="11" t="s">
        <v>7398</v>
      </c>
      <c r="B2126" s="11">
        <v>2014</v>
      </c>
      <c r="C2126" s="11" t="s">
        <v>1320</v>
      </c>
      <c r="D2126" s="11" t="s">
        <v>7399</v>
      </c>
      <c r="E2126" s="11">
        <v>38</v>
      </c>
      <c r="G2126" s="11" t="s">
        <v>6344</v>
      </c>
    </row>
    <row r="2127" spans="1:7" x14ac:dyDescent="0.3">
      <c r="A2127" s="11" t="s">
        <v>7400</v>
      </c>
      <c r="B2127" s="11">
        <v>2018</v>
      </c>
      <c r="C2127" s="11" t="s">
        <v>4237</v>
      </c>
      <c r="D2127" s="11" t="s">
        <v>7401</v>
      </c>
      <c r="G2127" s="11" t="s">
        <v>4239</v>
      </c>
    </row>
    <row r="2128" spans="1:7" x14ac:dyDescent="0.3">
      <c r="A2128" s="11" t="s">
        <v>7402</v>
      </c>
      <c r="B2128" s="11">
        <v>2022</v>
      </c>
      <c r="C2128" s="11" t="s">
        <v>7403</v>
      </c>
      <c r="D2128" s="11" t="s">
        <v>7404</v>
      </c>
      <c r="E2128" s="11">
        <v>36</v>
      </c>
      <c r="F2128" s="11">
        <v>5</v>
      </c>
      <c r="G2128" s="11">
        <v>2259005</v>
      </c>
    </row>
    <row r="2129" spans="1:8" x14ac:dyDescent="0.3">
      <c r="A2129" s="11" t="s">
        <v>7405</v>
      </c>
      <c r="B2129" s="11">
        <v>2015</v>
      </c>
      <c r="C2129" s="11" t="s">
        <v>1226</v>
      </c>
      <c r="D2129" s="11" t="s">
        <v>7406</v>
      </c>
      <c r="G2129" s="11" t="s">
        <v>7407</v>
      </c>
    </row>
    <row r="2130" spans="1:8" x14ac:dyDescent="0.3">
      <c r="A2130" s="11" t="s">
        <v>7408</v>
      </c>
      <c r="B2130" s="11">
        <v>2017</v>
      </c>
      <c r="C2130" s="11" t="s">
        <v>7409</v>
      </c>
      <c r="D2130" s="11" t="s">
        <v>7410</v>
      </c>
      <c r="G2130" s="11" t="s">
        <v>2326</v>
      </c>
      <c r="H2130" s="11" t="s">
        <v>7411</v>
      </c>
    </row>
    <row r="2131" spans="1:8" x14ac:dyDescent="0.3">
      <c r="A2131" s="11" t="s">
        <v>7412</v>
      </c>
      <c r="B2131" s="11">
        <v>2020</v>
      </c>
      <c r="C2131" s="11" t="s">
        <v>7413</v>
      </c>
      <c r="D2131" s="11" t="s">
        <v>7414</v>
      </c>
      <c r="E2131" s="11">
        <v>32</v>
      </c>
      <c r="F2131" s="11">
        <v>23</v>
      </c>
      <c r="G2131" s="11" t="s">
        <v>7415</v>
      </c>
    </row>
    <row r="2132" spans="1:8" x14ac:dyDescent="0.3">
      <c r="A2132" s="11" t="s">
        <v>7416</v>
      </c>
      <c r="B2132" s="11">
        <v>2019</v>
      </c>
      <c r="C2132" s="11" t="s">
        <v>7417</v>
      </c>
      <c r="D2132" s="11" t="s">
        <v>7418</v>
      </c>
      <c r="G2132" s="11" t="s">
        <v>2326</v>
      </c>
    </row>
    <row r="2133" spans="1:8" x14ac:dyDescent="0.3">
      <c r="A2133" s="11" t="s">
        <v>7419</v>
      </c>
      <c r="B2133" s="11">
        <v>2015</v>
      </c>
      <c r="C2133" s="11" t="s">
        <v>7420</v>
      </c>
      <c r="D2133" s="11" t="s">
        <v>7421</v>
      </c>
      <c r="G2133" s="11" t="s">
        <v>7422</v>
      </c>
    </row>
    <row r="2134" spans="1:8" x14ac:dyDescent="0.3">
      <c r="A2134" s="11" t="s">
        <v>7423</v>
      </c>
      <c r="B2134" s="11">
        <v>2014</v>
      </c>
      <c r="C2134" s="11" t="s">
        <v>7424</v>
      </c>
      <c r="D2134" s="11" t="s">
        <v>7425</v>
      </c>
      <c r="G2134" s="11" t="s">
        <v>7426</v>
      </c>
    </row>
    <row r="2135" spans="1:8" x14ac:dyDescent="0.3">
      <c r="A2135" s="11" t="s">
        <v>7427</v>
      </c>
      <c r="B2135" s="11">
        <v>2021</v>
      </c>
      <c r="C2135" s="11" t="s">
        <v>7428</v>
      </c>
      <c r="D2135" s="11" t="s">
        <v>1991</v>
      </c>
      <c r="E2135" s="11">
        <v>179</v>
      </c>
      <c r="G2135" s="11">
        <v>115001</v>
      </c>
    </row>
    <row r="2136" spans="1:8" x14ac:dyDescent="0.3">
      <c r="A2136" s="11" t="s">
        <v>7429</v>
      </c>
      <c r="B2136" s="11">
        <v>2022</v>
      </c>
      <c r="C2136" s="11" t="s">
        <v>7430</v>
      </c>
      <c r="D2136" s="11" t="s">
        <v>7431</v>
      </c>
      <c r="G2136" s="11" t="s">
        <v>7432</v>
      </c>
    </row>
    <row r="2137" spans="1:8" x14ac:dyDescent="0.3">
      <c r="A2137" s="11" t="s">
        <v>7433</v>
      </c>
      <c r="B2137" s="11">
        <v>2014</v>
      </c>
      <c r="C2137" s="11" t="s">
        <v>7434</v>
      </c>
      <c r="D2137" s="11" t="s">
        <v>7435</v>
      </c>
      <c r="G2137" s="11" t="s">
        <v>7436</v>
      </c>
    </row>
    <row r="2138" spans="1:8" x14ac:dyDescent="0.3">
      <c r="A2138" s="11" t="s">
        <v>7437</v>
      </c>
      <c r="B2138" s="11">
        <v>2016</v>
      </c>
      <c r="C2138" s="11" t="s">
        <v>7438</v>
      </c>
      <c r="D2138" s="11" t="s">
        <v>7439</v>
      </c>
      <c r="E2138" s="11">
        <v>9</v>
      </c>
      <c r="F2138" s="11">
        <v>28</v>
      </c>
      <c r="G2138" s="11" t="s">
        <v>760</v>
      </c>
    </row>
    <row r="2139" spans="1:8" x14ac:dyDescent="0.3">
      <c r="A2139" s="11" t="s">
        <v>7440</v>
      </c>
      <c r="B2139" s="11">
        <v>2020</v>
      </c>
      <c r="C2139" s="11" t="s">
        <v>7441</v>
      </c>
      <c r="D2139" s="11" t="s">
        <v>7442</v>
      </c>
      <c r="G2139" s="11">
        <v>101710</v>
      </c>
    </row>
    <row r="2140" spans="1:8" x14ac:dyDescent="0.3">
      <c r="A2140" s="11" t="s">
        <v>1241</v>
      </c>
      <c r="B2140" s="11">
        <v>2012</v>
      </c>
      <c r="C2140" s="11" t="s">
        <v>1242</v>
      </c>
      <c r="D2140" s="11" t="s">
        <v>7443</v>
      </c>
      <c r="G2140" s="11" t="s">
        <v>1923</v>
      </c>
    </row>
    <row r="2141" spans="1:8" x14ac:dyDescent="0.3">
      <c r="A2141" s="11" t="s">
        <v>7444</v>
      </c>
      <c r="B2141" s="11">
        <v>2016</v>
      </c>
      <c r="C2141" s="11" t="s">
        <v>7445</v>
      </c>
      <c r="D2141" s="11" t="s">
        <v>7446</v>
      </c>
      <c r="E2141" s="11">
        <v>24</v>
      </c>
      <c r="F2141" s="11">
        <v>1</v>
      </c>
      <c r="G2141" s="11" t="s">
        <v>7447</v>
      </c>
    </row>
    <row r="2142" spans="1:8" x14ac:dyDescent="0.3">
      <c r="A2142" s="11" t="s">
        <v>7448</v>
      </c>
      <c r="B2142" s="11">
        <v>2011</v>
      </c>
      <c r="C2142" s="11" t="s">
        <v>1765</v>
      </c>
      <c r="D2142" s="11" t="s">
        <v>7449</v>
      </c>
    </row>
    <row r="2143" spans="1:8" x14ac:dyDescent="0.3">
      <c r="A2143" s="11" t="s">
        <v>7450</v>
      </c>
      <c r="B2143" s="11">
        <v>2011</v>
      </c>
      <c r="C2143" s="11" t="s">
        <v>1486</v>
      </c>
      <c r="D2143" s="11" t="s">
        <v>7451</v>
      </c>
      <c r="E2143" s="11">
        <v>12</v>
      </c>
      <c r="G2143" s="11">
        <v>15</v>
      </c>
    </row>
    <row r="2144" spans="1:8" x14ac:dyDescent="0.3">
      <c r="A2144" s="11" t="s">
        <v>7452</v>
      </c>
      <c r="B2144" s="11">
        <v>1998</v>
      </c>
      <c r="C2144" s="11" t="s">
        <v>7453</v>
      </c>
      <c r="D2144" s="11" t="s">
        <v>7454</v>
      </c>
      <c r="G2144" s="11" t="s">
        <v>7455</v>
      </c>
    </row>
    <row r="2145" spans="1:8" x14ac:dyDescent="0.3">
      <c r="A2145" s="11" t="s">
        <v>7456</v>
      </c>
      <c r="B2145" s="11">
        <v>2017</v>
      </c>
      <c r="C2145" s="11" t="s">
        <v>7457</v>
      </c>
      <c r="D2145" s="11" t="s">
        <v>7458</v>
      </c>
      <c r="G2145" s="11" t="s">
        <v>760</v>
      </c>
    </row>
    <row r="2146" spans="1:8" x14ac:dyDescent="0.3">
      <c r="A2146" s="11" t="s">
        <v>7459</v>
      </c>
      <c r="B2146" s="11">
        <v>2021</v>
      </c>
      <c r="C2146" s="11" t="s">
        <v>7460</v>
      </c>
      <c r="D2146" s="11" t="s">
        <v>7461</v>
      </c>
      <c r="G2146" s="11" t="s">
        <v>1787</v>
      </c>
    </row>
    <row r="2147" spans="1:8" x14ac:dyDescent="0.3">
      <c r="A2147" s="11" t="s">
        <v>7462</v>
      </c>
      <c r="B2147" s="11">
        <v>2019</v>
      </c>
      <c r="C2147" s="11" t="s">
        <v>7463</v>
      </c>
      <c r="D2147" s="11" t="s">
        <v>7464</v>
      </c>
      <c r="G2147" s="11" t="s">
        <v>2197</v>
      </c>
    </row>
    <row r="2148" spans="1:8" x14ac:dyDescent="0.3">
      <c r="A2148" s="11" t="s">
        <v>7465</v>
      </c>
      <c r="B2148" s="11">
        <v>2011</v>
      </c>
      <c r="C2148" s="11" t="s">
        <v>1469</v>
      </c>
      <c r="D2148" s="11" t="s">
        <v>7466</v>
      </c>
      <c r="E2148" s="11">
        <v>2</v>
      </c>
      <c r="G2148" s="11" t="s">
        <v>3507</v>
      </c>
    </row>
    <row r="2149" spans="1:8" x14ac:dyDescent="0.3">
      <c r="A2149" s="11" t="s">
        <v>7467</v>
      </c>
      <c r="B2149" s="11">
        <v>2015</v>
      </c>
      <c r="C2149" s="11" t="s">
        <v>7468</v>
      </c>
      <c r="D2149" s="11" t="s">
        <v>7469</v>
      </c>
      <c r="G2149" s="11" t="s">
        <v>7470</v>
      </c>
    </row>
    <row r="2150" spans="1:8" x14ac:dyDescent="0.3">
      <c r="A2150" s="11" t="s">
        <v>7471</v>
      </c>
      <c r="B2150" s="11">
        <v>2016</v>
      </c>
      <c r="C2150" s="11" t="s">
        <v>7472</v>
      </c>
      <c r="D2150" s="11" t="s">
        <v>7473</v>
      </c>
      <c r="G2150" s="11" t="s">
        <v>7474</v>
      </c>
    </row>
    <row r="2151" spans="1:8" x14ac:dyDescent="0.3">
      <c r="A2151" s="11" t="s">
        <v>7475</v>
      </c>
      <c r="B2151" s="11">
        <v>2018</v>
      </c>
      <c r="C2151" s="11" t="s">
        <v>7476</v>
      </c>
      <c r="D2151" s="11" t="s">
        <v>7477</v>
      </c>
      <c r="E2151" s="11">
        <v>13</v>
      </c>
      <c r="F2151" s="11">
        <v>11</v>
      </c>
      <c r="G2151" s="11" t="s">
        <v>7478</v>
      </c>
    </row>
    <row r="2152" spans="1:8" x14ac:dyDescent="0.3">
      <c r="A2152" s="11" t="s">
        <v>7479</v>
      </c>
      <c r="B2152" s="11">
        <v>2001</v>
      </c>
      <c r="C2152" s="11" t="s">
        <v>7480</v>
      </c>
      <c r="D2152" s="11" t="s">
        <v>7481</v>
      </c>
      <c r="G2152" s="11" t="s">
        <v>7482</v>
      </c>
    </row>
    <row r="2153" spans="1:8" x14ac:dyDescent="0.3">
      <c r="A2153" s="11" t="s">
        <v>7483</v>
      </c>
      <c r="B2153" s="11">
        <v>1997</v>
      </c>
      <c r="C2153" s="11" t="s">
        <v>7484</v>
      </c>
      <c r="D2153" s="11" t="s">
        <v>7485</v>
      </c>
      <c r="E2153" s="11">
        <v>1</v>
      </c>
      <c r="F2153" s="11">
        <v>1</v>
      </c>
      <c r="G2153" s="11" t="s">
        <v>7486</v>
      </c>
    </row>
    <row r="2154" spans="1:8" x14ac:dyDescent="0.3">
      <c r="A2154" s="11" t="s">
        <v>3958</v>
      </c>
      <c r="B2154" s="11">
        <v>2017</v>
      </c>
      <c r="C2154" s="11" t="s">
        <v>7487</v>
      </c>
      <c r="D2154" s="11" t="s">
        <v>7488</v>
      </c>
      <c r="G2154" s="11" t="s">
        <v>2624</v>
      </c>
    </row>
    <row r="2155" spans="1:8" x14ac:dyDescent="0.3">
      <c r="A2155" s="11" t="s">
        <v>7489</v>
      </c>
      <c r="B2155" s="11">
        <v>2018</v>
      </c>
      <c r="C2155" s="11" t="s">
        <v>455</v>
      </c>
      <c r="D2155" s="11" t="s">
        <v>7490</v>
      </c>
      <c r="G2155" s="11" t="s">
        <v>457</v>
      </c>
    </row>
    <row r="2156" spans="1:8" x14ac:dyDescent="0.3">
      <c r="A2156" s="11" t="s">
        <v>7491</v>
      </c>
      <c r="B2156" s="11">
        <v>2018</v>
      </c>
      <c r="C2156" s="11" t="s">
        <v>7492</v>
      </c>
      <c r="D2156" s="11" t="s">
        <v>7493</v>
      </c>
      <c r="G2156" s="11" t="s">
        <v>760</v>
      </c>
      <c r="H2156" s="11" t="s">
        <v>7494</v>
      </c>
    </row>
    <row r="2157" spans="1:8" x14ac:dyDescent="0.3">
      <c r="A2157" s="11" t="s">
        <v>7495</v>
      </c>
      <c r="B2157" s="11">
        <v>2016</v>
      </c>
      <c r="C2157" s="11" t="s">
        <v>7496</v>
      </c>
      <c r="D2157" s="11"/>
      <c r="G2157" s="8" t="s">
        <v>7497</v>
      </c>
    </row>
    <row r="2158" spans="1:8" x14ac:dyDescent="0.3">
      <c r="A2158" s="11" t="s">
        <v>7498</v>
      </c>
      <c r="B2158" s="11">
        <v>2019</v>
      </c>
      <c r="C2158" s="11" t="s">
        <v>7499</v>
      </c>
      <c r="D2158" s="11" t="s">
        <v>7500</v>
      </c>
      <c r="G2158" s="11" t="s">
        <v>7501</v>
      </c>
    </row>
    <row r="2159" spans="1:8" x14ac:dyDescent="0.3">
      <c r="A2159" s="11" t="s">
        <v>7502</v>
      </c>
      <c r="B2159" s="11">
        <v>2018</v>
      </c>
      <c r="C2159" s="11" t="s">
        <v>7503</v>
      </c>
      <c r="D2159" s="11" t="s">
        <v>7504</v>
      </c>
      <c r="G2159" s="11" t="s">
        <v>3961</v>
      </c>
    </row>
    <row r="2160" spans="1:8" x14ac:dyDescent="0.3">
      <c r="A2160" s="11" t="s">
        <v>7505</v>
      </c>
      <c r="B2160" s="11">
        <v>2020</v>
      </c>
      <c r="C2160" s="11" t="s">
        <v>7506</v>
      </c>
      <c r="D2160" s="11" t="s">
        <v>7507</v>
      </c>
      <c r="E2160" s="11">
        <v>24</v>
      </c>
      <c r="F2160" s="11">
        <v>15</v>
      </c>
      <c r="G2160" s="11" t="s">
        <v>7508</v>
      </c>
    </row>
    <row r="2161" spans="1:8" x14ac:dyDescent="0.3">
      <c r="A2161" s="11" t="s">
        <v>7509</v>
      </c>
      <c r="B2161" s="11">
        <v>2021</v>
      </c>
      <c r="C2161" s="11" t="s">
        <v>7510</v>
      </c>
      <c r="D2161" s="11" t="s">
        <v>4144</v>
      </c>
      <c r="E2161" s="11">
        <v>12</v>
      </c>
      <c r="F2161" s="11">
        <v>4</v>
      </c>
      <c r="G2161" s="11">
        <v>171</v>
      </c>
    </row>
    <row r="2162" spans="1:8" x14ac:dyDescent="0.3">
      <c r="A2162" s="11" t="s">
        <v>7511</v>
      </c>
      <c r="B2162" s="11">
        <v>2020</v>
      </c>
      <c r="C2162" s="11" t="s">
        <v>3975</v>
      </c>
      <c r="D2162" s="11" t="s">
        <v>1751</v>
      </c>
      <c r="G2162" s="11" t="s">
        <v>5109</v>
      </c>
    </row>
    <row r="2163" spans="1:8" x14ac:dyDescent="0.3">
      <c r="A2163" s="11" t="s">
        <v>7512</v>
      </c>
      <c r="B2163" s="11">
        <v>2020</v>
      </c>
      <c r="C2163" s="11" t="s">
        <v>7513</v>
      </c>
      <c r="D2163" s="11" t="s">
        <v>7514</v>
      </c>
      <c r="G2163" s="11" t="s">
        <v>1601</v>
      </c>
    </row>
    <row r="2164" spans="1:8" x14ac:dyDescent="0.3">
      <c r="A2164" s="11" t="s">
        <v>7515</v>
      </c>
      <c r="B2164" s="11">
        <v>2020</v>
      </c>
      <c r="C2164" s="11" t="s">
        <v>7516</v>
      </c>
      <c r="D2164" s="11" t="s">
        <v>7517</v>
      </c>
      <c r="G2164" s="11" t="s">
        <v>2624</v>
      </c>
    </row>
    <row r="2165" spans="1:8" x14ac:dyDescent="0.3">
      <c r="A2165" s="11" t="s">
        <v>7518</v>
      </c>
      <c r="B2165" s="11">
        <v>2020</v>
      </c>
      <c r="C2165" s="11" t="s">
        <v>7519</v>
      </c>
      <c r="D2165" s="11" t="s">
        <v>1673</v>
      </c>
      <c r="G2165" s="11" t="s">
        <v>4010</v>
      </c>
      <c r="H2165" s="11" t="s">
        <v>7520</v>
      </c>
    </row>
    <row r="2166" spans="1:8" x14ac:dyDescent="0.3">
      <c r="A2166" s="11" t="s">
        <v>7521</v>
      </c>
      <c r="B2166" s="11">
        <v>2019</v>
      </c>
      <c r="C2166" s="11" t="s">
        <v>7522</v>
      </c>
      <c r="D2166" s="11" t="s">
        <v>7523</v>
      </c>
      <c r="G2166" s="11" t="s">
        <v>7524</v>
      </c>
    </row>
    <row r="2167" spans="1:8" x14ac:dyDescent="0.3">
      <c r="A2167" s="11" t="s">
        <v>7525</v>
      </c>
      <c r="B2167" s="11">
        <v>2015</v>
      </c>
      <c r="C2167" s="11" t="s">
        <v>7526</v>
      </c>
      <c r="D2167" s="11" t="s">
        <v>7527</v>
      </c>
      <c r="G2167" s="11" t="s">
        <v>7528</v>
      </c>
    </row>
    <row r="2168" spans="1:8" x14ac:dyDescent="0.3">
      <c r="A2168" s="11" t="s">
        <v>7529</v>
      </c>
      <c r="B2168" s="11">
        <v>2016</v>
      </c>
      <c r="C2168" s="11" t="s">
        <v>4601</v>
      </c>
      <c r="D2168" s="11" t="s">
        <v>7530</v>
      </c>
      <c r="G2168" s="11" t="s">
        <v>4602</v>
      </c>
      <c r="H2168" s="11" t="s">
        <v>7531</v>
      </c>
    </row>
    <row r="2169" spans="1:8" x14ac:dyDescent="0.3">
      <c r="A2169" s="11" t="s">
        <v>7532</v>
      </c>
      <c r="B2169" s="11">
        <v>2013</v>
      </c>
      <c r="C2169" s="11" t="s">
        <v>7533</v>
      </c>
      <c r="D2169" s="11" t="s">
        <v>7534</v>
      </c>
      <c r="G2169" s="11" t="s">
        <v>7535</v>
      </c>
      <c r="H2169" s="11" t="s">
        <v>7536</v>
      </c>
    </row>
    <row r="2170" spans="1:8" x14ac:dyDescent="0.3">
      <c r="A2170" s="11" t="s">
        <v>7467</v>
      </c>
      <c r="B2170" s="11">
        <v>2015</v>
      </c>
      <c r="C2170" s="11" t="s">
        <v>7537</v>
      </c>
      <c r="D2170" s="11" t="s">
        <v>7538</v>
      </c>
      <c r="G2170" s="11" t="s">
        <v>7539</v>
      </c>
    </row>
    <row r="2171" spans="1:8" x14ac:dyDescent="0.3">
      <c r="A2171" s="11" t="s">
        <v>7502</v>
      </c>
      <c r="B2171" s="11">
        <v>2019</v>
      </c>
      <c r="C2171" s="11" t="s">
        <v>7540</v>
      </c>
      <c r="D2171" s="11" t="s">
        <v>7541</v>
      </c>
      <c r="G2171" s="11" t="s">
        <v>7542</v>
      </c>
    </row>
    <row r="2172" spans="1:8" x14ac:dyDescent="0.3">
      <c r="A2172" s="11" t="s">
        <v>7543</v>
      </c>
      <c r="B2172" s="11">
        <v>2019</v>
      </c>
      <c r="C2172" s="11" t="s">
        <v>7544</v>
      </c>
      <c r="D2172" s="11" t="s">
        <v>7545</v>
      </c>
      <c r="G2172" s="11" t="s">
        <v>7546</v>
      </c>
    </row>
    <row r="2173" spans="1:8" x14ac:dyDescent="0.3">
      <c r="A2173" s="11" t="s">
        <v>7547</v>
      </c>
      <c r="B2173" s="11">
        <v>1990</v>
      </c>
      <c r="C2173" s="11" t="s">
        <v>7548</v>
      </c>
      <c r="D2173" s="11" t="s">
        <v>7549</v>
      </c>
      <c r="E2173" s="11">
        <v>3</v>
      </c>
      <c r="F2173" s="11">
        <v>4</v>
      </c>
      <c r="G2173" s="11" t="s">
        <v>3273</v>
      </c>
    </row>
    <row r="2174" spans="1:8" x14ac:dyDescent="0.3">
      <c r="A2174" s="11" t="s">
        <v>7550</v>
      </c>
      <c r="B2174" s="11">
        <v>2016</v>
      </c>
      <c r="C2174" s="11" t="s">
        <v>7551</v>
      </c>
      <c r="D2174" s="11" t="s">
        <v>7552</v>
      </c>
      <c r="E2174" s="11">
        <v>19</v>
      </c>
      <c r="F2174" s="11">
        <v>2</v>
      </c>
      <c r="G2174" s="11" t="s">
        <v>7553</v>
      </c>
    </row>
    <row r="2175" spans="1:8" x14ac:dyDescent="0.3">
      <c r="A2175" s="11" t="s">
        <v>7554</v>
      </c>
      <c r="B2175" s="11">
        <v>2015</v>
      </c>
      <c r="C2175" s="11" t="s">
        <v>7555</v>
      </c>
      <c r="D2175" s="11" t="s">
        <v>7556</v>
      </c>
      <c r="E2175" s="11">
        <v>8</v>
      </c>
      <c r="F2175" s="11">
        <v>1</v>
      </c>
      <c r="G2175" s="11">
        <v>4</v>
      </c>
    </row>
    <row r="2176" spans="1:8" x14ac:dyDescent="0.3">
      <c r="A2176" s="11" t="s">
        <v>7557</v>
      </c>
      <c r="B2176" s="11">
        <v>2017</v>
      </c>
      <c r="C2176" s="11" t="s">
        <v>7558</v>
      </c>
      <c r="D2176" s="11" t="s">
        <v>7559</v>
      </c>
      <c r="G2176" s="11" t="s">
        <v>7560</v>
      </c>
    </row>
    <row r="2177" spans="1:8" x14ac:dyDescent="0.3">
      <c r="A2177" s="11" t="s">
        <v>7561</v>
      </c>
      <c r="B2177" s="11">
        <v>2013</v>
      </c>
      <c r="C2177" s="11" t="s">
        <v>1346</v>
      </c>
      <c r="D2177" s="11" t="s">
        <v>7562</v>
      </c>
      <c r="G2177" s="11" t="s">
        <v>3603</v>
      </c>
    </row>
    <row r="2178" spans="1:8" x14ac:dyDescent="0.3">
      <c r="A2178" s="11" t="s">
        <v>7563</v>
      </c>
      <c r="B2178" s="11">
        <v>2009</v>
      </c>
      <c r="C2178" s="11" t="s">
        <v>3677</v>
      </c>
      <c r="D2178" s="11" t="s">
        <v>7564</v>
      </c>
      <c r="E2178" s="11">
        <v>2</v>
      </c>
      <c r="G2178" s="11" t="s">
        <v>2197</v>
      </c>
    </row>
    <row r="2179" spans="1:8" x14ac:dyDescent="0.3">
      <c r="A2179" s="11" t="s">
        <v>7565</v>
      </c>
      <c r="B2179" s="11">
        <v>2011</v>
      </c>
      <c r="C2179" s="11" t="s">
        <v>7566</v>
      </c>
      <c r="D2179" s="11" t="s">
        <v>7567</v>
      </c>
      <c r="G2179" s="11" t="s">
        <v>7568</v>
      </c>
    </row>
    <row r="2180" spans="1:8" x14ac:dyDescent="0.3">
      <c r="A2180" s="11" t="s">
        <v>7569</v>
      </c>
      <c r="B2180" s="11">
        <v>2016</v>
      </c>
      <c r="C2180" s="11" t="s">
        <v>7570</v>
      </c>
      <c r="D2180" s="11" t="s">
        <v>7571</v>
      </c>
      <c r="E2180" s="11">
        <v>63</v>
      </c>
      <c r="G2180" s="11" t="s">
        <v>3538</v>
      </c>
    </row>
    <row r="2181" spans="1:8" x14ac:dyDescent="0.3">
      <c r="A2181" s="11" t="s">
        <v>7572</v>
      </c>
      <c r="B2181" s="11">
        <v>2016</v>
      </c>
      <c r="C2181" s="11" t="s">
        <v>3683</v>
      </c>
      <c r="D2181" s="11" t="s">
        <v>7573</v>
      </c>
      <c r="G2181" s="11" t="s">
        <v>3685</v>
      </c>
    </row>
    <row r="2182" spans="1:8" x14ac:dyDescent="0.3">
      <c r="A2182" s="11" t="s">
        <v>7574</v>
      </c>
      <c r="B2182" s="11">
        <v>2021</v>
      </c>
      <c r="C2182" s="11" t="s">
        <v>7575</v>
      </c>
      <c r="D2182" s="11" t="s">
        <v>7576</v>
      </c>
      <c r="G2182" s="11" t="s">
        <v>2326</v>
      </c>
    </row>
    <row r="2183" spans="1:8" x14ac:dyDescent="0.3">
      <c r="A2183" s="11" t="s">
        <v>7577</v>
      </c>
      <c r="B2183" s="11">
        <v>2018</v>
      </c>
      <c r="C2183" s="11" t="s">
        <v>7578</v>
      </c>
      <c r="D2183" s="11" t="s">
        <v>7579</v>
      </c>
      <c r="G2183" s="11" t="s">
        <v>7580</v>
      </c>
    </row>
    <row r="2184" spans="1:8" x14ac:dyDescent="0.3">
      <c r="A2184" s="11" t="s">
        <v>7581</v>
      </c>
      <c r="B2184" s="11">
        <v>2021</v>
      </c>
      <c r="C2184" s="11" t="s">
        <v>7582</v>
      </c>
      <c r="D2184" s="11" t="s">
        <v>7583</v>
      </c>
      <c r="E2184" s="11">
        <v>64</v>
      </c>
      <c r="G2184" s="11">
        <v>101489</v>
      </c>
      <c r="H2184" s="11" t="s">
        <v>7584</v>
      </c>
    </row>
    <row r="2185" spans="1:8" x14ac:dyDescent="0.3">
      <c r="A2185" s="11" t="s">
        <v>7585</v>
      </c>
      <c r="B2185" s="11">
        <v>2019</v>
      </c>
      <c r="C2185" s="11" t="s">
        <v>7586</v>
      </c>
      <c r="D2185" s="11" t="s">
        <v>7587</v>
      </c>
      <c r="G2185" s="11" t="s">
        <v>3564</v>
      </c>
    </row>
    <row r="2186" spans="1:8" x14ac:dyDescent="0.3">
      <c r="A2186" s="11" t="s">
        <v>7588</v>
      </c>
      <c r="B2186" s="11">
        <v>2020</v>
      </c>
      <c r="C2186" s="11" t="s">
        <v>7589</v>
      </c>
      <c r="D2186" s="11" t="s">
        <v>7590</v>
      </c>
      <c r="G2186" s="11" t="s">
        <v>7591</v>
      </c>
    </row>
    <row r="2187" spans="1:8" x14ac:dyDescent="0.3">
      <c r="A2187" s="11" t="s">
        <v>7592</v>
      </c>
      <c r="B2187" s="11">
        <v>2021</v>
      </c>
      <c r="C2187" s="11" t="s">
        <v>7593</v>
      </c>
      <c r="D2187" s="11" t="s">
        <v>7594</v>
      </c>
      <c r="E2187" s="11">
        <v>2021</v>
      </c>
    </row>
    <row r="2188" spans="1:8" x14ac:dyDescent="0.3">
      <c r="A2188" s="11" t="s">
        <v>1671</v>
      </c>
      <c r="B2188" s="11">
        <v>2021</v>
      </c>
      <c r="C2188" s="11" t="s">
        <v>7595</v>
      </c>
      <c r="D2188" s="11" t="s">
        <v>1751</v>
      </c>
      <c r="G2188" s="11" t="s">
        <v>1666</v>
      </c>
    </row>
    <row r="2189" spans="1:8" x14ac:dyDescent="0.3">
      <c r="A2189" s="11" t="s">
        <v>7596</v>
      </c>
      <c r="B2189" s="11">
        <v>2021</v>
      </c>
      <c r="C2189" s="11" t="s">
        <v>7597</v>
      </c>
      <c r="D2189" s="11" t="s">
        <v>7598</v>
      </c>
      <c r="G2189" s="11" t="s">
        <v>7599</v>
      </c>
    </row>
    <row r="2190" spans="1:8" x14ac:dyDescent="0.3">
      <c r="A2190" s="11" t="s">
        <v>7600</v>
      </c>
      <c r="B2190" s="11">
        <v>2020</v>
      </c>
      <c r="C2190" s="11" t="s">
        <v>7601</v>
      </c>
      <c r="D2190" s="11" t="s">
        <v>7517</v>
      </c>
      <c r="G2190" s="11" t="s">
        <v>2624</v>
      </c>
    </row>
    <row r="2191" spans="1:8" x14ac:dyDescent="0.3">
      <c r="A2191" s="11" t="s">
        <v>7602</v>
      </c>
      <c r="B2191" s="11">
        <v>2021</v>
      </c>
      <c r="C2191" s="11" t="s">
        <v>7603</v>
      </c>
      <c r="D2191" s="11" t="s">
        <v>7604</v>
      </c>
    </row>
    <row r="2192" spans="1:8" x14ac:dyDescent="0.3">
      <c r="A2192" s="11" t="s">
        <v>7605</v>
      </c>
      <c r="B2192" s="11">
        <v>2021</v>
      </c>
      <c r="C2192" s="11" t="s">
        <v>7606</v>
      </c>
      <c r="D2192" s="11" t="s">
        <v>7607</v>
      </c>
    </row>
    <row r="2193" spans="1:8" x14ac:dyDescent="0.3">
      <c r="A2193" s="11" t="s">
        <v>7608</v>
      </c>
      <c r="B2193" s="11">
        <v>2019</v>
      </c>
      <c r="C2193" s="11" t="s">
        <v>7609</v>
      </c>
      <c r="D2193" s="11" t="s">
        <v>7610</v>
      </c>
      <c r="G2193" s="11" t="s">
        <v>7611</v>
      </c>
    </row>
    <row r="2194" spans="1:8" x14ac:dyDescent="0.3">
      <c r="A2194" s="11" t="s">
        <v>7612</v>
      </c>
      <c r="B2194" s="11">
        <v>2020</v>
      </c>
      <c r="C2194" s="11" t="s">
        <v>7613</v>
      </c>
      <c r="D2194" s="11" t="s">
        <v>6554</v>
      </c>
      <c r="E2194" s="11">
        <v>91</v>
      </c>
      <c r="G2194" s="11">
        <v>106198</v>
      </c>
    </row>
    <row r="2195" spans="1:8" x14ac:dyDescent="0.3">
      <c r="A2195" s="11" t="s">
        <v>7614</v>
      </c>
      <c r="B2195" s="11">
        <v>2020</v>
      </c>
      <c r="C2195" s="11" t="s">
        <v>7615</v>
      </c>
      <c r="D2195" s="11" t="s">
        <v>7616</v>
      </c>
      <c r="G2195" s="11" t="s">
        <v>4812</v>
      </c>
      <c r="H2195" s="11" t="s">
        <v>7617</v>
      </c>
    </row>
    <row r="2196" spans="1:8" x14ac:dyDescent="0.3">
      <c r="A2196" s="11" t="s">
        <v>7618</v>
      </c>
      <c r="B2196" s="11">
        <v>2018</v>
      </c>
      <c r="C2196" s="11" t="s">
        <v>7619</v>
      </c>
      <c r="D2196" s="11" t="s">
        <v>7620</v>
      </c>
      <c r="G2196" s="11" t="s">
        <v>760</v>
      </c>
    </row>
    <row r="2197" spans="1:8" x14ac:dyDescent="0.3">
      <c r="A2197" s="11" t="s">
        <v>7621</v>
      </c>
      <c r="B2197" s="11">
        <v>2020</v>
      </c>
      <c r="C2197" s="11" t="s">
        <v>7622</v>
      </c>
      <c r="D2197" s="11" t="s">
        <v>7623</v>
      </c>
      <c r="G2197" s="11" t="s">
        <v>7624</v>
      </c>
    </row>
    <row r="2198" spans="1:8" x14ac:dyDescent="0.3">
      <c r="A2198" s="11" t="s">
        <v>7625</v>
      </c>
      <c r="B2198" s="11">
        <v>2016</v>
      </c>
      <c r="C2198" s="11" t="s">
        <v>7626</v>
      </c>
      <c r="D2198" s="11" t="s">
        <v>7571</v>
      </c>
      <c r="E2198" s="11">
        <v>65</v>
      </c>
      <c r="G2198" s="11" t="s">
        <v>7627</v>
      </c>
      <c r="H2198" s="11" t="s">
        <v>7628</v>
      </c>
    </row>
    <row r="2199" spans="1:8" x14ac:dyDescent="0.3">
      <c r="A2199" s="11" t="s">
        <v>7629</v>
      </c>
      <c r="B2199" s="11">
        <v>2017</v>
      </c>
      <c r="C2199" s="11" t="s">
        <v>7630</v>
      </c>
      <c r="D2199" s="11" t="s">
        <v>7360</v>
      </c>
    </row>
    <row r="2200" spans="1:8" x14ac:dyDescent="0.3">
      <c r="A2200" s="11" t="s">
        <v>7631</v>
      </c>
      <c r="B2200" s="11">
        <v>2019</v>
      </c>
      <c r="C2200" s="11" t="s">
        <v>7632</v>
      </c>
      <c r="D2200" s="11" t="s">
        <v>7633</v>
      </c>
      <c r="G2200" s="11" t="s">
        <v>589</v>
      </c>
    </row>
    <row r="2201" spans="1:8" x14ac:dyDescent="0.3">
      <c r="A2201" s="11" t="s">
        <v>7634</v>
      </c>
      <c r="B2201" s="11">
        <v>2019</v>
      </c>
      <c r="C2201" s="11" t="s">
        <v>7635</v>
      </c>
      <c r="D2201" s="11" t="s">
        <v>7636</v>
      </c>
      <c r="G2201" s="11" t="s">
        <v>7637</v>
      </c>
    </row>
    <row r="2202" spans="1:8" x14ac:dyDescent="0.3">
      <c r="A2202" s="11" t="s">
        <v>7638</v>
      </c>
      <c r="B2202" s="11">
        <v>2020</v>
      </c>
      <c r="C2202" s="11" t="s">
        <v>7639</v>
      </c>
      <c r="D2202" s="11" t="s">
        <v>7640</v>
      </c>
      <c r="G2202" s="11" t="s">
        <v>7641</v>
      </c>
    </row>
    <row r="2203" spans="1:8" x14ac:dyDescent="0.3">
      <c r="A2203" s="11" t="s">
        <v>7642</v>
      </c>
      <c r="B2203" s="11">
        <v>2018</v>
      </c>
      <c r="C2203" s="11" t="s">
        <v>7643</v>
      </c>
      <c r="D2203" s="11" t="s">
        <v>7644</v>
      </c>
      <c r="G2203" s="11" t="s">
        <v>7645</v>
      </c>
      <c r="H2203" s="11" t="s">
        <v>7646</v>
      </c>
    </row>
    <row r="2204" spans="1:8" x14ac:dyDescent="0.3">
      <c r="A2204" s="11" t="s">
        <v>7647</v>
      </c>
      <c r="B2204" s="11">
        <v>1997</v>
      </c>
      <c r="C2204" s="11" t="s">
        <v>7648</v>
      </c>
      <c r="D2204" s="11" t="s">
        <v>7649</v>
      </c>
      <c r="E2204" s="11">
        <v>1</v>
      </c>
      <c r="F2204" s="11">
        <v>3</v>
      </c>
      <c r="G2204" s="11" t="s">
        <v>7650</v>
      </c>
      <c r="H2204" s="11" t="s">
        <v>7651</v>
      </c>
    </row>
    <row r="2205" spans="1:8" x14ac:dyDescent="0.3">
      <c r="A2205" s="11" t="s">
        <v>7652</v>
      </c>
      <c r="B2205" s="11">
        <v>1996</v>
      </c>
      <c r="C2205" s="11" t="s">
        <v>7653</v>
      </c>
      <c r="D2205" s="11" t="s">
        <v>7654</v>
      </c>
    </row>
    <row r="2206" spans="1:8" x14ac:dyDescent="0.3">
      <c r="A2206" s="11" t="s">
        <v>7655</v>
      </c>
      <c r="B2206" s="11">
        <v>2013</v>
      </c>
      <c r="C2206" s="11" t="s">
        <v>1264</v>
      </c>
      <c r="D2206" s="11" t="s">
        <v>3103</v>
      </c>
      <c r="G2206" s="11" t="s">
        <v>7656</v>
      </c>
    </row>
    <row r="2207" spans="1:8" x14ac:dyDescent="0.3">
      <c r="A2207" s="11" t="s">
        <v>7657</v>
      </c>
      <c r="B2207" s="11">
        <v>2016</v>
      </c>
      <c r="C2207" s="11" t="s">
        <v>7658</v>
      </c>
      <c r="D2207" s="11" t="s">
        <v>3559</v>
      </c>
      <c r="G2207" s="11" t="s">
        <v>7659</v>
      </c>
    </row>
    <row r="2208" spans="1:8" x14ac:dyDescent="0.3">
      <c r="A2208" s="11" t="s">
        <v>7660</v>
      </c>
      <c r="B2208" s="11">
        <v>2015</v>
      </c>
      <c r="C2208" s="11" t="s">
        <v>7661</v>
      </c>
      <c r="D2208" s="11"/>
    </row>
    <row r="2209" spans="1:7" x14ac:dyDescent="0.3">
      <c r="A2209" s="11" t="s">
        <v>7662</v>
      </c>
      <c r="B2209" s="11">
        <v>2012</v>
      </c>
      <c r="C2209" s="11" t="s">
        <v>1258</v>
      </c>
      <c r="D2209" s="11" t="s">
        <v>7663</v>
      </c>
    </row>
    <row r="2210" spans="1:7" x14ac:dyDescent="0.3">
      <c r="A2210" s="11" t="s">
        <v>7664</v>
      </c>
      <c r="B2210" s="11">
        <v>2014</v>
      </c>
      <c r="C2210" s="11" t="s">
        <v>7665</v>
      </c>
      <c r="D2210" s="11" t="s">
        <v>7666</v>
      </c>
      <c r="G2210" s="11" t="s">
        <v>7667</v>
      </c>
    </row>
    <row r="2211" spans="1:7" x14ac:dyDescent="0.3">
      <c r="A2211" s="11" t="s">
        <v>7668</v>
      </c>
      <c r="B2211" s="11">
        <v>2015</v>
      </c>
      <c r="C2211" s="11" t="s">
        <v>7669</v>
      </c>
      <c r="D2211" s="11" t="s">
        <v>1317</v>
      </c>
      <c r="E2211" s="11">
        <v>349</v>
      </c>
      <c r="F2211" s="11">
        <v>6245</v>
      </c>
      <c r="G2211" s="11" t="s">
        <v>7670</v>
      </c>
    </row>
    <row r="2212" spans="1:7" x14ac:dyDescent="0.3">
      <c r="A2212" s="11" t="s">
        <v>7671</v>
      </c>
      <c r="B2212" s="11">
        <v>2008</v>
      </c>
      <c r="C2212" s="11" t="s">
        <v>7672</v>
      </c>
      <c r="D2212" s="11" t="s">
        <v>7673</v>
      </c>
      <c r="G2212" s="11" t="s">
        <v>7674</v>
      </c>
    </row>
    <row r="2213" spans="1:7" x14ac:dyDescent="0.3">
      <c r="A2213" s="11" t="s">
        <v>7675</v>
      </c>
      <c r="B2213" s="11">
        <v>2009</v>
      </c>
      <c r="C2213" s="11" t="s">
        <v>7676</v>
      </c>
      <c r="D2213" s="11" t="s">
        <v>7677</v>
      </c>
      <c r="G2213" s="11" t="s">
        <v>1787</v>
      </c>
    </row>
    <row r="2214" spans="1:7" x14ac:dyDescent="0.3">
      <c r="A2214" s="11" t="s">
        <v>7678</v>
      </c>
      <c r="B2214" s="11">
        <v>2012</v>
      </c>
      <c r="C2214" s="11" t="s">
        <v>7679</v>
      </c>
      <c r="D2214" s="11" t="s">
        <v>7680</v>
      </c>
      <c r="G2214" s="11" t="s">
        <v>7681</v>
      </c>
    </row>
    <row r="2215" spans="1:7" x14ac:dyDescent="0.3">
      <c r="A2215" s="11" t="s">
        <v>7682</v>
      </c>
      <c r="B2215" s="11">
        <v>2010</v>
      </c>
      <c r="C2215" s="11" t="s">
        <v>7683</v>
      </c>
      <c r="D2215" s="11" t="s">
        <v>7684</v>
      </c>
      <c r="G2215" s="11" t="s">
        <v>7685</v>
      </c>
    </row>
    <row r="2216" spans="1:7" x14ac:dyDescent="0.3">
      <c r="A2216" s="11" t="s">
        <v>7686</v>
      </c>
      <c r="B2216" s="11">
        <v>2012</v>
      </c>
      <c r="C2216" s="11" t="s">
        <v>7687</v>
      </c>
      <c r="D2216" s="11" t="s">
        <v>7688</v>
      </c>
      <c r="G2216" s="11" t="s">
        <v>2326</v>
      </c>
    </row>
    <row r="2217" spans="1:7" x14ac:dyDescent="0.3">
      <c r="A2217" s="11" t="s">
        <v>7689</v>
      </c>
      <c r="B2217" s="11">
        <v>2013</v>
      </c>
      <c r="C2217" s="11" t="s">
        <v>7690</v>
      </c>
      <c r="D2217" s="11" t="s">
        <v>7691</v>
      </c>
      <c r="G2217" s="11" t="s">
        <v>7692</v>
      </c>
    </row>
    <row r="2218" spans="1:7" x14ac:dyDescent="0.3">
      <c r="A2218" s="11" t="s">
        <v>7693</v>
      </c>
      <c r="B2218" s="11">
        <v>2013</v>
      </c>
      <c r="C2218" s="11" t="s">
        <v>7694</v>
      </c>
      <c r="D2218" s="11" t="s">
        <v>7695</v>
      </c>
      <c r="G2218" s="11" t="s">
        <v>7696</v>
      </c>
    </row>
    <row r="2219" spans="1:7" x14ac:dyDescent="0.3">
      <c r="A2219" s="11" t="s">
        <v>7697</v>
      </c>
      <c r="B2219" s="11">
        <v>2018</v>
      </c>
      <c r="C2219" s="11" t="s">
        <v>7698</v>
      </c>
      <c r="D2219" s="11" t="s">
        <v>7699</v>
      </c>
      <c r="G2219" s="11" t="s">
        <v>7700</v>
      </c>
    </row>
    <row r="2220" spans="1:7" x14ac:dyDescent="0.3">
      <c r="A2220" s="11" t="s">
        <v>7701</v>
      </c>
      <c r="B2220" s="11">
        <v>2017</v>
      </c>
      <c r="C2220" s="11" t="s">
        <v>7702</v>
      </c>
      <c r="D2220" s="11" t="s">
        <v>7703</v>
      </c>
      <c r="G2220" s="11" t="s">
        <v>7704</v>
      </c>
    </row>
    <row r="2221" spans="1:7" x14ac:dyDescent="0.3">
      <c r="A2221" s="11" t="s">
        <v>7705</v>
      </c>
      <c r="B2221" s="11">
        <v>2018</v>
      </c>
      <c r="C2221" s="11" t="s">
        <v>7706</v>
      </c>
      <c r="D2221" s="11" t="s">
        <v>3321</v>
      </c>
      <c r="G2221" s="11" t="s">
        <v>7707</v>
      </c>
    </row>
    <row r="2222" spans="1:7" x14ac:dyDescent="0.3">
      <c r="A2222" s="11" t="s">
        <v>7708</v>
      </c>
      <c r="B2222" s="11">
        <v>2019</v>
      </c>
      <c r="C2222" s="11" t="s">
        <v>7709</v>
      </c>
      <c r="D2222" s="11" t="s">
        <v>7710</v>
      </c>
      <c r="G2222" s="11" t="s">
        <v>7711</v>
      </c>
    </row>
    <row r="2223" spans="1:7" x14ac:dyDescent="0.3">
      <c r="A2223" s="11" t="s">
        <v>7712</v>
      </c>
      <c r="B2223" s="11">
        <v>2018</v>
      </c>
      <c r="C2223" s="11" t="s">
        <v>7713</v>
      </c>
      <c r="D2223" s="11" t="s">
        <v>7714</v>
      </c>
      <c r="G2223" s="11" t="s">
        <v>7715</v>
      </c>
    </row>
    <row r="2224" spans="1:7" x14ac:dyDescent="0.3">
      <c r="A2224" s="11" t="s">
        <v>7716</v>
      </c>
      <c r="B2224" s="11">
        <v>2015</v>
      </c>
      <c r="C2224" s="11" t="s">
        <v>7717</v>
      </c>
      <c r="D2224" s="11" t="s">
        <v>7718</v>
      </c>
      <c r="E2224" s="11">
        <v>6</v>
      </c>
      <c r="F2224" s="11">
        <v>2</v>
      </c>
      <c r="G2224" s="11" t="s">
        <v>7719</v>
      </c>
    </row>
    <row r="2225" spans="1:7" x14ac:dyDescent="0.3">
      <c r="A2225" s="11" t="s">
        <v>7720</v>
      </c>
      <c r="B2225" s="11">
        <v>2010</v>
      </c>
      <c r="C2225" s="11" t="s">
        <v>7721</v>
      </c>
      <c r="D2225" s="11" t="s">
        <v>7722</v>
      </c>
      <c r="G2225" s="11" t="s">
        <v>7723</v>
      </c>
    </row>
    <row r="2226" spans="1:7" x14ac:dyDescent="0.3">
      <c r="A2226" s="11" t="s">
        <v>7724</v>
      </c>
      <c r="B2226" s="11"/>
      <c r="C2226" s="11" t="s">
        <v>7725</v>
      </c>
      <c r="D2226" s="11"/>
      <c r="G2226" s="8" t="s">
        <v>7726</v>
      </c>
    </row>
    <row r="2227" spans="1:7" x14ac:dyDescent="0.3">
      <c r="A2227" s="11" t="s">
        <v>7727</v>
      </c>
      <c r="B2227" s="11">
        <v>2017</v>
      </c>
      <c r="C2227" s="11" t="s">
        <v>7728</v>
      </c>
      <c r="D2227" s="11" t="s">
        <v>7729</v>
      </c>
      <c r="G2227" s="11" t="s">
        <v>7730</v>
      </c>
    </row>
    <row r="2228" spans="1:7" x14ac:dyDescent="0.3">
      <c r="A2228" s="11" t="s">
        <v>7731</v>
      </c>
      <c r="B2228" s="11">
        <v>2018</v>
      </c>
      <c r="C2228" s="11" t="s">
        <v>7732</v>
      </c>
      <c r="D2228" s="11" t="s">
        <v>7722</v>
      </c>
      <c r="G2228" s="11" t="s">
        <v>7733</v>
      </c>
    </row>
    <row r="2229" spans="1:7" x14ac:dyDescent="0.3">
      <c r="A2229" s="11" t="s">
        <v>7734</v>
      </c>
      <c r="B2229" s="11">
        <v>2017</v>
      </c>
      <c r="C2229" s="11" t="s">
        <v>7735</v>
      </c>
      <c r="D2229" s="11" t="s">
        <v>7736</v>
      </c>
      <c r="E2229" s="11">
        <v>32</v>
      </c>
      <c r="F2229" s="11">
        <v>6</v>
      </c>
      <c r="G2229" s="11" t="s">
        <v>7737</v>
      </c>
    </row>
    <row r="2230" spans="1:7" x14ac:dyDescent="0.3">
      <c r="A2230" s="11" t="s">
        <v>7738</v>
      </c>
      <c r="B2230" s="11">
        <v>2020</v>
      </c>
      <c r="C2230" s="11" t="s">
        <v>7739</v>
      </c>
      <c r="D2230" s="11" t="s">
        <v>7740</v>
      </c>
      <c r="E2230" s="11">
        <v>9</v>
      </c>
      <c r="G2230" s="11" t="s">
        <v>7741</v>
      </c>
    </row>
    <row r="2231" spans="1:7" x14ac:dyDescent="0.3">
      <c r="A2231" s="11" t="s">
        <v>7742</v>
      </c>
      <c r="B2231" s="11">
        <v>2017</v>
      </c>
      <c r="C2231" s="11" t="s">
        <v>7743</v>
      </c>
      <c r="D2231" s="11" t="s">
        <v>7740</v>
      </c>
      <c r="E2231" s="11">
        <v>9</v>
      </c>
      <c r="G2231" s="11" t="s">
        <v>6555</v>
      </c>
    </row>
    <row r="2232" spans="1:7" x14ac:dyDescent="0.3">
      <c r="A2232" s="11" t="s">
        <v>7744</v>
      </c>
      <c r="B2232" s="11">
        <v>2016</v>
      </c>
      <c r="C2232" s="11" t="s">
        <v>6643</v>
      </c>
      <c r="D2232" s="11" t="s">
        <v>7736</v>
      </c>
      <c r="E2232" s="11">
        <v>31</v>
      </c>
      <c r="F2232" s="11">
        <v>2</v>
      </c>
      <c r="G2232" s="11" t="s">
        <v>6644</v>
      </c>
    </row>
    <row r="2233" spans="1:7" x14ac:dyDescent="0.3">
      <c r="A2233" s="11" t="s">
        <v>7745</v>
      </c>
      <c r="B2233" s="11">
        <v>2015</v>
      </c>
      <c r="C2233" s="11" t="s">
        <v>7746</v>
      </c>
      <c r="D2233" s="11" t="s">
        <v>7722</v>
      </c>
      <c r="G2233" s="11" t="s">
        <v>7747</v>
      </c>
    </row>
    <row r="2234" spans="1:7" x14ac:dyDescent="0.3">
      <c r="A2234" s="11" t="s">
        <v>7748</v>
      </c>
      <c r="B2234" s="11">
        <v>2014</v>
      </c>
      <c r="C2234" s="11" t="s">
        <v>7749</v>
      </c>
      <c r="D2234" s="11" t="s">
        <v>7736</v>
      </c>
      <c r="E2234" s="11">
        <v>29</v>
      </c>
      <c r="F2234" s="11">
        <v>2</v>
      </c>
      <c r="G2234" s="11" t="s">
        <v>7750</v>
      </c>
    </row>
    <row r="2235" spans="1:7" x14ac:dyDescent="0.3">
      <c r="A2235" s="11" t="s">
        <v>7751</v>
      </c>
      <c r="B2235" s="11">
        <v>2015</v>
      </c>
      <c r="C2235" s="11" t="s">
        <v>7752</v>
      </c>
      <c r="D2235" s="11" t="s">
        <v>7753</v>
      </c>
      <c r="E2235" s="11">
        <v>63</v>
      </c>
      <c r="G2235" s="11" t="s">
        <v>7754</v>
      </c>
    </row>
    <row r="2236" spans="1:7" x14ac:dyDescent="0.3">
      <c r="A2236" s="11" t="s">
        <v>7755</v>
      </c>
      <c r="B2236" s="11">
        <v>2019</v>
      </c>
      <c r="C2236" s="11" t="s">
        <v>7756</v>
      </c>
      <c r="D2236" s="11" t="s">
        <v>7757</v>
      </c>
      <c r="E2236" s="11">
        <v>125</v>
      </c>
      <c r="G2236" s="11" t="s">
        <v>7758</v>
      </c>
    </row>
    <row r="2237" spans="1:7" x14ac:dyDescent="0.3">
      <c r="A2237" s="11" t="s">
        <v>7759</v>
      </c>
      <c r="B2237" s="11">
        <v>2020</v>
      </c>
      <c r="C2237" s="11" t="s">
        <v>7760</v>
      </c>
      <c r="D2237" s="11" t="s">
        <v>7740</v>
      </c>
      <c r="E2237" s="11">
        <v>12</v>
      </c>
      <c r="F2237" s="11">
        <v>4</v>
      </c>
      <c r="G2237" s="11" t="s">
        <v>7761</v>
      </c>
    </row>
    <row r="2238" spans="1:7" x14ac:dyDescent="0.3">
      <c r="A2238" s="11" t="s">
        <v>7762</v>
      </c>
      <c r="B2238" s="11">
        <v>2020</v>
      </c>
      <c r="C2238" s="11" t="s">
        <v>7763</v>
      </c>
      <c r="D2238" s="11" t="s">
        <v>7764</v>
      </c>
      <c r="E2238" s="11">
        <v>15</v>
      </c>
      <c r="F2238" s="11">
        <v>1</v>
      </c>
      <c r="G2238" s="11" t="s">
        <v>7765</v>
      </c>
    </row>
    <row r="2239" spans="1:7" x14ac:dyDescent="0.3">
      <c r="A2239" s="11" t="s">
        <v>7766</v>
      </c>
      <c r="B2239" s="11">
        <v>2006</v>
      </c>
      <c r="C2239" s="11" t="s">
        <v>7767</v>
      </c>
      <c r="D2239" s="11" t="s">
        <v>7768</v>
      </c>
      <c r="E2239" s="11">
        <v>40</v>
      </c>
      <c r="F2239" s="11" t="s">
        <v>4837</v>
      </c>
      <c r="G2239" s="11" t="s">
        <v>7769</v>
      </c>
    </row>
    <row r="2240" spans="1:7" x14ac:dyDescent="0.3">
      <c r="A2240" s="11" t="s">
        <v>7770</v>
      </c>
      <c r="B2240" s="11">
        <v>2006</v>
      </c>
      <c r="C2240" s="11" t="s">
        <v>7771</v>
      </c>
      <c r="D2240" s="11" t="s">
        <v>7772</v>
      </c>
      <c r="G2240" s="11" t="s">
        <v>7773</v>
      </c>
    </row>
    <row r="2241" spans="1:7" x14ac:dyDescent="0.3">
      <c r="A2241" s="11" t="s">
        <v>7774</v>
      </c>
      <c r="B2241" s="11">
        <v>2005</v>
      </c>
      <c r="C2241" s="11" t="s">
        <v>7775</v>
      </c>
      <c r="D2241" s="11" t="s">
        <v>7776</v>
      </c>
      <c r="G2241" s="11" t="s">
        <v>7777</v>
      </c>
    </row>
    <row r="2242" spans="1:7" x14ac:dyDescent="0.3">
      <c r="A2242" s="11" t="s">
        <v>7778</v>
      </c>
      <c r="B2242" s="11">
        <v>2017</v>
      </c>
      <c r="C2242" s="11" t="s">
        <v>7779</v>
      </c>
      <c r="D2242" s="11" t="s">
        <v>7780</v>
      </c>
    </row>
    <row r="2243" spans="1:7" x14ac:dyDescent="0.3">
      <c r="A2243" s="11" t="s">
        <v>7781</v>
      </c>
      <c r="B2243" s="11">
        <v>2013</v>
      </c>
      <c r="C2243" s="11" t="s">
        <v>7782</v>
      </c>
      <c r="D2243" s="11" t="s">
        <v>7783</v>
      </c>
      <c r="G2243" s="11" t="s">
        <v>7784</v>
      </c>
    </row>
    <row r="2244" spans="1:7" x14ac:dyDescent="0.3">
      <c r="A2244" s="11" t="s">
        <v>7785</v>
      </c>
      <c r="B2244" s="11">
        <v>2013</v>
      </c>
      <c r="C2244" s="11" t="s">
        <v>7786</v>
      </c>
      <c r="D2244" s="11" t="s">
        <v>7787</v>
      </c>
    </row>
    <row r="2245" spans="1:7" x14ac:dyDescent="0.3">
      <c r="A2245" s="11" t="s">
        <v>7788</v>
      </c>
      <c r="B2245" s="11">
        <v>2014</v>
      </c>
      <c r="C2245" s="11" t="s">
        <v>7789</v>
      </c>
      <c r="D2245" s="11" t="s">
        <v>7790</v>
      </c>
    </row>
    <row r="2246" spans="1:7" x14ac:dyDescent="0.3">
      <c r="A2246" s="11" t="s">
        <v>7791</v>
      </c>
      <c r="B2246" s="11">
        <v>2014</v>
      </c>
      <c r="C2246" s="11" t="s">
        <v>3161</v>
      </c>
      <c r="D2246" s="11" t="s">
        <v>7792</v>
      </c>
      <c r="G2246" s="11" t="s">
        <v>7793</v>
      </c>
    </row>
    <row r="2247" spans="1:7" x14ac:dyDescent="0.3">
      <c r="A2247" s="11" t="s">
        <v>7794</v>
      </c>
      <c r="B2247" s="11">
        <v>2018</v>
      </c>
      <c r="C2247" s="11" t="s">
        <v>7795</v>
      </c>
      <c r="D2247" s="11" t="s">
        <v>7796</v>
      </c>
      <c r="G2247" s="11" t="s">
        <v>1622</v>
      </c>
    </row>
    <row r="2248" spans="1:7" x14ac:dyDescent="0.3">
      <c r="A2248" s="11" t="s">
        <v>7797</v>
      </c>
      <c r="B2248" s="11">
        <v>2018</v>
      </c>
      <c r="C2248" s="11" t="s">
        <v>6334</v>
      </c>
      <c r="D2248" s="11" t="s">
        <v>7798</v>
      </c>
      <c r="G2248" s="11" t="s">
        <v>1601</v>
      </c>
    </row>
    <row r="2249" spans="1:7" x14ac:dyDescent="0.3">
      <c r="A2249" s="11" t="s">
        <v>7799</v>
      </c>
      <c r="B2249" s="11">
        <v>2019</v>
      </c>
      <c r="C2249" s="11" t="s">
        <v>3718</v>
      </c>
      <c r="D2249" s="11" t="s">
        <v>7798</v>
      </c>
      <c r="G2249" s="11" t="s">
        <v>589</v>
      </c>
    </row>
    <row r="2250" spans="1:7" x14ac:dyDescent="0.3">
      <c r="A2250" s="11" t="s">
        <v>7800</v>
      </c>
      <c r="B2250" s="11">
        <v>2019</v>
      </c>
      <c r="C2250" s="11" t="s">
        <v>7801</v>
      </c>
      <c r="D2250" s="11" t="s">
        <v>7802</v>
      </c>
      <c r="G2250" s="11" t="s">
        <v>5538</v>
      </c>
    </row>
    <row r="2251" spans="1:7" x14ac:dyDescent="0.3">
      <c r="A2251" s="11" t="s">
        <v>7803</v>
      </c>
      <c r="B2251" s="11">
        <v>2020</v>
      </c>
      <c r="C2251" s="11" t="s">
        <v>7804</v>
      </c>
      <c r="D2251" s="11" t="s">
        <v>7805</v>
      </c>
      <c r="G2251" s="11" t="s">
        <v>2333</v>
      </c>
    </row>
    <row r="2252" spans="1:7" x14ac:dyDescent="0.3">
      <c r="A2252" s="11" t="s">
        <v>7806</v>
      </c>
      <c r="B2252" s="11">
        <v>2017</v>
      </c>
      <c r="C2252" s="11" t="s">
        <v>3847</v>
      </c>
      <c r="D2252" s="11" t="s">
        <v>1091</v>
      </c>
      <c r="E2252" s="11">
        <v>30</v>
      </c>
      <c r="G2252" s="11" t="s">
        <v>7807</v>
      </c>
    </row>
    <row r="2253" spans="1:7" x14ac:dyDescent="0.3">
      <c r="A2253" s="11" t="s">
        <v>7808</v>
      </c>
      <c r="B2253" s="11">
        <v>2020</v>
      </c>
      <c r="C2253" s="11" t="s">
        <v>7809</v>
      </c>
      <c r="D2253" s="11" t="s">
        <v>7810</v>
      </c>
    </row>
    <row r="2254" spans="1:7" x14ac:dyDescent="0.3">
      <c r="A2254" s="11" t="s">
        <v>7811</v>
      </c>
      <c r="B2254" s="11">
        <v>2010</v>
      </c>
      <c r="C2254" s="11" t="s">
        <v>7812</v>
      </c>
      <c r="D2254" s="11" t="s">
        <v>7813</v>
      </c>
    </row>
    <row r="2255" spans="1:7" x14ac:dyDescent="0.3">
      <c r="A2255" s="11" t="s">
        <v>7814</v>
      </c>
      <c r="B2255" s="11">
        <v>2011</v>
      </c>
      <c r="C2255" s="11" t="s">
        <v>7815</v>
      </c>
      <c r="D2255" s="11" t="s">
        <v>6425</v>
      </c>
      <c r="E2255" s="11">
        <v>1</v>
      </c>
      <c r="F2255" s="11">
        <v>12</v>
      </c>
      <c r="G2255" s="11" t="s">
        <v>7816</v>
      </c>
    </row>
    <row r="2256" spans="1:7" x14ac:dyDescent="0.3">
      <c r="A2256" s="11" t="s">
        <v>7817</v>
      </c>
      <c r="B2256" s="11">
        <v>2012</v>
      </c>
      <c r="C2256" s="11" t="s">
        <v>7818</v>
      </c>
      <c r="D2256" s="11" t="s">
        <v>7819</v>
      </c>
      <c r="G2256" s="11" t="s">
        <v>5538</v>
      </c>
    </row>
    <row r="2257" spans="1:7" x14ac:dyDescent="0.3">
      <c r="A2257" s="11" t="s">
        <v>7820</v>
      </c>
      <c r="B2257" s="11">
        <v>2016</v>
      </c>
      <c r="C2257" s="11" t="s">
        <v>7821</v>
      </c>
      <c r="D2257" s="11" t="s">
        <v>7822</v>
      </c>
      <c r="E2257" s="11">
        <v>28</v>
      </c>
      <c r="F2257" s="11">
        <v>10</v>
      </c>
      <c r="G2257" s="11" t="s">
        <v>7823</v>
      </c>
    </row>
    <row r="2258" spans="1:7" x14ac:dyDescent="0.3">
      <c r="A2258" s="11" t="s">
        <v>7824</v>
      </c>
      <c r="B2258" s="11">
        <v>2020</v>
      </c>
      <c r="C2258" s="11" t="s">
        <v>7825</v>
      </c>
      <c r="D2258" s="11" t="s">
        <v>7826</v>
      </c>
      <c r="E2258" s="11">
        <v>63</v>
      </c>
      <c r="G2258" s="11" t="s">
        <v>7827</v>
      </c>
    </row>
    <row r="2259" spans="1:7" x14ac:dyDescent="0.3">
      <c r="A2259" s="11" t="s">
        <v>7828</v>
      </c>
      <c r="B2259" s="11">
        <v>2021</v>
      </c>
      <c r="C2259" s="11" t="s">
        <v>7829</v>
      </c>
      <c r="D2259" s="11" t="s">
        <v>768</v>
      </c>
      <c r="E2259" s="11">
        <v>441</v>
      </c>
      <c r="G2259" s="11" t="s">
        <v>7830</v>
      </c>
    </row>
    <row r="2260" spans="1:7" x14ac:dyDescent="0.3">
      <c r="A2260" s="11" t="s">
        <v>7831</v>
      </c>
      <c r="B2260" s="11">
        <v>2018</v>
      </c>
      <c r="C2260" s="11" t="s">
        <v>7015</v>
      </c>
      <c r="D2260" s="11" t="s">
        <v>7718</v>
      </c>
      <c r="G2260" s="11" t="s">
        <v>1678</v>
      </c>
    </row>
    <row r="2261" spans="1:7" x14ac:dyDescent="0.3">
      <c r="A2261" s="11" t="s">
        <v>7832</v>
      </c>
      <c r="B2261" s="11">
        <v>2006</v>
      </c>
      <c r="C2261" s="11" t="s">
        <v>7833</v>
      </c>
      <c r="D2261" s="11" t="s">
        <v>1528</v>
      </c>
    </row>
    <row r="2262" spans="1:7" x14ac:dyDescent="0.3">
      <c r="A2262" s="11" t="s">
        <v>7834</v>
      </c>
      <c r="B2262" s="11">
        <v>2016</v>
      </c>
      <c r="C2262" s="11" t="s">
        <v>6305</v>
      </c>
      <c r="D2262" s="11" t="s">
        <v>7835</v>
      </c>
    </row>
    <row r="2263" spans="1:7" x14ac:dyDescent="0.3">
      <c r="A2263" s="11" t="s">
        <v>7836</v>
      </c>
      <c r="B2263" s="11">
        <v>2016</v>
      </c>
      <c r="C2263" s="11" t="s">
        <v>6922</v>
      </c>
      <c r="D2263" s="11" t="s">
        <v>7837</v>
      </c>
      <c r="G2263" s="11" t="s">
        <v>6924</v>
      </c>
    </row>
    <row r="2264" spans="1:7" x14ac:dyDescent="0.3">
      <c r="A2264" s="11" t="s">
        <v>7838</v>
      </c>
      <c r="B2264" s="11">
        <v>2018</v>
      </c>
      <c r="C2264" s="11" t="s">
        <v>7839</v>
      </c>
      <c r="D2264" s="11" t="s">
        <v>7840</v>
      </c>
      <c r="G2264" s="11" t="s">
        <v>7841</v>
      </c>
    </row>
    <row r="2265" spans="1:7" x14ac:dyDescent="0.3">
      <c r="A2265" s="11" t="s">
        <v>7842</v>
      </c>
      <c r="B2265" s="11">
        <v>2024</v>
      </c>
      <c r="C2265" s="11" t="s">
        <v>7843</v>
      </c>
      <c r="D2265" s="11" t="s">
        <v>7844</v>
      </c>
      <c r="G2265" s="11" t="s">
        <v>7845</v>
      </c>
    </row>
    <row r="2266" spans="1:7" x14ac:dyDescent="0.3">
      <c r="A2266" s="11" t="s">
        <v>7846</v>
      </c>
      <c r="B2266" s="11">
        <v>2022</v>
      </c>
      <c r="C2266" s="11" t="s">
        <v>7847</v>
      </c>
      <c r="D2266" s="11" t="s">
        <v>2803</v>
      </c>
      <c r="E2266" s="11">
        <v>13</v>
      </c>
      <c r="F2266" s="11">
        <v>1</v>
      </c>
      <c r="G2266" s="11" t="s">
        <v>7848</v>
      </c>
    </row>
    <row r="2267" spans="1:7" x14ac:dyDescent="0.3">
      <c r="A2267" s="11" t="s">
        <v>7849</v>
      </c>
      <c r="B2267" s="11">
        <v>2017</v>
      </c>
      <c r="C2267" s="11" t="s">
        <v>7850</v>
      </c>
      <c r="D2267" s="11" t="s">
        <v>1317</v>
      </c>
      <c r="E2267" s="11">
        <v>356</v>
      </c>
      <c r="F2267" s="11">
        <v>6334</v>
      </c>
      <c r="G2267" s="11" t="s">
        <v>7851</v>
      </c>
    </row>
    <row r="2268" spans="1:7" x14ac:dyDescent="0.3">
      <c r="A2268" s="11" t="s">
        <v>7852</v>
      </c>
      <c r="B2268" s="11">
        <v>2020</v>
      </c>
      <c r="C2268" s="11" t="s">
        <v>7853</v>
      </c>
      <c r="D2268" s="11" t="s">
        <v>7854</v>
      </c>
    </row>
    <row r="2269" spans="1:7" x14ac:dyDescent="0.3">
      <c r="A2269" s="11" t="s">
        <v>3909</v>
      </c>
      <c r="B2269" s="11">
        <v>2017</v>
      </c>
      <c r="C2269" s="11" t="s">
        <v>7855</v>
      </c>
      <c r="D2269" s="11" t="s">
        <v>7856</v>
      </c>
      <c r="G2269" s="11" t="s">
        <v>6666</v>
      </c>
    </row>
    <row r="2270" spans="1:7" x14ac:dyDescent="0.3">
      <c r="A2270" s="11" t="s">
        <v>7857</v>
      </c>
      <c r="B2270" s="11">
        <v>2024</v>
      </c>
      <c r="C2270" s="11" t="s">
        <v>7858</v>
      </c>
      <c r="D2270" s="11" t="s">
        <v>7859</v>
      </c>
      <c r="G2270" s="11" t="s">
        <v>7860</v>
      </c>
    </row>
    <row r="2271" spans="1:7" x14ac:dyDescent="0.3">
      <c r="A2271" s="11" t="s">
        <v>7861</v>
      </c>
      <c r="B2271" s="11">
        <v>2019</v>
      </c>
      <c r="C2271" s="11" t="s">
        <v>7862</v>
      </c>
      <c r="D2271" s="11" t="s">
        <v>7863</v>
      </c>
      <c r="E2271" s="11">
        <v>1</v>
      </c>
    </row>
    <row r="2272" spans="1:7" x14ac:dyDescent="0.3">
      <c r="A2272" s="11" t="s">
        <v>7864</v>
      </c>
      <c r="B2272" s="11">
        <v>2021</v>
      </c>
      <c r="C2272" s="11" t="s">
        <v>7865</v>
      </c>
      <c r="D2272" s="11" t="s">
        <v>7866</v>
      </c>
      <c r="G2272" s="11" t="s">
        <v>7867</v>
      </c>
    </row>
    <row r="2273" spans="1:8" x14ac:dyDescent="0.3">
      <c r="A2273" s="11" t="s">
        <v>7868</v>
      </c>
      <c r="B2273" s="11">
        <v>2021</v>
      </c>
      <c r="C2273" s="11" t="s">
        <v>7869</v>
      </c>
      <c r="D2273" s="11" t="s">
        <v>7854</v>
      </c>
    </row>
    <row r="2274" spans="1:8" x14ac:dyDescent="0.3">
      <c r="A2274" s="11" t="s">
        <v>7870</v>
      </c>
      <c r="B2274" s="11">
        <v>2015</v>
      </c>
      <c r="C2274" s="11" t="s">
        <v>1831</v>
      </c>
      <c r="D2274" s="11" t="s">
        <v>3205</v>
      </c>
      <c r="E2274" s="11">
        <v>10</v>
      </c>
      <c r="F2274" s="11">
        <v>4</v>
      </c>
      <c r="G2274" s="11" t="s">
        <v>1920</v>
      </c>
    </row>
    <row r="2275" spans="1:8" x14ac:dyDescent="0.3">
      <c r="A2275" s="11" t="s">
        <v>7871</v>
      </c>
      <c r="B2275" s="11">
        <v>2022</v>
      </c>
      <c r="C2275" s="11" t="s">
        <v>7872</v>
      </c>
      <c r="D2275" s="11" t="s">
        <v>7873</v>
      </c>
      <c r="E2275" s="11">
        <v>1</v>
      </c>
    </row>
    <row r="2276" spans="1:8" x14ac:dyDescent="0.3">
      <c r="A2276" s="11" t="s">
        <v>7874</v>
      </c>
      <c r="B2276" s="11">
        <v>2022</v>
      </c>
      <c r="C2276" s="11" t="s">
        <v>7875</v>
      </c>
      <c r="D2276" s="11" t="s">
        <v>7854</v>
      </c>
    </row>
    <row r="2277" spans="1:8" x14ac:dyDescent="0.3">
      <c r="A2277" s="11" t="s">
        <v>7876</v>
      </c>
      <c r="B2277" s="11">
        <v>2024</v>
      </c>
      <c r="C2277" s="11" t="s">
        <v>7877</v>
      </c>
      <c r="D2277" s="11" t="s">
        <v>7854</v>
      </c>
    </row>
    <row r="2278" spans="1:8" x14ac:dyDescent="0.3">
      <c r="A2278" s="11" t="s">
        <v>7878</v>
      </c>
      <c r="B2278" s="11">
        <v>2023</v>
      </c>
      <c r="C2278" s="11" t="s">
        <v>7879</v>
      </c>
      <c r="D2278" s="11" t="s">
        <v>768</v>
      </c>
      <c r="E2278" s="11">
        <v>546</v>
      </c>
      <c r="G2278" s="11">
        <v>126232</v>
      </c>
    </row>
    <row r="2279" spans="1:8" x14ac:dyDescent="0.3">
      <c r="A2279" s="11" t="s">
        <v>7880</v>
      </c>
      <c r="B2279" s="11">
        <v>2019</v>
      </c>
      <c r="C2279" s="11" t="s">
        <v>7881</v>
      </c>
      <c r="D2279" s="11" t="s">
        <v>7882</v>
      </c>
      <c r="G2279" s="11" t="s">
        <v>7883</v>
      </c>
    </row>
    <row r="2280" spans="1:8" x14ac:dyDescent="0.3">
      <c r="A2280" s="11" t="s">
        <v>7884</v>
      </c>
      <c r="B2280" s="11">
        <v>2023</v>
      </c>
      <c r="C2280" s="11" t="s">
        <v>7885</v>
      </c>
      <c r="D2280" s="11" t="s">
        <v>7886</v>
      </c>
      <c r="H2280" s="11" t="s">
        <v>7887</v>
      </c>
    </row>
    <row r="2281" spans="1:8" x14ac:dyDescent="0.3">
      <c r="A2281" s="11" t="s">
        <v>6031</v>
      </c>
      <c r="B2281" s="11">
        <v>2022</v>
      </c>
      <c r="C2281" s="11" t="s">
        <v>6032</v>
      </c>
      <c r="D2281" s="11" t="s">
        <v>6033</v>
      </c>
      <c r="G2281" s="11" t="s">
        <v>6034</v>
      </c>
    </row>
    <row r="2282" spans="1:8" x14ac:dyDescent="0.3">
      <c r="A2282" s="11" t="s">
        <v>7888</v>
      </c>
      <c r="B2282" s="11">
        <v>2019</v>
      </c>
      <c r="C2282" s="11" t="s">
        <v>7889</v>
      </c>
      <c r="D2282" s="11" t="s">
        <v>7890</v>
      </c>
    </row>
    <row r="2283" spans="1:8" x14ac:dyDescent="0.3">
      <c r="A2283" s="11" t="s">
        <v>7891</v>
      </c>
      <c r="B2283" s="11">
        <v>2024</v>
      </c>
      <c r="C2283" s="11" t="s">
        <v>7892</v>
      </c>
      <c r="D2283" s="11" t="s">
        <v>3517</v>
      </c>
      <c r="E2283" s="11">
        <v>332</v>
      </c>
      <c r="G2283" s="11">
        <v>104143</v>
      </c>
    </row>
    <row r="2284" spans="1:8" x14ac:dyDescent="0.3">
      <c r="A2284" s="11" t="s">
        <v>7893</v>
      </c>
      <c r="B2284" s="11">
        <v>2022</v>
      </c>
      <c r="C2284" s="11" t="s">
        <v>7894</v>
      </c>
      <c r="D2284" s="11" t="s">
        <v>7895</v>
      </c>
      <c r="G2284" s="11" t="s">
        <v>7896</v>
      </c>
    </row>
    <row r="2285" spans="1:8" x14ac:dyDescent="0.3">
      <c r="A2285" s="11" t="s">
        <v>7897</v>
      </c>
      <c r="B2285" s="11">
        <v>2024</v>
      </c>
      <c r="C2285" s="11" t="s">
        <v>7898</v>
      </c>
      <c r="D2285" s="11" t="s">
        <v>7854</v>
      </c>
    </row>
    <row r="2286" spans="1:8" x14ac:dyDescent="0.3">
      <c r="A2286" s="11" t="s">
        <v>7899</v>
      </c>
      <c r="B2286" s="11">
        <v>2019</v>
      </c>
      <c r="C2286" s="11" t="s">
        <v>7900</v>
      </c>
      <c r="D2286" s="11" t="s">
        <v>7854</v>
      </c>
    </row>
    <row r="2287" spans="1:8" x14ac:dyDescent="0.3">
      <c r="A2287" s="11" t="s">
        <v>7901</v>
      </c>
      <c r="B2287" s="11">
        <v>2017</v>
      </c>
      <c r="C2287" s="11" t="s">
        <v>7902</v>
      </c>
      <c r="D2287" s="11" t="s">
        <v>7854</v>
      </c>
    </row>
    <row r="2288" spans="1:8" x14ac:dyDescent="0.3">
      <c r="A2288" s="11" t="s">
        <v>7903</v>
      </c>
      <c r="B2288" s="11">
        <v>2017</v>
      </c>
      <c r="C2288" s="11" t="s">
        <v>7904</v>
      </c>
      <c r="D2288" s="11" t="s">
        <v>7854</v>
      </c>
    </row>
    <row r="2289" spans="1:7" x14ac:dyDescent="0.3">
      <c r="A2289" s="11" t="s">
        <v>7905</v>
      </c>
      <c r="B2289" s="11">
        <v>2024</v>
      </c>
      <c r="C2289" s="11" t="s">
        <v>7906</v>
      </c>
      <c r="D2289" s="11" t="s">
        <v>7859</v>
      </c>
      <c r="G2289" s="11" t="s">
        <v>7907</v>
      </c>
    </row>
    <row r="2290" spans="1:7" x14ac:dyDescent="0.3">
      <c r="A2290" s="11" t="s">
        <v>6203</v>
      </c>
      <c r="B2290" s="11">
        <v>2021</v>
      </c>
      <c r="C2290" s="11" t="s">
        <v>6204</v>
      </c>
      <c r="D2290" s="11" t="s">
        <v>4118</v>
      </c>
      <c r="E2290" s="11">
        <v>35</v>
      </c>
      <c r="G2290" s="11" t="s">
        <v>7908</v>
      </c>
    </row>
    <row r="2291" spans="1:7" x14ac:dyDescent="0.3">
      <c r="A2291" s="11" t="s">
        <v>7909</v>
      </c>
      <c r="B2291" s="11">
        <v>2023</v>
      </c>
      <c r="C2291" s="11" t="s">
        <v>7910</v>
      </c>
      <c r="D2291" s="11" t="s">
        <v>7911</v>
      </c>
      <c r="G2291" s="11" t="s">
        <v>7912</v>
      </c>
    </row>
    <row r="2292" spans="1:7" x14ac:dyDescent="0.3">
      <c r="A2292" s="11" t="s">
        <v>7913</v>
      </c>
      <c r="B2292" s="11">
        <v>2022</v>
      </c>
      <c r="C2292" s="11" t="s">
        <v>7914</v>
      </c>
      <c r="D2292" s="11" t="s">
        <v>1091</v>
      </c>
      <c r="E2292" s="11">
        <v>35</v>
      </c>
      <c r="G2292" s="11" t="s">
        <v>7915</v>
      </c>
    </row>
    <row r="2293" spans="1:7" x14ac:dyDescent="0.3">
      <c r="A2293" s="11" t="s">
        <v>7916</v>
      </c>
      <c r="B2293" s="11">
        <v>2019</v>
      </c>
      <c r="C2293" s="11" t="s">
        <v>7917</v>
      </c>
      <c r="D2293" s="11" t="s">
        <v>7918</v>
      </c>
      <c r="E2293" s="11">
        <v>1</v>
      </c>
      <c r="F2293" s="11">
        <v>8</v>
      </c>
      <c r="G2293" s="11">
        <v>9</v>
      </c>
    </row>
    <row r="2294" spans="1:7" x14ac:dyDescent="0.3">
      <c r="A2294" s="11" t="s">
        <v>7919</v>
      </c>
      <c r="B2294" s="11">
        <v>2019</v>
      </c>
      <c r="C2294" s="11" t="s">
        <v>7920</v>
      </c>
      <c r="D2294" s="11" t="s">
        <v>7854</v>
      </c>
    </row>
    <row r="2295" spans="1:7" x14ac:dyDescent="0.3">
      <c r="A2295" s="11" t="s">
        <v>7921</v>
      </c>
      <c r="B2295" s="11">
        <v>2024</v>
      </c>
      <c r="C2295" s="11" t="s">
        <v>7922</v>
      </c>
      <c r="D2295" s="11" t="s">
        <v>7854</v>
      </c>
    </row>
    <row r="2296" spans="1:7" x14ac:dyDescent="0.3">
      <c r="A2296" s="11" t="s">
        <v>7923</v>
      </c>
      <c r="B2296" s="11">
        <v>2024</v>
      </c>
      <c r="C2296" s="11" t="s">
        <v>7924</v>
      </c>
      <c r="D2296" s="11" t="s">
        <v>446</v>
      </c>
      <c r="E2296" s="11">
        <v>247</v>
      </c>
      <c r="G2296" s="11">
        <v>123211</v>
      </c>
    </row>
    <row r="2297" spans="1:7" x14ac:dyDescent="0.3">
      <c r="A2297" s="11" t="s">
        <v>7925</v>
      </c>
      <c r="B2297" s="11">
        <v>2023</v>
      </c>
      <c r="C2297" s="11" t="s">
        <v>7926</v>
      </c>
      <c r="D2297" s="11" t="s">
        <v>597</v>
      </c>
      <c r="E2297" s="11">
        <v>60</v>
      </c>
      <c r="F2297" s="11">
        <v>4</v>
      </c>
      <c r="G2297" s="11">
        <v>103381</v>
      </c>
    </row>
    <row r="2298" spans="1:7" x14ac:dyDescent="0.3">
      <c r="A2298" s="11" t="s">
        <v>7927</v>
      </c>
      <c r="B2298" s="11">
        <v>2017</v>
      </c>
      <c r="C2298" s="11" t="s">
        <v>3847</v>
      </c>
      <c r="D2298" s="11" t="s">
        <v>1091</v>
      </c>
      <c r="E2298" s="11">
        <v>30</v>
      </c>
      <c r="G2298" s="11" t="s">
        <v>7928</v>
      </c>
    </row>
    <row r="2299" spans="1:7" x14ac:dyDescent="0.3">
      <c r="A2299" s="11" t="s">
        <v>4226</v>
      </c>
      <c r="B2299" s="11">
        <v>2020</v>
      </c>
      <c r="C2299" s="11" t="s">
        <v>4227</v>
      </c>
      <c r="D2299" s="11" t="s">
        <v>7854</v>
      </c>
    </row>
    <row r="2300" spans="1:7" x14ac:dyDescent="0.3">
      <c r="A2300" s="11" t="s">
        <v>7929</v>
      </c>
      <c r="B2300" s="11">
        <v>2023</v>
      </c>
      <c r="C2300" s="11" t="s">
        <v>7930</v>
      </c>
      <c r="D2300" s="11" t="s">
        <v>7931</v>
      </c>
      <c r="E2300" s="11">
        <v>2</v>
      </c>
      <c r="G2300" s="11" t="s">
        <v>7932</v>
      </c>
    </row>
    <row r="2301" spans="1:7" x14ac:dyDescent="0.3">
      <c r="A2301" s="11" t="s">
        <v>7933</v>
      </c>
      <c r="B2301" s="11">
        <v>2020</v>
      </c>
      <c r="C2301" s="11" t="s">
        <v>7934</v>
      </c>
      <c r="D2301" s="11" t="s">
        <v>7935</v>
      </c>
      <c r="G2301" s="11" t="s">
        <v>5483</v>
      </c>
    </row>
    <row r="2302" spans="1:7" x14ac:dyDescent="0.3">
      <c r="A2302" s="11" t="s">
        <v>7936</v>
      </c>
      <c r="B2302" s="11">
        <v>2023</v>
      </c>
      <c r="C2302" s="11" t="s">
        <v>7937</v>
      </c>
      <c r="D2302" s="11" t="s">
        <v>7854</v>
      </c>
    </row>
    <row r="2303" spans="1:7" x14ac:dyDescent="0.3">
      <c r="A2303" s="11" t="s">
        <v>3402</v>
      </c>
      <c r="B2303" s="11">
        <v>2019</v>
      </c>
      <c r="C2303" s="11" t="s">
        <v>6443</v>
      </c>
      <c r="D2303" s="11" t="s">
        <v>7854</v>
      </c>
    </row>
    <row r="2304" spans="1:7" x14ac:dyDescent="0.3">
      <c r="A2304" s="11" t="s">
        <v>7938</v>
      </c>
      <c r="B2304" s="11">
        <v>2020</v>
      </c>
      <c r="C2304" s="11" t="s">
        <v>7939</v>
      </c>
      <c r="D2304" s="11" t="s">
        <v>7854</v>
      </c>
    </row>
    <row r="2305" spans="1:7" x14ac:dyDescent="0.3">
      <c r="A2305" s="11" t="s">
        <v>7940</v>
      </c>
      <c r="B2305" s="11">
        <v>2025</v>
      </c>
      <c r="C2305" s="11" t="s">
        <v>7941</v>
      </c>
      <c r="D2305" s="11" t="s">
        <v>7942</v>
      </c>
      <c r="G2305" s="11" t="s">
        <v>7943</v>
      </c>
    </row>
    <row r="2306" spans="1:7" x14ac:dyDescent="0.3">
      <c r="A2306" s="11" t="s">
        <v>7944</v>
      </c>
      <c r="B2306" s="11">
        <v>2023</v>
      </c>
      <c r="C2306" s="11" t="s">
        <v>7945</v>
      </c>
      <c r="D2306" s="11" t="s">
        <v>7946</v>
      </c>
      <c r="E2306" s="11">
        <v>1</v>
      </c>
    </row>
    <row r="2307" spans="1:7" x14ac:dyDescent="0.3">
      <c r="A2307" s="11" t="s">
        <v>7947</v>
      </c>
      <c r="B2307" s="11">
        <v>2009</v>
      </c>
      <c r="C2307" s="11" t="s">
        <v>7948</v>
      </c>
      <c r="D2307" s="11" t="s">
        <v>7949</v>
      </c>
      <c r="E2307" s="11">
        <v>2</v>
      </c>
      <c r="G2307" s="11" t="s">
        <v>1787</v>
      </c>
    </row>
    <row r="2308" spans="1:7" x14ac:dyDescent="0.3">
      <c r="A2308" s="11" t="s">
        <v>7950</v>
      </c>
      <c r="B2308" s="11">
        <v>2015</v>
      </c>
      <c r="C2308" s="11" t="s">
        <v>7951</v>
      </c>
      <c r="D2308" s="11" t="s">
        <v>7952</v>
      </c>
      <c r="G2308" s="11" t="s">
        <v>7953</v>
      </c>
    </row>
    <row r="2309" spans="1:7" x14ac:dyDescent="0.3">
      <c r="A2309" s="11" t="s">
        <v>4680</v>
      </c>
      <c r="B2309" s="11">
        <v>2016</v>
      </c>
      <c r="C2309" s="11" t="s">
        <v>4681</v>
      </c>
      <c r="D2309" s="11" t="s">
        <v>7954</v>
      </c>
      <c r="G2309" s="11" t="s">
        <v>6672</v>
      </c>
    </row>
    <row r="2310" spans="1:7" x14ac:dyDescent="0.3">
      <c r="A2310" s="11" t="s">
        <v>7955</v>
      </c>
      <c r="B2310" s="11">
        <v>2017</v>
      </c>
      <c r="C2310" s="11" t="s">
        <v>7956</v>
      </c>
      <c r="D2310" s="11" t="s">
        <v>7957</v>
      </c>
    </row>
    <row r="2311" spans="1:7" x14ac:dyDescent="0.3">
      <c r="A2311" s="11" t="s">
        <v>7958</v>
      </c>
      <c r="B2311" s="11">
        <v>2017</v>
      </c>
      <c r="C2311" s="11" t="s">
        <v>7959</v>
      </c>
      <c r="D2311" s="11" t="s">
        <v>7960</v>
      </c>
      <c r="G2311" s="11" t="s">
        <v>5538</v>
      </c>
    </row>
    <row r="2312" spans="1:7" x14ac:dyDescent="0.3">
      <c r="A2312" s="11" t="s">
        <v>7961</v>
      </c>
      <c r="B2312" s="11">
        <v>2018</v>
      </c>
      <c r="C2312" s="11" t="s">
        <v>7962</v>
      </c>
      <c r="D2312" s="11" t="s">
        <v>7963</v>
      </c>
    </row>
    <row r="2313" spans="1:7" x14ac:dyDescent="0.3">
      <c r="A2313" s="11" t="s">
        <v>836</v>
      </c>
      <c r="B2313" s="11">
        <v>2018</v>
      </c>
      <c r="C2313" s="11" t="s">
        <v>7964</v>
      </c>
      <c r="D2313" s="11" t="s">
        <v>7965</v>
      </c>
    </row>
    <row r="2314" spans="1:7" x14ac:dyDescent="0.3">
      <c r="A2314" s="11" t="s">
        <v>7966</v>
      </c>
      <c r="B2314" s="11">
        <v>2019</v>
      </c>
      <c r="C2314" s="11" t="s">
        <v>7967</v>
      </c>
      <c r="D2314" s="11" t="s">
        <v>7968</v>
      </c>
      <c r="G2314" s="11" t="s">
        <v>2197</v>
      </c>
    </row>
    <row r="2315" spans="1:7" x14ac:dyDescent="0.3">
      <c r="A2315" s="11" t="s">
        <v>7969</v>
      </c>
      <c r="B2315" s="11">
        <v>2019</v>
      </c>
      <c r="C2315" s="11" t="s">
        <v>7970</v>
      </c>
      <c r="D2315" s="11" t="s">
        <v>7971</v>
      </c>
    </row>
    <row r="2316" spans="1:7" x14ac:dyDescent="0.3">
      <c r="A2316" s="11" t="s">
        <v>4590</v>
      </c>
      <c r="B2316" s="11">
        <v>2019</v>
      </c>
      <c r="C2316" s="11" t="s">
        <v>135</v>
      </c>
      <c r="D2316" s="11" t="s">
        <v>437</v>
      </c>
      <c r="E2316" s="11">
        <v>93</v>
      </c>
      <c r="G2316" s="11" t="s">
        <v>622</v>
      </c>
    </row>
    <row r="2317" spans="1:7" x14ac:dyDescent="0.3">
      <c r="A2317" s="11" t="s">
        <v>7972</v>
      </c>
      <c r="B2317" s="11">
        <v>2019</v>
      </c>
      <c r="C2317" s="11" t="s">
        <v>1888</v>
      </c>
      <c r="D2317" s="11" t="s">
        <v>715</v>
      </c>
      <c r="E2317" s="11">
        <v>7</v>
      </c>
      <c r="G2317" s="11" t="s">
        <v>1889</v>
      </c>
    </row>
    <row r="2318" spans="1:7" x14ac:dyDescent="0.3">
      <c r="A2318" s="11" t="s">
        <v>7973</v>
      </c>
      <c r="B2318" s="11">
        <v>2019</v>
      </c>
      <c r="C2318" s="11" t="s">
        <v>7974</v>
      </c>
      <c r="D2318" s="11" t="s">
        <v>7975</v>
      </c>
      <c r="E2318" s="11">
        <v>28</v>
      </c>
      <c r="F2318" s="11">
        <v>2</v>
      </c>
      <c r="G2318" s="11" t="s">
        <v>7976</v>
      </c>
    </row>
    <row r="2319" spans="1:7" x14ac:dyDescent="0.3">
      <c r="A2319" s="11" t="s">
        <v>4121</v>
      </c>
      <c r="B2319" s="11">
        <v>2020</v>
      </c>
      <c r="C2319" s="11" t="s">
        <v>7977</v>
      </c>
      <c r="D2319" s="11" t="s">
        <v>7978</v>
      </c>
      <c r="G2319" s="11" t="s">
        <v>4124</v>
      </c>
    </row>
    <row r="2320" spans="1:7" x14ac:dyDescent="0.3">
      <c r="A2320" s="11" t="s">
        <v>7979</v>
      </c>
      <c r="B2320" s="11">
        <v>2020</v>
      </c>
      <c r="C2320" s="11" t="s">
        <v>7980</v>
      </c>
      <c r="D2320" s="11" t="s">
        <v>715</v>
      </c>
      <c r="E2320" s="11">
        <v>8</v>
      </c>
      <c r="G2320" s="11" t="s">
        <v>7981</v>
      </c>
    </row>
    <row r="2321" spans="1:7" x14ac:dyDescent="0.3">
      <c r="A2321" s="11" t="s">
        <v>7982</v>
      </c>
      <c r="B2321" s="11">
        <v>2020</v>
      </c>
      <c r="C2321" s="11" t="s">
        <v>7983</v>
      </c>
      <c r="D2321" s="11" t="s">
        <v>715</v>
      </c>
      <c r="E2321" s="11">
        <v>8</v>
      </c>
      <c r="G2321" s="11" t="s">
        <v>7984</v>
      </c>
    </row>
    <row r="2322" spans="1:7" x14ac:dyDescent="0.3">
      <c r="A2322" s="11" t="s">
        <v>567</v>
      </c>
      <c r="B2322" s="11">
        <v>2020</v>
      </c>
      <c r="C2322" s="11" t="s">
        <v>7613</v>
      </c>
      <c r="D2322" s="11" t="s">
        <v>495</v>
      </c>
      <c r="E2322" s="11">
        <v>91</v>
      </c>
      <c r="G2322" s="11">
        <v>106198</v>
      </c>
    </row>
    <row r="2323" spans="1:7" x14ac:dyDescent="0.3">
      <c r="A2323" s="11" t="s">
        <v>7985</v>
      </c>
      <c r="B2323" s="11">
        <v>2020</v>
      </c>
      <c r="C2323" s="11" t="s">
        <v>7986</v>
      </c>
      <c r="D2323" s="11" t="s">
        <v>7987</v>
      </c>
    </row>
    <row r="2324" spans="1:7" x14ac:dyDescent="0.3">
      <c r="A2324" s="11" t="s">
        <v>3886</v>
      </c>
      <c r="B2324" s="11">
        <v>2020</v>
      </c>
      <c r="C2324" s="11" t="s">
        <v>3887</v>
      </c>
      <c r="D2324" s="11" t="s">
        <v>2832</v>
      </c>
      <c r="E2324" s="11">
        <v>90</v>
      </c>
      <c r="G2324" s="11">
        <v>101710</v>
      </c>
    </row>
    <row r="2325" spans="1:7" x14ac:dyDescent="0.3">
      <c r="A2325" s="11" t="s">
        <v>3867</v>
      </c>
      <c r="B2325" s="11">
        <v>2020</v>
      </c>
      <c r="C2325" s="11" t="s">
        <v>3868</v>
      </c>
      <c r="D2325" s="11" t="s">
        <v>3869</v>
      </c>
      <c r="E2325" s="11">
        <v>3</v>
      </c>
      <c r="F2325" s="11">
        <v>2</v>
      </c>
      <c r="G2325" s="11" t="s">
        <v>3870</v>
      </c>
    </row>
    <row r="2326" spans="1:7" x14ac:dyDescent="0.3">
      <c r="A2326" s="11" t="s">
        <v>7988</v>
      </c>
      <c r="B2326" s="11">
        <v>2020</v>
      </c>
      <c r="C2326" s="11" t="s">
        <v>7989</v>
      </c>
      <c r="D2326" s="11" t="s">
        <v>7990</v>
      </c>
      <c r="G2326" s="11" t="s">
        <v>7991</v>
      </c>
    </row>
    <row r="2327" spans="1:7" x14ac:dyDescent="0.3">
      <c r="A2327" s="11" t="s">
        <v>7992</v>
      </c>
      <c r="B2327" s="11">
        <v>2021</v>
      </c>
      <c r="C2327" s="11" t="s">
        <v>7993</v>
      </c>
      <c r="D2327" s="11" t="s">
        <v>446</v>
      </c>
      <c r="E2327" s="11">
        <v>175</v>
      </c>
      <c r="G2327" s="11">
        <v>114751</v>
      </c>
    </row>
    <row r="2328" spans="1:7" x14ac:dyDescent="0.3">
      <c r="A2328" s="11" t="s">
        <v>7994</v>
      </c>
      <c r="B2328" s="11">
        <v>2021</v>
      </c>
      <c r="C2328" s="11" t="s">
        <v>7995</v>
      </c>
      <c r="D2328" s="11" t="s">
        <v>495</v>
      </c>
      <c r="E2328" s="11">
        <v>105</v>
      </c>
      <c r="G2328" s="11">
        <v>107271</v>
      </c>
    </row>
    <row r="2329" spans="1:7" x14ac:dyDescent="0.3">
      <c r="A2329" s="11" t="s">
        <v>7996</v>
      </c>
      <c r="B2329" s="11">
        <v>2022</v>
      </c>
      <c r="C2329" s="11" t="s">
        <v>7997</v>
      </c>
      <c r="D2329" s="11" t="s">
        <v>7998</v>
      </c>
      <c r="G2329" s="11" t="s">
        <v>7999</v>
      </c>
    </row>
    <row r="2330" spans="1:7" x14ac:dyDescent="0.3">
      <c r="A2330" s="11" t="s">
        <v>8000</v>
      </c>
      <c r="B2330" s="11">
        <v>2021</v>
      </c>
      <c r="C2330" s="11" t="s">
        <v>8001</v>
      </c>
      <c r="D2330" s="11" t="s">
        <v>8002</v>
      </c>
      <c r="E2330" s="11">
        <v>1</v>
      </c>
      <c r="G2330" s="11" t="s">
        <v>8003</v>
      </c>
    </row>
    <row r="2331" spans="1:7" x14ac:dyDescent="0.3">
      <c r="A2331" s="11" t="s">
        <v>8004</v>
      </c>
      <c r="B2331" s="11">
        <v>2021</v>
      </c>
      <c r="C2331" s="11" t="s">
        <v>8005</v>
      </c>
      <c r="D2331" s="11" t="s">
        <v>8006</v>
      </c>
    </row>
    <row r="2332" spans="1:7" x14ac:dyDescent="0.3">
      <c r="A2332" s="11" t="s">
        <v>4594</v>
      </c>
      <c r="B2332" s="11">
        <v>2021</v>
      </c>
      <c r="C2332" s="11" t="s">
        <v>4595</v>
      </c>
      <c r="D2332" s="11" t="s">
        <v>8007</v>
      </c>
      <c r="G2332" s="11" t="s">
        <v>8008</v>
      </c>
    </row>
    <row r="2333" spans="1:7" x14ac:dyDescent="0.3">
      <c r="A2333" s="11" t="s">
        <v>8009</v>
      </c>
      <c r="B2333" s="11">
        <v>2021</v>
      </c>
      <c r="C2333" s="11" t="s">
        <v>8010</v>
      </c>
      <c r="D2333" s="11" t="s">
        <v>8011</v>
      </c>
      <c r="G2333" s="11" t="s">
        <v>2045</v>
      </c>
    </row>
    <row r="2334" spans="1:7" x14ac:dyDescent="0.3">
      <c r="A2334" s="11" t="s">
        <v>8012</v>
      </c>
      <c r="B2334" s="11">
        <v>2021</v>
      </c>
      <c r="C2334" s="11" t="s">
        <v>8013</v>
      </c>
      <c r="D2334" s="11" t="s">
        <v>8014</v>
      </c>
      <c r="G2334" s="11" t="s">
        <v>8015</v>
      </c>
    </row>
    <row r="2335" spans="1:7" x14ac:dyDescent="0.3">
      <c r="A2335" s="11" t="s">
        <v>8016</v>
      </c>
      <c r="B2335" s="11">
        <v>2021</v>
      </c>
      <c r="C2335" s="11" t="s">
        <v>8017</v>
      </c>
      <c r="D2335" s="11" t="s">
        <v>8018</v>
      </c>
      <c r="G2335" s="11" t="s">
        <v>8019</v>
      </c>
    </row>
    <row r="2336" spans="1:7" x14ac:dyDescent="0.3">
      <c r="A2336" s="11" t="s">
        <v>8020</v>
      </c>
      <c r="B2336" s="11">
        <v>2021</v>
      </c>
      <c r="C2336" s="11" t="s">
        <v>8021</v>
      </c>
      <c r="D2336" s="11" t="s">
        <v>597</v>
      </c>
      <c r="E2336" s="11">
        <v>58</v>
      </c>
      <c r="F2336" s="11">
        <v>5</v>
      </c>
      <c r="G2336" s="11">
        <v>102616</v>
      </c>
    </row>
    <row r="2337" spans="1:7" x14ac:dyDescent="0.3">
      <c r="A2337" s="11" t="s">
        <v>3913</v>
      </c>
      <c r="B2337" s="11">
        <v>2021</v>
      </c>
      <c r="C2337" s="11" t="s">
        <v>322</v>
      </c>
      <c r="D2337" s="11" t="s">
        <v>597</v>
      </c>
      <c r="E2337" s="11">
        <v>58</v>
      </c>
      <c r="F2337" s="11">
        <v>4</v>
      </c>
      <c r="G2337" s="11">
        <v>102600</v>
      </c>
    </row>
    <row r="2338" spans="1:7" x14ac:dyDescent="0.3">
      <c r="A2338" s="11" t="s">
        <v>8022</v>
      </c>
      <c r="B2338" s="11">
        <v>2021</v>
      </c>
      <c r="C2338" s="11" t="s">
        <v>200</v>
      </c>
      <c r="D2338" s="11" t="s">
        <v>446</v>
      </c>
      <c r="E2338" s="11">
        <v>179</v>
      </c>
      <c r="G2338" s="11">
        <v>115001</v>
      </c>
    </row>
    <row r="2339" spans="1:7" x14ac:dyDescent="0.3">
      <c r="A2339" s="11" t="s">
        <v>8023</v>
      </c>
      <c r="B2339" s="11">
        <v>2021</v>
      </c>
      <c r="C2339" s="11" t="s">
        <v>8024</v>
      </c>
      <c r="D2339" s="11" t="s">
        <v>8025</v>
      </c>
      <c r="E2339" s="11">
        <v>51</v>
      </c>
      <c r="F2339" s="11">
        <v>9</v>
      </c>
      <c r="G2339" s="11" t="s">
        <v>8026</v>
      </c>
    </row>
    <row r="2340" spans="1:7" x14ac:dyDescent="0.3">
      <c r="A2340" s="11" t="s">
        <v>8027</v>
      </c>
      <c r="B2340" s="11">
        <v>2021</v>
      </c>
      <c r="C2340" s="11" t="s">
        <v>8028</v>
      </c>
      <c r="D2340" s="11" t="s">
        <v>4118</v>
      </c>
      <c r="E2340" s="11">
        <v>35</v>
      </c>
      <c r="G2340" s="11" t="s">
        <v>8029</v>
      </c>
    </row>
    <row r="2341" spans="1:7" x14ac:dyDescent="0.3">
      <c r="A2341" s="11" t="s">
        <v>8030</v>
      </c>
      <c r="B2341" s="11">
        <v>2022</v>
      </c>
      <c r="C2341" s="11" t="s">
        <v>8031</v>
      </c>
      <c r="D2341" s="11" t="s">
        <v>768</v>
      </c>
      <c r="E2341" s="11">
        <v>470</v>
      </c>
      <c r="G2341" s="11" t="s">
        <v>8032</v>
      </c>
    </row>
    <row r="2342" spans="1:7" x14ac:dyDescent="0.3">
      <c r="A2342" s="11" t="s">
        <v>8033</v>
      </c>
      <c r="B2342" s="11">
        <v>2022</v>
      </c>
      <c r="C2342" s="11" t="s">
        <v>8034</v>
      </c>
      <c r="D2342" s="11" t="s">
        <v>8035</v>
      </c>
      <c r="E2342" s="11">
        <v>56</v>
      </c>
      <c r="F2342" s="11">
        <v>3</v>
      </c>
      <c r="G2342" s="11" t="s">
        <v>8036</v>
      </c>
    </row>
    <row r="2343" spans="1:7" x14ac:dyDescent="0.3">
      <c r="A2343" s="11" t="s">
        <v>8037</v>
      </c>
      <c r="B2343" s="11">
        <v>2022</v>
      </c>
      <c r="C2343" s="11" t="s">
        <v>8038</v>
      </c>
      <c r="D2343" s="11" t="s">
        <v>8039</v>
      </c>
      <c r="E2343" s="11">
        <v>291</v>
      </c>
      <c r="F2343" s="11">
        <v>1</v>
      </c>
      <c r="G2343" s="11" t="s">
        <v>8040</v>
      </c>
    </row>
    <row r="2344" spans="1:7" x14ac:dyDescent="0.3">
      <c r="A2344" s="11" t="s">
        <v>4610</v>
      </c>
      <c r="B2344" s="11">
        <v>2022</v>
      </c>
      <c r="C2344" s="11" t="s">
        <v>8041</v>
      </c>
      <c r="D2344" s="11" t="s">
        <v>4612</v>
      </c>
      <c r="E2344" s="11">
        <v>46</v>
      </c>
      <c r="G2344" s="11">
        <v>101152</v>
      </c>
    </row>
    <row r="2345" spans="1:7" x14ac:dyDescent="0.3">
      <c r="A2345" s="11" t="s">
        <v>8042</v>
      </c>
      <c r="B2345" s="11">
        <v>2022</v>
      </c>
      <c r="C2345" s="11" t="s">
        <v>8043</v>
      </c>
      <c r="D2345" s="11" t="s">
        <v>8044</v>
      </c>
      <c r="G2345" s="11" t="s">
        <v>8045</v>
      </c>
    </row>
    <row r="2346" spans="1:7" x14ac:dyDescent="0.3">
      <c r="A2346" s="11" t="s">
        <v>8046</v>
      </c>
      <c r="B2346" s="11">
        <v>2022</v>
      </c>
      <c r="C2346" s="11" t="s">
        <v>8047</v>
      </c>
      <c r="D2346" s="11" t="s">
        <v>773</v>
      </c>
      <c r="E2346" s="11">
        <v>81</v>
      </c>
      <c r="G2346" s="11" t="s">
        <v>8048</v>
      </c>
    </row>
    <row r="2347" spans="1:7" x14ac:dyDescent="0.3">
      <c r="A2347" s="11" t="s">
        <v>4555</v>
      </c>
      <c r="B2347" s="11">
        <v>2022</v>
      </c>
      <c r="C2347" s="11" t="s">
        <v>4556</v>
      </c>
      <c r="D2347" s="11" t="s">
        <v>715</v>
      </c>
      <c r="E2347" s="11">
        <v>10</v>
      </c>
      <c r="G2347" s="11" t="s">
        <v>4557</v>
      </c>
    </row>
    <row r="2348" spans="1:7" x14ac:dyDescent="0.3">
      <c r="A2348" s="11" t="s">
        <v>8049</v>
      </c>
      <c r="B2348" s="11">
        <v>2022</v>
      </c>
      <c r="C2348" s="11" t="s">
        <v>8050</v>
      </c>
      <c r="D2348" s="11" t="s">
        <v>2471</v>
      </c>
      <c r="G2348" s="11" t="s">
        <v>3170</v>
      </c>
    </row>
    <row r="2349" spans="1:7" x14ac:dyDescent="0.3">
      <c r="A2349" s="11" t="s">
        <v>7512</v>
      </c>
      <c r="B2349" s="11">
        <v>2022</v>
      </c>
      <c r="C2349" s="11" t="s">
        <v>7595</v>
      </c>
      <c r="D2349" s="11" t="s">
        <v>811</v>
      </c>
      <c r="E2349" s="11">
        <v>28</v>
      </c>
      <c r="F2349" s="11">
        <v>6</v>
      </c>
      <c r="G2349" s="11" t="s">
        <v>8051</v>
      </c>
    </row>
    <row r="2350" spans="1:7" x14ac:dyDescent="0.3">
      <c r="A2350" s="11" t="s">
        <v>8052</v>
      </c>
      <c r="B2350" s="11">
        <v>2022</v>
      </c>
      <c r="C2350" s="11" t="s">
        <v>8053</v>
      </c>
      <c r="D2350" s="11" t="s">
        <v>8054</v>
      </c>
      <c r="E2350" s="11">
        <v>3</v>
      </c>
      <c r="F2350" s="11">
        <v>11</v>
      </c>
      <c r="G2350" s="11" t="s">
        <v>8055</v>
      </c>
    </row>
    <row r="2351" spans="1:7" x14ac:dyDescent="0.3">
      <c r="A2351" s="11" t="s">
        <v>8056</v>
      </c>
      <c r="B2351" s="11">
        <v>2022</v>
      </c>
      <c r="C2351" s="11" t="s">
        <v>8057</v>
      </c>
      <c r="D2351" s="11" t="s">
        <v>8058</v>
      </c>
      <c r="G2351" s="11" t="s">
        <v>1666</v>
      </c>
    </row>
    <row r="2352" spans="1:7" x14ac:dyDescent="0.3">
      <c r="A2352" s="11" t="s">
        <v>8059</v>
      </c>
      <c r="B2352" s="11">
        <v>2022</v>
      </c>
      <c r="C2352" s="11" t="s">
        <v>8060</v>
      </c>
      <c r="D2352" s="11" t="s">
        <v>8061</v>
      </c>
      <c r="E2352" s="11">
        <v>60</v>
      </c>
      <c r="G2352" s="11" t="s">
        <v>1930</v>
      </c>
    </row>
    <row r="2353" spans="1:8" x14ac:dyDescent="0.3">
      <c r="A2353" s="11" t="s">
        <v>8049</v>
      </c>
      <c r="B2353" s="11">
        <v>2023</v>
      </c>
      <c r="C2353" s="11" t="s">
        <v>8062</v>
      </c>
      <c r="D2353" s="11" t="s">
        <v>2471</v>
      </c>
      <c r="G2353" s="11" t="s">
        <v>1930</v>
      </c>
    </row>
    <row r="2354" spans="1:8" x14ac:dyDescent="0.3">
      <c r="A2354" s="11" t="s">
        <v>8063</v>
      </c>
      <c r="B2354" s="11">
        <v>2017</v>
      </c>
      <c r="C2354" s="11" t="s">
        <v>8064</v>
      </c>
      <c r="D2354" s="11" t="s">
        <v>6698</v>
      </c>
      <c r="E2354" s="11" t="s">
        <v>8065</v>
      </c>
      <c r="G2354" s="11" t="s">
        <v>8066</v>
      </c>
      <c r="H2354" s="11" t="s">
        <v>8067</v>
      </c>
    </row>
    <row r="2355" spans="1:8" x14ac:dyDescent="0.3">
      <c r="A2355" s="11" t="s">
        <v>8068</v>
      </c>
      <c r="B2355" s="11">
        <v>2019</v>
      </c>
      <c r="C2355" s="11" t="s">
        <v>8069</v>
      </c>
      <c r="D2355" s="11" t="s">
        <v>1247</v>
      </c>
      <c r="E2355" s="11">
        <v>141</v>
      </c>
      <c r="G2355" s="11" t="s">
        <v>8070</v>
      </c>
      <c r="H2355" s="11" t="s">
        <v>8071</v>
      </c>
    </row>
    <row r="2356" spans="1:8" x14ac:dyDescent="0.3">
      <c r="A2356" s="11" t="s">
        <v>3886</v>
      </c>
      <c r="B2356" s="11">
        <v>2020</v>
      </c>
      <c r="C2356" s="11" t="s">
        <v>3887</v>
      </c>
      <c r="D2356" s="11" t="s">
        <v>6615</v>
      </c>
      <c r="E2356" s="11">
        <v>90</v>
      </c>
      <c r="G2356" s="11">
        <v>101710</v>
      </c>
      <c r="H2356" s="11" t="s">
        <v>4643</v>
      </c>
    </row>
    <row r="2357" spans="1:8" x14ac:dyDescent="0.3">
      <c r="A2357" s="11" t="s">
        <v>8072</v>
      </c>
      <c r="B2357" s="11">
        <v>2023</v>
      </c>
      <c r="C2357" s="11" t="s">
        <v>8073</v>
      </c>
      <c r="D2357" s="11" t="s">
        <v>6232</v>
      </c>
      <c r="H2357" s="11" t="s">
        <v>8074</v>
      </c>
    </row>
    <row r="2358" spans="1:8" x14ac:dyDescent="0.3">
      <c r="A2358" s="11" t="s">
        <v>8075</v>
      </c>
      <c r="B2358" s="11">
        <v>2019</v>
      </c>
      <c r="C2358" s="11" t="s">
        <v>8076</v>
      </c>
      <c r="D2358" s="11" t="s">
        <v>8077</v>
      </c>
      <c r="G2358" s="11" t="s">
        <v>760</v>
      </c>
      <c r="H2358" s="11" t="s">
        <v>8078</v>
      </c>
    </row>
    <row r="2359" spans="1:8" x14ac:dyDescent="0.3">
      <c r="A2359" s="11" t="s">
        <v>8079</v>
      </c>
      <c r="B2359" s="11">
        <v>2004</v>
      </c>
      <c r="C2359" s="11" t="s">
        <v>8080</v>
      </c>
      <c r="D2359" s="11" t="s">
        <v>8081</v>
      </c>
      <c r="G2359" s="11" t="s">
        <v>8082</v>
      </c>
    </row>
    <row r="2360" spans="1:8" x14ac:dyDescent="0.3">
      <c r="A2360" s="11" t="s">
        <v>8083</v>
      </c>
      <c r="B2360" s="11">
        <v>2023</v>
      </c>
      <c r="C2360" s="11" t="s">
        <v>8084</v>
      </c>
      <c r="D2360" s="11" t="s">
        <v>8085</v>
      </c>
      <c r="E2360" s="11">
        <v>13</v>
      </c>
      <c r="F2360" s="11">
        <v>10</v>
      </c>
      <c r="H2360" s="11" t="s">
        <v>8086</v>
      </c>
    </row>
    <row r="2361" spans="1:8" x14ac:dyDescent="0.3">
      <c r="A2361" s="11" t="s">
        <v>1229</v>
      </c>
      <c r="B2361" s="11">
        <v>2002</v>
      </c>
      <c r="C2361" s="11" t="s">
        <v>4679</v>
      </c>
      <c r="D2361" s="11" t="s">
        <v>1231</v>
      </c>
      <c r="E2361" s="11">
        <v>16</v>
      </c>
      <c r="F2361" s="11">
        <v>2</v>
      </c>
      <c r="G2361" s="11" t="s">
        <v>1782</v>
      </c>
      <c r="H2361" s="11" t="s">
        <v>1783</v>
      </c>
    </row>
    <row r="2362" spans="1:8" x14ac:dyDescent="0.3">
      <c r="A2362" s="11" t="s">
        <v>8087</v>
      </c>
      <c r="B2362" s="11">
        <v>2022</v>
      </c>
      <c r="C2362" s="11" t="s">
        <v>8088</v>
      </c>
      <c r="D2362" s="11" t="s">
        <v>8089</v>
      </c>
      <c r="E2362" s="11">
        <v>38</v>
      </c>
      <c r="F2362" s="11" t="s">
        <v>8090</v>
      </c>
      <c r="G2362" s="11" t="s">
        <v>8091</v>
      </c>
      <c r="H2362" s="11" t="s">
        <v>8092</v>
      </c>
    </row>
    <row r="2363" spans="1:8" x14ac:dyDescent="0.3">
      <c r="A2363" s="11" t="s">
        <v>8093</v>
      </c>
      <c r="B2363" s="11">
        <v>2020</v>
      </c>
      <c r="C2363" s="11" t="s">
        <v>8094</v>
      </c>
      <c r="D2363" s="11" t="s">
        <v>1555</v>
      </c>
      <c r="E2363" s="11">
        <v>66</v>
      </c>
      <c r="F2363" s="11">
        <v>6</v>
      </c>
      <c r="G2363" s="11" t="s">
        <v>8095</v>
      </c>
      <c r="H2363" s="11" t="s">
        <v>8096</v>
      </c>
    </row>
    <row r="2364" spans="1:8" x14ac:dyDescent="0.3">
      <c r="A2364" s="11" t="s">
        <v>8097</v>
      </c>
      <c r="B2364" s="11">
        <v>2020</v>
      </c>
      <c r="C2364" s="11" t="s">
        <v>8098</v>
      </c>
      <c r="D2364" s="11" t="s">
        <v>6061</v>
      </c>
      <c r="E2364" s="11">
        <v>27</v>
      </c>
      <c r="G2364" s="11" t="s">
        <v>8099</v>
      </c>
    </row>
    <row r="2365" spans="1:8" x14ac:dyDescent="0.3">
      <c r="A2365" s="11" t="s">
        <v>8100</v>
      </c>
      <c r="B2365" s="11">
        <v>2020</v>
      </c>
      <c r="C2365" s="11" t="s">
        <v>8101</v>
      </c>
      <c r="D2365" s="11"/>
      <c r="G2365" s="8" t="s">
        <v>8102</v>
      </c>
    </row>
    <row r="2366" spans="1:8" x14ac:dyDescent="0.3">
      <c r="A2366" s="11" t="s">
        <v>8103</v>
      </c>
      <c r="B2366" s="11">
        <v>2016</v>
      </c>
      <c r="C2366" s="11" t="s">
        <v>8104</v>
      </c>
      <c r="D2366" s="11" t="s">
        <v>437</v>
      </c>
      <c r="E2366" s="11">
        <v>55</v>
      </c>
      <c r="G2366" s="11" t="s">
        <v>8105</v>
      </c>
      <c r="H2366" s="11" t="s">
        <v>8106</v>
      </c>
    </row>
    <row r="2367" spans="1:8" x14ac:dyDescent="0.3">
      <c r="A2367" s="11" t="s">
        <v>8107</v>
      </c>
      <c r="B2367" s="11">
        <v>2020</v>
      </c>
      <c r="C2367" s="11" t="s">
        <v>8108</v>
      </c>
      <c r="D2367" s="11"/>
      <c r="G2367" s="8" t="s">
        <v>8109</v>
      </c>
    </row>
    <row r="2368" spans="1:8" x14ac:dyDescent="0.3">
      <c r="A2368" s="11" t="s">
        <v>8110</v>
      </c>
      <c r="B2368" s="11">
        <v>2018</v>
      </c>
      <c r="C2368" s="11" t="s">
        <v>6140</v>
      </c>
      <c r="D2368" s="11" t="s">
        <v>8111</v>
      </c>
      <c r="E2368" s="11">
        <v>10</v>
      </c>
    </row>
    <row r="2369" spans="1:8" x14ac:dyDescent="0.3">
      <c r="A2369" s="11" t="s">
        <v>4502</v>
      </c>
      <c r="B2369" s="11">
        <v>2022</v>
      </c>
      <c r="C2369" s="11" t="s">
        <v>4503</v>
      </c>
      <c r="D2369" s="11" t="s">
        <v>4504</v>
      </c>
      <c r="E2369" s="11">
        <v>45</v>
      </c>
      <c r="G2369" s="11">
        <v>101314</v>
      </c>
      <c r="H2369" s="11" t="s">
        <v>8112</v>
      </c>
    </row>
    <row r="2370" spans="1:8" x14ac:dyDescent="0.3">
      <c r="A2370" s="11" t="s">
        <v>8113</v>
      </c>
      <c r="B2370" s="11">
        <v>2018</v>
      </c>
      <c r="C2370" s="11" t="s">
        <v>8114</v>
      </c>
      <c r="D2370" s="11" t="s">
        <v>5254</v>
      </c>
      <c r="E2370" s="11">
        <v>2068</v>
      </c>
    </row>
    <row r="2371" spans="1:8" x14ac:dyDescent="0.3">
      <c r="A2371" s="11" t="s">
        <v>8115</v>
      </c>
      <c r="B2371" s="11">
        <v>2019</v>
      </c>
      <c r="C2371" s="11" t="s">
        <v>8116</v>
      </c>
      <c r="D2371" s="11" t="s">
        <v>8085</v>
      </c>
      <c r="E2371" s="11">
        <v>9</v>
      </c>
      <c r="F2371" s="11">
        <v>19</v>
      </c>
      <c r="G2371" s="11" t="s">
        <v>1950</v>
      </c>
      <c r="H2371" s="11" t="s">
        <v>8117</v>
      </c>
    </row>
    <row r="2372" spans="1:8" x14ac:dyDescent="0.3">
      <c r="A2372" s="11" t="s">
        <v>1732</v>
      </c>
      <c r="B2372" s="11">
        <v>2017</v>
      </c>
      <c r="C2372" s="11" t="s">
        <v>4477</v>
      </c>
      <c r="D2372" s="11"/>
      <c r="G2372" s="8" t="s">
        <v>8118</v>
      </c>
    </row>
    <row r="2373" spans="1:8" x14ac:dyDescent="0.3">
      <c r="A2373" s="11" t="s">
        <v>8119</v>
      </c>
      <c r="B2373" s="11">
        <v>2022</v>
      </c>
      <c r="C2373" s="11" t="s">
        <v>8120</v>
      </c>
      <c r="D2373" s="11" t="s">
        <v>8121</v>
      </c>
      <c r="G2373" s="11" t="s">
        <v>760</v>
      </c>
      <c r="H2373" s="11" t="s">
        <v>8122</v>
      </c>
    </row>
    <row r="2374" spans="1:8" x14ac:dyDescent="0.3">
      <c r="A2374" s="11" t="s">
        <v>8123</v>
      </c>
      <c r="B2374" s="11">
        <v>2017</v>
      </c>
      <c r="C2374" s="11" t="s">
        <v>8124</v>
      </c>
      <c r="D2374" s="11" t="s">
        <v>437</v>
      </c>
      <c r="E2374" s="11">
        <v>74</v>
      </c>
      <c r="G2374" s="11" t="s">
        <v>8125</v>
      </c>
      <c r="H2374" s="11" t="s">
        <v>8126</v>
      </c>
    </row>
    <row r="2375" spans="1:8" x14ac:dyDescent="0.3">
      <c r="A2375" s="11" t="s">
        <v>8127</v>
      </c>
      <c r="B2375" s="11">
        <v>2022</v>
      </c>
      <c r="C2375" s="11" t="s">
        <v>8128</v>
      </c>
      <c r="D2375" s="11" t="s">
        <v>6850</v>
      </c>
      <c r="E2375" s="11">
        <v>59</v>
      </c>
      <c r="F2375" s="11">
        <v>2</v>
      </c>
      <c r="G2375" s="11">
        <v>102872</v>
      </c>
      <c r="H2375" s="11" t="s">
        <v>8129</v>
      </c>
    </row>
    <row r="2376" spans="1:8" x14ac:dyDescent="0.3">
      <c r="A2376" s="11" t="s">
        <v>8130</v>
      </c>
      <c r="B2376" s="11">
        <v>2019</v>
      </c>
      <c r="C2376" s="11" t="s">
        <v>8131</v>
      </c>
      <c r="D2376" s="11" t="s">
        <v>6698</v>
      </c>
      <c r="E2376" s="11" t="s">
        <v>8132</v>
      </c>
    </row>
    <row r="2377" spans="1:8" x14ac:dyDescent="0.3">
      <c r="A2377" s="11" t="s">
        <v>8133</v>
      </c>
      <c r="B2377" s="11">
        <v>2022</v>
      </c>
      <c r="C2377" s="11" t="s">
        <v>8134</v>
      </c>
      <c r="D2377" s="11" t="s">
        <v>5974</v>
      </c>
      <c r="E2377" s="11" t="s">
        <v>8135</v>
      </c>
      <c r="G2377" s="11" t="s">
        <v>1666</v>
      </c>
      <c r="H2377" s="11" t="s">
        <v>8136</v>
      </c>
    </row>
    <row r="2378" spans="1:8" x14ac:dyDescent="0.3">
      <c r="A2378" s="11" t="s">
        <v>8137</v>
      </c>
      <c r="B2378" s="11">
        <v>2019</v>
      </c>
      <c r="C2378" s="11" t="s">
        <v>8138</v>
      </c>
      <c r="D2378" s="11" t="s">
        <v>8139</v>
      </c>
      <c r="E2378" s="11" t="s">
        <v>8140</v>
      </c>
      <c r="G2378" s="11" t="s">
        <v>8141</v>
      </c>
      <c r="H2378" s="11" t="s">
        <v>8142</v>
      </c>
    </row>
    <row r="2379" spans="1:8" x14ac:dyDescent="0.3">
      <c r="A2379" s="11" t="s">
        <v>8143</v>
      </c>
      <c r="B2379" s="11">
        <v>2020</v>
      </c>
      <c r="C2379" s="11" t="s">
        <v>8144</v>
      </c>
      <c r="D2379" s="11" t="s">
        <v>8085</v>
      </c>
      <c r="E2379" s="11">
        <v>10</v>
      </c>
      <c r="F2379" s="11">
        <v>23</v>
      </c>
      <c r="G2379" s="11" t="s">
        <v>2152</v>
      </c>
      <c r="H2379" s="11" t="s">
        <v>8086</v>
      </c>
    </row>
    <row r="2380" spans="1:8" x14ac:dyDescent="0.3">
      <c r="A2380" s="11" t="s">
        <v>8145</v>
      </c>
      <c r="B2380" s="11">
        <v>2020</v>
      </c>
      <c r="C2380" s="11" t="s">
        <v>8146</v>
      </c>
      <c r="D2380" s="11" t="s">
        <v>8147</v>
      </c>
      <c r="E2380" s="11">
        <v>31</v>
      </c>
      <c r="F2380" s="11">
        <v>3</v>
      </c>
      <c r="G2380" s="11" t="s">
        <v>8148</v>
      </c>
      <c r="H2380" s="11" t="s">
        <v>8149</v>
      </c>
    </row>
    <row r="2381" spans="1:8" x14ac:dyDescent="0.3">
      <c r="A2381" s="11" t="s">
        <v>8150</v>
      </c>
      <c r="B2381" s="11">
        <v>2019</v>
      </c>
      <c r="C2381" s="11" t="s">
        <v>8151</v>
      </c>
      <c r="D2381" s="11" t="s">
        <v>8152</v>
      </c>
      <c r="E2381" s="11">
        <v>14</v>
      </c>
      <c r="F2381" s="11">
        <v>1</v>
      </c>
      <c r="G2381" s="11" t="s">
        <v>8153</v>
      </c>
      <c r="H2381" s="11" t="s">
        <v>8154</v>
      </c>
    </row>
    <row r="2382" spans="1:8" x14ac:dyDescent="0.3">
      <c r="A2382" s="11" t="s">
        <v>8155</v>
      </c>
      <c r="B2382" s="11">
        <v>2013</v>
      </c>
      <c r="C2382" s="11" t="s">
        <v>8156</v>
      </c>
      <c r="D2382" s="11" t="s">
        <v>8157</v>
      </c>
      <c r="G2382" s="11" t="s">
        <v>760</v>
      </c>
      <c r="H2382" s="11" t="s">
        <v>8158</v>
      </c>
    </row>
    <row r="2383" spans="1:8" x14ac:dyDescent="0.3">
      <c r="A2383" s="11" t="s">
        <v>8159</v>
      </c>
      <c r="B2383" s="11">
        <v>2015</v>
      </c>
      <c r="C2383" s="11" t="s">
        <v>8160</v>
      </c>
      <c r="D2383" s="11" t="s">
        <v>437</v>
      </c>
      <c r="E2383" s="11">
        <v>52</v>
      </c>
      <c r="G2383" s="11" t="s">
        <v>8161</v>
      </c>
      <c r="H2383" s="11" t="s">
        <v>8162</v>
      </c>
    </row>
    <row r="2384" spans="1:8" x14ac:dyDescent="0.3">
      <c r="A2384" s="11" t="s">
        <v>8163</v>
      </c>
      <c r="B2384" s="11">
        <v>2019</v>
      </c>
      <c r="C2384" s="11" t="s">
        <v>8164</v>
      </c>
      <c r="D2384" s="11" t="s">
        <v>8165</v>
      </c>
      <c r="G2384" s="11" t="s">
        <v>2624</v>
      </c>
      <c r="H2384" s="11" t="s">
        <v>8166</v>
      </c>
    </row>
    <row r="2385" spans="1:8" x14ac:dyDescent="0.3">
      <c r="A2385" s="11" t="s">
        <v>8167</v>
      </c>
      <c r="B2385" s="11">
        <v>2019</v>
      </c>
      <c r="C2385" s="11" t="s">
        <v>8168</v>
      </c>
      <c r="D2385" s="11"/>
      <c r="G2385" s="8" t="s">
        <v>8169</v>
      </c>
    </row>
    <row r="2386" spans="1:8" x14ac:dyDescent="0.3">
      <c r="A2386" s="11" t="s">
        <v>8170</v>
      </c>
      <c r="B2386" s="11">
        <v>2021</v>
      </c>
      <c r="C2386" s="11" t="s">
        <v>8171</v>
      </c>
      <c r="D2386" s="11" t="s">
        <v>2443</v>
      </c>
      <c r="E2386" s="11">
        <v>118</v>
      </c>
      <c r="F2386" s="11">
        <v>26</v>
      </c>
      <c r="G2386" s="11" t="s">
        <v>1950</v>
      </c>
      <c r="H2386" s="11" t="s">
        <v>8172</v>
      </c>
    </row>
    <row r="2387" spans="1:8" x14ac:dyDescent="0.3">
      <c r="A2387" s="11" t="s">
        <v>8173</v>
      </c>
      <c r="B2387" s="11">
        <v>2020</v>
      </c>
      <c r="C2387" s="11" t="s">
        <v>8174</v>
      </c>
      <c r="D2387" s="11"/>
      <c r="G2387" s="8" t="s">
        <v>8175</v>
      </c>
    </row>
    <row r="2388" spans="1:8" x14ac:dyDescent="0.3">
      <c r="A2388" s="11" t="s">
        <v>8176</v>
      </c>
      <c r="B2388" s="11">
        <v>2017</v>
      </c>
      <c r="C2388" s="11" t="s">
        <v>8177</v>
      </c>
      <c r="D2388" s="11"/>
      <c r="G2388" s="8" t="s">
        <v>8178</v>
      </c>
    </row>
    <row r="2389" spans="1:8" x14ac:dyDescent="0.3">
      <c r="A2389" s="11" t="s">
        <v>8179</v>
      </c>
      <c r="B2389" s="11">
        <v>2020</v>
      </c>
      <c r="C2389" s="11" t="s">
        <v>8180</v>
      </c>
      <c r="D2389" s="11" t="s">
        <v>8181</v>
      </c>
      <c r="G2389" s="11" t="s">
        <v>8182</v>
      </c>
    </row>
    <row r="2390" spans="1:8" x14ac:dyDescent="0.3">
      <c r="A2390" s="11" t="s">
        <v>8183</v>
      </c>
      <c r="B2390" s="11">
        <v>2016</v>
      </c>
      <c r="C2390" s="11" t="s">
        <v>8184</v>
      </c>
      <c r="D2390" s="11"/>
      <c r="G2390" s="11" t="s">
        <v>8185</v>
      </c>
      <c r="H2390" s="11" t="s">
        <v>8186</v>
      </c>
    </row>
    <row r="2391" spans="1:8" x14ac:dyDescent="0.3">
      <c r="A2391" s="11" t="s">
        <v>8187</v>
      </c>
      <c r="B2391" s="11">
        <v>2020</v>
      </c>
      <c r="C2391" s="11" t="s">
        <v>1892</v>
      </c>
      <c r="D2391" s="11" t="s">
        <v>8188</v>
      </c>
      <c r="E2391" s="11">
        <v>10</v>
      </c>
      <c r="F2391" s="11">
        <v>1</v>
      </c>
      <c r="G2391" s="11" t="s">
        <v>855</v>
      </c>
      <c r="H2391" s="11" t="s">
        <v>1894</v>
      </c>
    </row>
    <row r="2392" spans="1:8" x14ac:dyDescent="0.3">
      <c r="A2392" s="11" t="s">
        <v>8189</v>
      </c>
      <c r="B2392" s="11">
        <v>2018</v>
      </c>
      <c r="C2392" s="11" t="s">
        <v>8190</v>
      </c>
      <c r="D2392" s="11" t="s">
        <v>8191</v>
      </c>
      <c r="G2392" s="11" t="s">
        <v>2197</v>
      </c>
      <c r="H2392" s="11" t="s">
        <v>8192</v>
      </c>
    </row>
    <row r="2393" spans="1:8" x14ac:dyDescent="0.3">
      <c r="A2393" s="11" t="s">
        <v>8193</v>
      </c>
      <c r="B2393" s="11">
        <v>2018</v>
      </c>
      <c r="C2393" s="11" t="s">
        <v>8194</v>
      </c>
      <c r="D2393" s="11" t="s">
        <v>8195</v>
      </c>
      <c r="G2393" s="11" t="s">
        <v>1787</v>
      </c>
      <c r="H2393" s="11" t="s">
        <v>8196</v>
      </c>
    </row>
    <row r="2394" spans="1:8" x14ac:dyDescent="0.3">
      <c r="A2394" s="11" t="s">
        <v>8197</v>
      </c>
      <c r="B2394" s="11">
        <v>2017</v>
      </c>
      <c r="C2394" s="11" t="s">
        <v>8198</v>
      </c>
      <c r="D2394" s="11" t="s">
        <v>1325</v>
      </c>
      <c r="E2394" s="11">
        <v>19</v>
      </c>
      <c r="F2394" s="11">
        <v>1</v>
      </c>
      <c r="G2394" s="11" t="s">
        <v>8199</v>
      </c>
      <c r="H2394" s="11" t="s">
        <v>8200</v>
      </c>
    </row>
    <row r="2395" spans="1:8" x14ac:dyDescent="0.3">
      <c r="A2395" s="11" t="s">
        <v>8201</v>
      </c>
      <c r="B2395" s="11">
        <v>2020</v>
      </c>
      <c r="C2395" s="11" t="s">
        <v>8202</v>
      </c>
      <c r="D2395" s="11"/>
      <c r="G2395" s="11" t="s">
        <v>1799</v>
      </c>
      <c r="H2395" s="11" t="s">
        <v>8203</v>
      </c>
    </row>
    <row r="2396" spans="1:8" x14ac:dyDescent="0.3">
      <c r="A2396" s="11" t="s">
        <v>3013</v>
      </c>
      <c r="B2396" s="11">
        <v>2018</v>
      </c>
      <c r="C2396" s="11" t="s">
        <v>8204</v>
      </c>
      <c r="D2396" s="11" t="s">
        <v>8205</v>
      </c>
      <c r="G2396" s="11" t="s">
        <v>3016</v>
      </c>
      <c r="H2396" s="11" t="s">
        <v>8206</v>
      </c>
    </row>
    <row r="2397" spans="1:8" x14ac:dyDescent="0.3">
      <c r="A2397" s="11" t="s">
        <v>8207</v>
      </c>
      <c r="B2397" s="11">
        <v>2019</v>
      </c>
      <c r="C2397" s="11" t="s">
        <v>8208</v>
      </c>
      <c r="D2397" s="11" t="s">
        <v>8209</v>
      </c>
      <c r="E2397" s="11">
        <v>3</v>
      </c>
      <c r="F2397" s="11">
        <v>10</v>
      </c>
      <c r="G2397" s="11" t="s">
        <v>8210</v>
      </c>
      <c r="H2397" s="11" t="s">
        <v>8211</v>
      </c>
    </row>
    <row r="2398" spans="1:8" x14ac:dyDescent="0.3">
      <c r="A2398" s="11" t="s">
        <v>8212</v>
      </c>
      <c r="B2398" s="11">
        <v>2017</v>
      </c>
      <c r="C2398" s="11" t="s">
        <v>8213</v>
      </c>
      <c r="D2398" s="11" t="s">
        <v>8214</v>
      </c>
      <c r="G2398" s="11" t="s">
        <v>8215</v>
      </c>
    </row>
    <row r="2399" spans="1:8" x14ac:dyDescent="0.3">
      <c r="A2399" s="11" t="s">
        <v>8216</v>
      </c>
      <c r="B2399" s="11">
        <v>2020</v>
      </c>
      <c r="C2399" s="11" t="s">
        <v>8217</v>
      </c>
      <c r="D2399" s="11" t="s">
        <v>8218</v>
      </c>
      <c r="E2399" s="11" t="s">
        <v>8219</v>
      </c>
      <c r="G2399" s="11" t="s">
        <v>8220</v>
      </c>
      <c r="H2399" s="11" t="s">
        <v>8221</v>
      </c>
    </row>
    <row r="2400" spans="1:8" x14ac:dyDescent="0.3">
      <c r="A2400" s="11" t="s">
        <v>444</v>
      </c>
      <c r="B2400" s="11">
        <v>2021</v>
      </c>
      <c r="C2400" s="11" t="s">
        <v>171</v>
      </c>
      <c r="D2400" s="11" t="s">
        <v>446</v>
      </c>
      <c r="E2400" s="11">
        <v>185</v>
      </c>
      <c r="G2400" s="11" t="s">
        <v>668</v>
      </c>
      <c r="H2400" s="11" t="s">
        <v>669</v>
      </c>
    </row>
    <row r="2401" spans="1:8" x14ac:dyDescent="0.3">
      <c r="A2401" s="11" t="s">
        <v>4145</v>
      </c>
      <c r="B2401" s="11">
        <v>2021</v>
      </c>
      <c r="C2401" s="11" t="s">
        <v>8222</v>
      </c>
      <c r="D2401" s="11" t="s">
        <v>8223</v>
      </c>
      <c r="G2401" s="11" t="s">
        <v>8224</v>
      </c>
    </row>
    <row r="2402" spans="1:8" x14ac:dyDescent="0.3">
      <c r="A2402" s="11" t="s">
        <v>8225</v>
      </c>
      <c r="B2402" s="11">
        <v>2019</v>
      </c>
      <c r="C2402" s="11" t="s">
        <v>8226</v>
      </c>
      <c r="D2402" s="11" t="s">
        <v>906</v>
      </c>
      <c r="E2402" s="11">
        <v>7</v>
      </c>
      <c r="G2402" s="11" t="s">
        <v>8227</v>
      </c>
      <c r="H2402" s="11" t="s">
        <v>8228</v>
      </c>
    </row>
    <row r="2403" spans="1:8" x14ac:dyDescent="0.3">
      <c r="A2403" s="11" t="s">
        <v>473</v>
      </c>
      <c r="B2403" s="11">
        <v>2017</v>
      </c>
      <c r="C2403" s="11" t="s">
        <v>474</v>
      </c>
      <c r="D2403" s="11" t="s">
        <v>475</v>
      </c>
      <c r="G2403" s="11" t="s">
        <v>476</v>
      </c>
    </row>
    <row r="2404" spans="1:8" x14ac:dyDescent="0.3">
      <c r="A2404" s="11" t="s">
        <v>488</v>
      </c>
      <c r="B2404" s="11">
        <v>2016</v>
      </c>
      <c r="C2404" s="11" t="s">
        <v>8229</v>
      </c>
      <c r="D2404" s="11" t="s">
        <v>8230</v>
      </c>
      <c r="E2404" s="11">
        <v>5</v>
      </c>
      <c r="G2404" s="11" t="s">
        <v>1601</v>
      </c>
      <c r="H2404" s="11" t="s">
        <v>5262</v>
      </c>
    </row>
    <row r="2405" spans="1:8" x14ac:dyDescent="0.3">
      <c r="A2405" s="11" t="s">
        <v>8231</v>
      </c>
      <c r="B2405" s="11">
        <v>2020</v>
      </c>
      <c r="C2405" s="11" t="s">
        <v>8232</v>
      </c>
      <c r="D2405" s="11" t="s">
        <v>3979</v>
      </c>
      <c r="G2405" s="11" t="s">
        <v>8233</v>
      </c>
    </row>
    <row r="2406" spans="1:8" x14ac:dyDescent="0.3">
      <c r="A2406" s="11" t="s">
        <v>1241</v>
      </c>
      <c r="B2406" s="11">
        <v>2012</v>
      </c>
      <c r="C2406" s="11" t="s">
        <v>1242</v>
      </c>
      <c r="D2406" s="11" t="s">
        <v>8234</v>
      </c>
      <c r="G2406" s="11" t="s">
        <v>1923</v>
      </c>
    </row>
    <row r="2407" spans="1:8" x14ac:dyDescent="0.3">
      <c r="A2407" s="11" t="s">
        <v>8235</v>
      </c>
      <c r="B2407" s="11">
        <v>2021</v>
      </c>
      <c r="C2407" s="11" t="s">
        <v>8236</v>
      </c>
      <c r="D2407" s="11" t="s">
        <v>8237</v>
      </c>
      <c r="G2407" s="11" t="s">
        <v>8238</v>
      </c>
      <c r="H2407" s="11" t="s">
        <v>8239</v>
      </c>
    </row>
    <row r="2408" spans="1:8" x14ac:dyDescent="0.3">
      <c r="A2408" s="11" t="s">
        <v>8240</v>
      </c>
      <c r="B2408" s="11">
        <v>2020</v>
      </c>
      <c r="C2408" s="11" t="s">
        <v>8241</v>
      </c>
      <c r="D2408" s="11" t="s">
        <v>8242</v>
      </c>
      <c r="G2408" s="11" t="s">
        <v>8243</v>
      </c>
      <c r="H2408" s="11" t="s">
        <v>8244</v>
      </c>
    </row>
    <row r="2409" spans="1:8" x14ac:dyDescent="0.3">
      <c r="A2409" s="11" t="s">
        <v>836</v>
      </c>
      <c r="B2409" s="11">
        <v>2019</v>
      </c>
      <c r="C2409" s="11" t="s">
        <v>3718</v>
      </c>
      <c r="D2409" s="11" t="s">
        <v>8245</v>
      </c>
      <c r="G2409" s="11" t="s">
        <v>839</v>
      </c>
      <c r="H2409" s="11" t="s">
        <v>8246</v>
      </c>
    </row>
    <row r="2410" spans="1:8" x14ac:dyDescent="0.3">
      <c r="A2410" s="11" t="s">
        <v>8247</v>
      </c>
      <c r="B2410" s="11">
        <v>2011</v>
      </c>
      <c r="C2410" s="11" t="s">
        <v>8248</v>
      </c>
      <c r="D2410" s="11" t="s">
        <v>2448</v>
      </c>
      <c r="G2410" s="11" t="s">
        <v>8249</v>
      </c>
    </row>
    <row r="2411" spans="1:8" x14ac:dyDescent="0.3">
      <c r="A2411" s="11" t="s">
        <v>8250</v>
      </c>
      <c r="B2411" s="11">
        <v>2020</v>
      </c>
      <c r="C2411" s="11" t="s">
        <v>8251</v>
      </c>
      <c r="D2411" s="11" t="s">
        <v>1608</v>
      </c>
      <c r="E2411" s="11">
        <v>57</v>
      </c>
      <c r="F2411" s="11">
        <v>1</v>
      </c>
      <c r="G2411" s="11" t="s">
        <v>8252</v>
      </c>
    </row>
    <row r="2412" spans="1:8" x14ac:dyDescent="0.3">
      <c r="A2412" s="11" t="s">
        <v>8253</v>
      </c>
      <c r="B2412" s="11">
        <v>2021</v>
      </c>
      <c r="C2412" s="11" t="s">
        <v>5296</v>
      </c>
      <c r="D2412" s="11" t="s">
        <v>597</v>
      </c>
      <c r="E2412" s="11">
        <v>58</v>
      </c>
      <c r="F2412" s="11">
        <v>3</v>
      </c>
      <c r="G2412" s="11">
        <v>102524</v>
      </c>
      <c r="H2412" s="11" t="s">
        <v>5298</v>
      </c>
    </row>
    <row r="2413" spans="1:8" x14ac:dyDescent="0.3">
      <c r="A2413" s="11" t="s">
        <v>8254</v>
      </c>
      <c r="B2413" s="11">
        <v>2021</v>
      </c>
      <c r="C2413" s="11" t="s">
        <v>8255</v>
      </c>
      <c r="D2413" s="11" t="s">
        <v>3967</v>
      </c>
    </row>
    <row r="2414" spans="1:8" x14ac:dyDescent="0.3">
      <c r="A2414" s="11" t="s">
        <v>8256</v>
      </c>
      <c r="B2414" s="11">
        <v>2021</v>
      </c>
      <c r="C2414" s="11" t="s">
        <v>8257</v>
      </c>
      <c r="D2414" s="11" t="s">
        <v>8258</v>
      </c>
      <c r="G2414" s="11" t="s">
        <v>8259</v>
      </c>
    </row>
    <row r="2415" spans="1:8" x14ac:dyDescent="0.3">
      <c r="A2415" s="11" t="s">
        <v>8260</v>
      </c>
      <c r="B2415" s="11">
        <v>2020</v>
      </c>
      <c r="C2415" s="11" t="s">
        <v>8261</v>
      </c>
      <c r="D2415" s="11" t="s">
        <v>1412</v>
      </c>
      <c r="E2415" s="11">
        <v>22</v>
      </c>
      <c r="F2415" s="11">
        <v>11</v>
      </c>
      <c r="G2415" s="11" t="s">
        <v>8262</v>
      </c>
      <c r="H2415" s="11" t="s">
        <v>8263</v>
      </c>
    </row>
    <row r="2416" spans="1:8" x14ac:dyDescent="0.3">
      <c r="A2416" s="11" t="s">
        <v>8264</v>
      </c>
      <c r="B2416" s="11">
        <v>2020</v>
      </c>
      <c r="C2416" s="11" t="s">
        <v>8265</v>
      </c>
      <c r="D2416" s="11" t="s">
        <v>8266</v>
      </c>
      <c r="G2416" s="11" t="s">
        <v>8267</v>
      </c>
    </row>
    <row r="2417" spans="1:8" x14ac:dyDescent="0.3">
      <c r="A2417" s="11" t="s">
        <v>5323</v>
      </c>
      <c r="B2417" s="11">
        <v>2018</v>
      </c>
      <c r="C2417" s="11" t="s">
        <v>5324</v>
      </c>
      <c r="D2417" s="11" t="s">
        <v>3967</v>
      </c>
    </row>
    <row r="2418" spans="1:8" x14ac:dyDescent="0.3">
      <c r="A2418" s="11" t="s">
        <v>8268</v>
      </c>
      <c r="B2418" s="11">
        <v>2021</v>
      </c>
      <c r="C2418" s="11" t="s">
        <v>8269</v>
      </c>
      <c r="D2418" s="11" t="s">
        <v>8270</v>
      </c>
      <c r="G2418" s="11" t="s">
        <v>8271</v>
      </c>
      <c r="H2418" s="11" t="s">
        <v>8272</v>
      </c>
    </row>
    <row r="2419" spans="1:8" x14ac:dyDescent="0.3">
      <c r="A2419" s="11" t="s">
        <v>4014</v>
      </c>
      <c r="B2419" s="11">
        <v>2019</v>
      </c>
      <c r="C2419" s="11" t="s">
        <v>4785</v>
      </c>
      <c r="D2419" s="11" t="s">
        <v>8273</v>
      </c>
    </row>
    <row r="2420" spans="1:8" x14ac:dyDescent="0.3">
      <c r="A2420" s="11" t="s">
        <v>5330</v>
      </c>
      <c r="B2420" s="11">
        <v>2019</v>
      </c>
      <c r="C2420" s="11" t="s">
        <v>5331</v>
      </c>
      <c r="D2420" s="11" t="s">
        <v>2653</v>
      </c>
      <c r="G2420" s="11" t="s">
        <v>5333</v>
      </c>
    </row>
    <row r="2421" spans="1:8" x14ac:dyDescent="0.3">
      <c r="A2421" s="11" t="s">
        <v>8274</v>
      </c>
      <c r="B2421" s="11">
        <v>2020</v>
      </c>
      <c r="C2421" s="11" t="s">
        <v>427</v>
      </c>
      <c r="D2421" s="11" t="s">
        <v>597</v>
      </c>
      <c r="E2421" s="11">
        <v>57</v>
      </c>
      <c r="F2421" s="11">
        <v>3</v>
      </c>
      <c r="G2421" s="11">
        <v>102087</v>
      </c>
      <c r="H2421" s="11" t="s">
        <v>599</v>
      </c>
    </row>
    <row r="2422" spans="1:8" x14ac:dyDescent="0.3">
      <c r="A2422" s="11" t="s">
        <v>4199</v>
      </c>
      <c r="B2422" s="11">
        <v>2019</v>
      </c>
      <c r="C2422" s="11" t="s">
        <v>2000</v>
      </c>
      <c r="D2422" s="11" t="s">
        <v>8275</v>
      </c>
      <c r="G2422" s="11" t="s">
        <v>2003</v>
      </c>
    </row>
    <row r="2423" spans="1:8" x14ac:dyDescent="0.3">
      <c r="A2423" s="11" t="s">
        <v>8276</v>
      </c>
      <c r="B2423" s="11">
        <v>2021</v>
      </c>
      <c r="C2423" s="11" t="s">
        <v>8277</v>
      </c>
      <c r="D2423" s="11" t="s">
        <v>597</v>
      </c>
      <c r="E2423" s="11">
        <v>58</v>
      </c>
      <c r="F2423" s="11">
        <v>5</v>
      </c>
      <c r="G2423" s="11">
        <v>102660</v>
      </c>
      <c r="H2423" s="11" t="s">
        <v>8278</v>
      </c>
    </row>
    <row r="2424" spans="1:8" x14ac:dyDescent="0.3">
      <c r="A2424" s="11" t="s">
        <v>718</v>
      </c>
      <c r="B2424" s="11">
        <v>2021</v>
      </c>
      <c r="C2424" s="11" t="s">
        <v>66</v>
      </c>
      <c r="D2424" s="11" t="s">
        <v>597</v>
      </c>
      <c r="E2424" s="11">
        <v>58</v>
      </c>
      <c r="F2424" s="11">
        <v>4</v>
      </c>
      <c r="G2424" s="11">
        <v>102544</v>
      </c>
      <c r="H2424" s="11" t="s">
        <v>720</v>
      </c>
    </row>
    <row r="2425" spans="1:8" x14ac:dyDescent="0.3">
      <c r="A2425" s="11" t="s">
        <v>8279</v>
      </c>
      <c r="B2425" s="11">
        <v>2021</v>
      </c>
      <c r="C2425" s="11" t="s">
        <v>8280</v>
      </c>
      <c r="D2425" s="11" t="s">
        <v>8237</v>
      </c>
      <c r="G2425" s="11" t="s">
        <v>8281</v>
      </c>
      <c r="H2425" s="11" t="s">
        <v>8282</v>
      </c>
    </row>
    <row r="2426" spans="1:8" x14ac:dyDescent="0.3">
      <c r="A2426" s="11" t="s">
        <v>8283</v>
      </c>
      <c r="B2426" s="11">
        <v>2019</v>
      </c>
      <c r="C2426" s="11" t="s">
        <v>8284</v>
      </c>
      <c r="D2426" s="11" t="s">
        <v>4177</v>
      </c>
      <c r="E2426" s="11">
        <v>13</v>
      </c>
      <c r="G2426" s="11" t="s">
        <v>1112</v>
      </c>
    </row>
    <row r="2427" spans="1:8" x14ac:dyDescent="0.3">
      <c r="A2427" s="11" t="s">
        <v>4215</v>
      </c>
      <c r="B2427" s="11">
        <v>2017</v>
      </c>
      <c r="C2427" s="11" t="s">
        <v>1664</v>
      </c>
      <c r="D2427" s="11" t="s">
        <v>4216</v>
      </c>
      <c r="G2427" s="11" t="s">
        <v>1666</v>
      </c>
    </row>
    <row r="2428" spans="1:8" x14ac:dyDescent="0.3">
      <c r="A2428" s="11" t="s">
        <v>8285</v>
      </c>
      <c r="B2428" s="11">
        <v>2009</v>
      </c>
      <c r="C2428" s="11" t="s">
        <v>8286</v>
      </c>
      <c r="D2428" s="11" t="s">
        <v>597</v>
      </c>
      <c r="E2428" s="11">
        <v>45</v>
      </c>
      <c r="F2428" s="11">
        <v>4</v>
      </c>
      <c r="G2428" s="11" t="s">
        <v>8287</v>
      </c>
      <c r="H2428" s="11" t="s">
        <v>8288</v>
      </c>
    </row>
    <row r="2429" spans="1:8" x14ac:dyDescent="0.3">
      <c r="A2429" s="11" t="s">
        <v>8289</v>
      </c>
      <c r="B2429" s="11">
        <v>2020</v>
      </c>
      <c r="C2429" s="11" t="s">
        <v>8290</v>
      </c>
      <c r="D2429" s="11" t="s">
        <v>8291</v>
      </c>
    </row>
    <row r="2430" spans="1:8" x14ac:dyDescent="0.3">
      <c r="A2430" s="11" t="s">
        <v>8292</v>
      </c>
      <c r="B2430" s="11">
        <v>2021</v>
      </c>
      <c r="C2430" s="11" t="s">
        <v>8293</v>
      </c>
      <c r="D2430" s="11" t="s">
        <v>8294</v>
      </c>
      <c r="E2430" s="11">
        <v>11</v>
      </c>
      <c r="F2430" s="11">
        <v>1</v>
      </c>
      <c r="G2430" s="11" t="s">
        <v>2624</v>
      </c>
      <c r="H2430" s="11" t="s">
        <v>8295</v>
      </c>
    </row>
    <row r="2431" spans="1:8" x14ac:dyDescent="0.3">
      <c r="A2431" s="11" t="s">
        <v>8296</v>
      </c>
      <c r="B2431" s="11">
        <v>2020</v>
      </c>
      <c r="C2431" s="11" t="s">
        <v>8297</v>
      </c>
      <c r="D2431" s="11" t="s">
        <v>8266</v>
      </c>
      <c r="G2431" s="11" t="s">
        <v>8298</v>
      </c>
      <c r="H2431" s="11" t="s">
        <v>8299</v>
      </c>
    </row>
    <row r="2432" spans="1:8" x14ac:dyDescent="0.3">
      <c r="A2432" s="11" t="s">
        <v>8300</v>
      </c>
      <c r="B2432" s="11">
        <v>2020</v>
      </c>
      <c r="C2432" s="11" t="s">
        <v>8301</v>
      </c>
      <c r="D2432" s="11" t="s">
        <v>8302</v>
      </c>
      <c r="G2432" s="11" t="s">
        <v>8303</v>
      </c>
    </row>
    <row r="2433" spans="1:8" x14ac:dyDescent="0.3">
      <c r="A2433" s="11" t="s">
        <v>8304</v>
      </c>
      <c r="B2433" s="11">
        <v>2021</v>
      </c>
      <c r="C2433" s="11" t="s">
        <v>8305</v>
      </c>
      <c r="D2433" s="11" t="s">
        <v>8306</v>
      </c>
      <c r="G2433" s="11" t="s">
        <v>8307</v>
      </c>
    </row>
    <row r="2434" spans="1:8" x14ac:dyDescent="0.3">
      <c r="A2434" s="11" t="s">
        <v>8308</v>
      </c>
      <c r="B2434" s="11">
        <v>2020</v>
      </c>
      <c r="C2434" s="11" t="s">
        <v>8309</v>
      </c>
      <c r="D2434" s="11" t="s">
        <v>8310</v>
      </c>
    </row>
    <row r="2435" spans="1:8" x14ac:dyDescent="0.3">
      <c r="A2435" s="11" t="s">
        <v>1561</v>
      </c>
      <c r="B2435" s="11">
        <v>2012</v>
      </c>
      <c r="C2435" s="11" t="s">
        <v>1562</v>
      </c>
      <c r="D2435" s="11" t="s">
        <v>8311</v>
      </c>
      <c r="G2435" s="11" t="s">
        <v>4450</v>
      </c>
    </row>
    <row r="2436" spans="1:8" x14ac:dyDescent="0.3">
      <c r="A2436" s="11" t="s">
        <v>444</v>
      </c>
      <c r="B2436" s="11">
        <v>2021</v>
      </c>
      <c r="C2436" s="11" t="s">
        <v>171</v>
      </c>
      <c r="D2436" s="11" t="s">
        <v>446</v>
      </c>
      <c r="E2436" s="11">
        <v>185</v>
      </c>
      <c r="G2436" s="11" t="s">
        <v>668</v>
      </c>
      <c r="H2436" s="11" t="s">
        <v>669</v>
      </c>
    </row>
    <row r="2437" spans="1:8" x14ac:dyDescent="0.3">
      <c r="A2437" s="11" t="s">
        <v>4145</v>
      </c>
      <c r="B2437" s="11">
        <v>2021</v>
      </c>
      <c r="C2437" s="11" t="s">
        <v>8222</v>
      </c>
      <c r="D2437" s="11" t="s">
        <v>8223</v>
      </c>
      <c r="G2437" s="11" t="s">
        <v>8224</v>
      </c>
    </row>
    <row r="2438" spans="1:8" x14ac:dyDescent="0.3">
      <c r="A2438" s="11" t="s">
        <v>8225</v>
      </c>
      <c r="B2438" s="11">
        <v>2019</v>
      </c>
      <c r="C2438" s="11" t="s">
        <v>8226</v>
      </c>
      <c r="D2438" s="11" t="s">
        <v>906</v>
      </c>
      <c r="E2438" s="11">
        <v>7</v>
      </c>
      <c r="G2438" s="11" t="s">
        <v>8227</v>
      </c>
      <c r="H2438" s="11" t="s">
        <v>8228</v>
      </c>
    </row>
    <row r="2439" spans="1:8" x14ac:dyDescent="0.3">
      <c r="A2439" s="11" t="s">
        <v>473</v>
      </c>
      <c r="B2439" s="11">
        <v>2017</v>
      </c>
      <c r="C2439" s="11" t="s">
        <v>474</v>
      </c>
      <c r="D2439" s="11" t="s">
        <v>475</v>
      </c>
      <c r="G2439" s="11" t="s">
        <v>476</v>
      </c>
    </row>
    <row r="2440" spans="1:8" x14ac:dyDescent="0.3">
      <c r="A2440" s="11" t="s">
        <v>488</v>
      </c>
      <c r="B2440" s="11">
        <v>2016</v>
      </c>
      <c r="C2440" s="11" t="s">
        <v>8229</v>
      </c>
      <c r="D2440" s="11" t="s">
        <v>8230</v>
      </c>
      <c r="E2440" s="11">
        <v>5</v>
      </c>
      <c r="G2440" s="11" t="s">
        <v>1601</v>
      </c>
      <c r="H2440" s="11" t="s">
        <v>5262</v>
      </c>
    </row>
    <row r="2441" spans="1:8" x14ac:dyDescent="0.3">
      <c r="A2441" s="11" t="s">
        <v>8231</v>
      </c>
      <c r="B2441" s="11">
        <v>2020</v>
      </c>
      <c r="C2441" s="11" t="s">
        <v>8232</v>
      </c>
      <c r="D2441" s="11" t="s">
        <v>3979</v>
      </c>
      <c r="G2441" s="11" t="s">
        <v>8233</v>
      </c>
    </row>
    <row r="2442" spans="1:8" x14ac:dyDescent="0.3">
      <c r="A2442" s="11" t="s">
        <v>1241</v>
      </c>
      <c r="B2442" s="11">
        <v>2012</v>
      </c>
      <c r="C2442" s="11" t="s">
        <v>1242</v>
      </c>
      <c r="D2442" s="11" t="s">
        <v>8234</v>
      </c>
      <c r="G2442" s="11" t="s">
        <v>1923</v>
      </c>
    </row>
    <row r="2443" spans="1:8" x14ac:dyDescent="0.3">
      <c r="A2443" s="11" t="s">
        <v>8235</v>
      </c>
      <c r="B2443" s="11">
        <v>2021</v>
      </c>
      <c r="C2443" s="11" t="s">
        <v>8236</v>
      </c>
      <c r="D2443" s="11" t="s">
        <v>8237</v>
      </c>
      <c r="G2443" s="11" t="s">
        <v>8238</v>
      </c>
      <c r="H2443" s="11" t="s">
        <v>8239</v>
      </c>
    </row>
    <row r="2444" spans="1:8" x14ac:dyDescent="0.3">
      <c r="A2444" s="11" t="s">
        <v>8312</v>
      </c>
      <c r="B2444" s="11">
        <v>2019</v>
      </c>
      <c r="C2444" s="11" t="s">
        <v>8241</v>
      </c>
      <c r="D2444" s="11" t="s">
        <v>8313</v>
      </c>
    </row>
    <row r="2445" spans="1:8" x14ac:dyDescent="0.3">
      <c r="A2445" s="11" t="s">
        <v>506</v>
      </c>
      <c r="B2445" s="11">
        <v>2020</v>
      </c>
      <c r="C2445" s="11" t="s">
        <v>507</v>
      </c>
      <c r="D2445" s="11" t="s">
        <v>3169</v>
      </c>
      <c r="E2445" s="11">
        <v>20</v>
      </c>
      <c r="F2445" s="11">
        <v>2</v>
      </c>
      <c r="G2445" s="11" t="s">
        <v>3170</v>
      </c>
    </row>
    <row r="2446" spans="1:8" x14ac:dyDescent="0.3">
      <c r="A2446" s="11" t="s">
        <v>8314</v>
      </c>
      <c r="B2446" s="11">
        <v>2018</v>
      </c>
      <c r="C2446" s="11" t="s">
        <v>1944</v>
      </c>
      <c r="D2446" s="11" t="s">
        <v>3179</v>
      </c>
    </row>
    <row r="2447" spans="1:8" x14ac:dyDescent="0.3">
      <c r="A2447" s="11" t="s">
        <v>8315</v>
      </c>
      <c r="B2447" s="11">
        <v>2022</v>
      </c>
      <c r="C2447" s="11" t="s">
        <v>8316</v>
      </c>
      <c r="D2447" s="11" t="s">
        <v>8317</v>
      </c>
    </row>
    <row r="2448" spans="1:8" x14ac:dyDescent="0.3">
      <c r="A2448" s="11" t="s">
        <v>2311</v>
      </c>
      <c r="B2448" s="11">
        <v>2015</v>
      </c>
      <c r="C2448" s="11" t="s">
        <v>1614</v>
      </c>
      <c r="D2448" s="11" t="s">
        <v>2312</v>
      </c>
      <c r="G2448" s="11" t="s">
        <v>1616</v>
      </c>
    </row>
    <row r="2449" spans="1:7" x14ac:dyDescent="0.3">
      <c r="A2449" s="11" t="s">
        <v>8318</v>
      </c>
      <c r="B2449" s="11">
        <v>2020</v>
      </c>
      <c r="C2449" s="11" t="s">
        <v>8319</v>
      </c>
      <c r="D2449" s="11" t="s">
        <v>715</v>
      </c>
      <c r="E2449" s="11">
        <v>8</v>
      </c>
      <c r="G2449" s="11" t="s">
        <v>8320</v>
      </c>
    </row>
    <row r="2450" spans="1:7" x14ac:dyDescent="0.3">
      <c r="A2450" s="11" t="s">
        <v>3974</v>
      </c>
      <c r="B2450" s="11">
        <v>2020</v>
      </c>
      <c r="C2450" s="11" t="s">
        <v>3975</v>
      </c>
      <c r="D2450" s="11" t="s">
        <v>811</v>
      </c>
      <c r="G2450" s="11" t="s">
        <v>5109</v>
      </c>
    </row>
    <row r="2451" spans="1:7" x14ac:dyDescent="0.3">
      <c r="A2451" s="11" t="s">
        <v>8321</v>
      </c>
      <c r="B2451" s="11">
        <v>2018</v>
      </c>
      <c r="C2451" s="11" t="s">
        <v>8322</v>
      </c>
      <c r="D2451" s="11" t="s">
        <v>8323</v>
      </c>
      <c r="E2451" s="11">
        <v>45</v>
      </c>
      <c r="F2451" s="11">
        <v>15</v>
      </c>
      <c r="G2451" s="11" t="s">
        <v>8324</v>
      </c>
    </row>
    <row r="2452" spans="1:7" x14ac:dyDescent="0.3">
      <c r="A2452" s="11" t="s">
        <v>8325</v>
      </c>
      <c r="B2452" s="11">
        <v>2020</v>
      </c>
      <c r="C2452" s="11" t="s">
        <v>60</v>
      </c>
      <c r="D2452" s="11" t="s">
        <v>485</v>
      </c>
      <c r="E2452" s="11">
        <v>210</v>
      </c>
      <c r="G2452" s="11">
        <v>106458</v>
      </c>
    </row>
    <row r="2453" spans="1:7" x14ac:dyDescent="0.3">
      <c r="A2453" s="11" t="s">
        <v>8326</v>
      </c>
      <c r="B2453" s="11">
        <v>2021</v>
      </c>
      <c r="C2453" s="11" t="s">
        <v>8327</v>
      </c>
      <c r="D2453" s="11" t="s">
        <v>597</v>
      </c>
      <c r="E2453" s="11">
        <v>58</v>
      </c>
      <c r="F2453" s="11">
        <v>5</v>
      </c>
      <c r="G2453" s="11">
        <v>102643</v>
      </c>
    </row>
    <row r="2454" spans="1:7" x14ac:dyDescent="0.3">
      <c r="A2454" s="11" t="s">
        <v>7512</v>
      </c>
      <c r="B2454" s="11">
        <v>2022</v>
      </c>
      <c r="C2454" s="11" t="s">
        <v>8328</v>
      </c>
      <c r="D2454" s="11" t="s">
        <v>8329</v>
      </c>
      <c r="E2454" s="11">
        <v>25</v>
      </c>
      <c r="F2454" s="11">
        <v>4</v>
      </c>
      <c r="G2454" s="11" t="s">
        <v>8330</v>
      </c>
    </row>
    <row r="2455" spans="1:7" x14ac:dyDescent="0.3">
      <c r="A2455" s="11" t="s">
        <v>708</v>
      </c>
      <c r="B2455" s="11">
        <v>2019</v>
      </c>
      <c r="C2455" s="11" t="s">
        <v>587</v>
      </c>
      <c r="D2455" s="11" t="s">
        <v>1239</v>
      </c>
      <c r="E2455" s="11">
        <v>14</v>
      </c>
      <c r="F2455" s="11">
        <v>8</v>
      </c>
      <c r="G2455" s="11" t="s">
        <v>1737</v>
      </c>
    </row>
    <row r="2456" spans="1:7" x14ac:dyDescent="0.3">
      <c r="A2456" s="11" t="s">
        <v>983</v>
      </c>
      <c r="B2456" s="11">
        <v>2023</v>
      </c>
      <c r="C2456" s="11" t="s">
        <v>984</v>
      </c>
      <c r="D2456" s="11" t="s">
        <v>446</v>
      </c>
      <c r="E2456" s="11">
        <v>215</v>
      </c>
      <c r="G2456" s="11">
        <v>119342</v>
      </c>
    </row>
    <row r="2457" spans="1:7" x14ac:dyDescent="0.3">
      <c r="A2457" s="11" t="s">
        <v>6203</v>
      </c>
      <c r="B2457" s="11">
        <v>2021</v>
      </c>
      <c r="C2457" s="11" t="s">
        <v>6204</v>
      </c>
      <c r="D2457" s="11" t="s">
        <v>4118</v>
      </c>
      <c r="E2457" s="11">
        <v>35</v>
      </c>
      <c r="G2457" s="11" t="s">
        <v>7908</v>
      </c>
    </row>
    <row r="2458" spans="1:7" x14ac:dyDescent="0.3">
      <c r="A2458" s="11" t="s">
        <v>3619</v>
      </c>
      <c r="B2458" s="11">
        <v>2020</v>
      </c>
      <c r="C2458" s="11" t="s">
        <v>3620</v>
      </c>
      <c r="D2458" s="11" t="s">
        <v>446</v>
      </c>
      <c r="E2458" s="11">
        <v>161</v>
      </c>
      <c r="G2458" s="11">
        <v>113725</v>
      </c>
    </row>
    <row r="2459" spans="1:7" x14ac:dyDescent="0.3">
      <c r="A2459" s="11" t="s">
        <v>1004</v>
      </c>
      <c r="B2459" s="11">
        <v>2022</v>
      </c>
      <c r="C2459" s="11" t="s">
        <v>8331</v>
      </c>
      <c r="D2459" s="11" t="s">
        <v>1006</v>
      </c>
      <c r="G2459" s="11" t="s">
        <v>589</v>
      </c>
    </row>
    <row r="2460" spans="1:7" x14ac:dyDescent="0.3">
      <c r="A2460" s="11" t="s">
        <v>8274</v>
      </c>
      <c r="B2460" s="11">
        <v>2020</v>
      </c>
      <c r="C2460" s="11" t="s">
        <v>427</v>
      </c>
      <c r="D2460" s="11" t="s">
        <v>597</v>
      </c>
      <c r="E2460" s="11">
        <v>57</v>
      </c>
      <c r="F2460" s="11">
        <v>3</v>
      </c>
      <c r="G2460" s="11">
        <v>102087</v>
      </c>
    </row>
    <row r="2461" spans="1:7" x14ac:dyDescent="0.3">
      <c r="A2461" s="11" t="s">
        <v>4199</v>
      </c>
      <c r="B2461" s="11">
        <v>2020</v>
      </c>
      <c r="C2461" s="11" t="s">
        <v>4200</v>
      </c>
      <c r="D2461" s="11" t="s">
        <v>1239</v>
      </c>
      <c r="E2461" s="11">
        <v>15</v>
      </c>
      <c r="F2461" s="11">
        <v>8</v>
      </c>
      <c r="G2461" s="11" t="s">
        <v>4201</v>
      </c>
    </row>
    <row r="2462" spans="1:7" x14ac:dyDescent="0.3">
      <c r="A2462" s="11" t="s">
        <v>8332</v>
      </c>
      <c r="B2462" s="11">
        <v>2022</v>
      </c>
      <c r="C2462" s="11" t="s">
        <v>420</v>
      </c>
      <c r="D2462" s="11" t="s">
        <v>446</v>
      </c>
      <c r="E2462" s="11">
        <v>201</v>
      </c>
      <c r="G2462" s="11">
        <v>117032</v>
      </c>
    </row>
    <row r="2463" spans="1:7" x14ac:dyDescent="0.3">
      <c r="A2463" s="11" t="s">
        <v>718</v>
      </c>
      <c r="B2463" s="11">
        <v>2021</v>
      </c>
      <c r="C2463" s="11" t="s">
        <v>66</v>
      </c>
      <c r="D2463" s="11" t="s">
        <v>597</v>
      </c>
      <c r="E2463" s="11">
        <v>58</v>
      </c>
      <c r="F2463" s="11">
        <v>4</v>
      </c>
      <c r="G2463" s="11">
        <v>102544</v>
      </c>
    </row>
    <row r="2464" spans="1:7" x14ac:dyDescent="0.3">
      <c r="A2464" s="11" t="s">
        <v>4051</v>
      </c>
      <c r="B2464" s="11">
        <v>2022</v>
      </c>
      <c r="C2464" s="11" t="s">
        <v>4052</v>
      </c>
      <c r="D2464" s="11" t="s">
        <v>811</v>
      </c>
      <c r="E2464" s="11">
        <v>28</v>
      </c>
      <c r="F2464" s="11">
        <v>6</v>
      </c>
      <c r="G2464" s="11" t="s">
        <v>4053</v>
      </c>
    </row>
    <row r="2465" spans="1:7" x14ac:dyDescent="0.3">
      <c r="A2465" s="11" t="s">
        <v>6888</v>
      </c>
      <c r="B2465" s="11">
        <v>2018</v>
      </c>
      <c r="C2465" s="11" t="s">
        <v>8333</v>
      </c>
      <c r="D2465" s="11" t="s">
        <v>8334</v>
      </c>
      <c r="G2465" s="11" t="s">
        <v>6891</v>
      </c>
    </row>
    <row r="2466" spans="1:7" x14ac:dyDescent="0.3">
      <c r="A2466" s="11" t="s">
        <v>8335</v>
      </c>
      <c r="B2466" s="11">
        <v>2021</v>
      </c>
      <c r="C2466" s="11" t="s">
        <v>223</v>
      </c>
      <c r="D2466" s="11" t="s">
        <v>597</v>
      </c>
      <c r="E2466" s="11">
        <v>58</v>
      </c>
      <c r="F2466" s="11">
        <v>6</v>
      </c>
      <c r="G2466" s="11">
        <v>102674</v>
      </c>
    </row>
    <row r="2467" spans="1:7" x14ac:dyDescent="0.3">
      <c r="A2467" s="11" t="s">
        <v>8336</v>
      </c>
      <c r="B2467" s="11">
        <v>2021</v>
      </c>
      <c r="C2467" s="11" t="s">
        <v>8337</v>
      </c>
      <c r="D2467" s="11" t="s">
        <v>8338</v>
      </c>
      <c r="G2467" s="11" t="s">
        <v>8339</v>
      </c>
    </row>
    <row r="2468" spans="1:7" x14ac:dyDescent="0.3">
      <c r="A2468" s="11" t="s">
        <v>8340</v>
      </c>
      <c r="B2468" s="11">
        <v>2020</v>
      </c>
      <c r="C2468" s="11" t="s">
        <v>8341</v>
      </c>
      <c r="D2468" s="11" t="s">
        <v>8342</v>
      </c>
    </row>
    <row r="2469" spans="1:7" x14ac:dyDescent="0.3">
      <c r="A2469" s="11" t="s">
        <v>3319</v>
      </c>
      <c r="B2469" s="11">
        <v>2018</v>
      </c>
      <c r="C2469" s="11" t="s">
        <v>3320</v>
      </c>
      <c r="D2469" s="11" t="s">
        <v>8343</v>
      </c>
    </row>
    <row r="2470" spans="1:7" x14ac:dyDescent="0.3">
      <c r="A2470" s="11" t="s">
        <v>8344</v>
      </c>
      <c r="B2470" s="11">
        <v>2022</v>
      </c>
      <c r="C2470" s="11" t="s">
        <v>8345</v>
      </c>
      <c r="D2470" s="11" t="s">
        <v>597</v>
      </c>
      <c r="E2470" s="11">
        <v>59</v>
      </c>
      <c r="F2470" s="11">
        <v>1</v>
      </c>
      <c r="G2470" s="11">
        <v>102760</v>
      </c>
    </row>
    <row r="2471" spans="1:7" x14ac:dyDescent="0.3">
      <c r="A2471" s="11" t="s">
        <v>8346</v>
      </c>
      <c r="B2471" s="11">
        <v>2020</v>
      </c>
      <c r="C2471" s="11" t="s">
        <v>8347</v>
      </c>
      <c r="D2471" s="11" t="s">
        <v>8348</v>
      </c>
      <c r="G2471" s="11" t="s">
        <v>7591</v>
      </c>
    </row>
    <row r="2472" spans="1:7" x14ac:dyDescent="0.3">
      <c r="A2472" s="11" t="s">
        <v>8349</v>
      </c>
      <c r="B2472" s="11">
        <v>2020</v>
      </c>
      <c r="C2472" s="11" t="s">
        <v>8350</v>
      </c>
      <c r="D2472" s="11" t="s">
        <v>991</v>
      </c>
      <c r="E2472" s="11">
        <v>62</v>
      </c>
      <c r="G2472" s="11" t="s">
        <v>8351</v>
      </c>
    </row>
    <row r="2473" spans="1:7" x14ac:dyDescent="0.3">
      <c r="A2473" s="11" t="s">
        <v>1104</v>
      </c>
      <c r="B2473" s="11">
        <v>2023</v>
      </c>
      <c r="C2473" s="11" t="s">
        <v>377</v>
      </c>
      <c r="D2473" s="11" t="s">
        <v>446</v>
      </c>
      <c r="E2473" s="11">
        <v>216</v>
      </c>
      <c r="G2473" s="11">
        <v>119446</v>
      </c>
    </row>
    <row r="2474" spans="1:7" x14ac:dyDescent="0.3">
      <c r="A2474" s="11" t="s">
        <v>8352</v>
      </c>
      <c r="B2474" s="11">
        <v>2022</v>
      </c>
      <c r="C2474" s="11" t="s">
        <v>8353</v>
      </c>
      <c r="D2474" s="11" t="s">
        <v>597</v>
      </c>
      <c r="E2474" s="11">
        <v>59</v>
      </c>
      <c r="F2474" s="11">
        <v>4</v>
      </c>
      <c r="G2474" s="11">
        <v>102998</v>
      </c>
    </row>
    <row r="2475" spans="1:7" x14ac:dyDescent="0.3">
      <c r="A2475" s="11" t="s">
        <v>8354</v>
      </c>
      <c r="B2475" s="11">
        <v>2022</v>
      </c>
      <c r="C2475" s="11" t="s">
        <v>8355</v>
      </c>
      <c r="D2475" s="11" t="s">
        <v>446</v>
      </c>
      <c r="E2475" s="11">
        <v>205</v>
      </c>
      <c r="G2475" s="11">
        <v>117571</v>
      </c>
    </row>
    <row r="2476" spans="1:7" x14ac:dyDescent="0.3">
      <c r="A2476" s="11" t="s">
        <v>8356</v>
      </c>
      <c r="B2476" s="11">
        <v>2021</v>
      </c>
      <c r="C2476" s="11" t="s">
        <v>8357</v>
      </c>
      <c r="D2476" s="11" t="s">
        <v>8358</v>
      </c>
      <c r="E2476" s="11">
        <v>92</v>
      </c>
      <c r="G2476" s="11">
        <v>107186</v>
      </c>
    </row>
    <row r="2477" spans="1:7" x14ac:dyDescent="0.3">
      <c r="A2477" s="11" t="s">
        <v>8359</v>
      </c>
      <c r="B2477" s="11">
        <v>2018</v>
      </c>
      <c r="C2477" s="11" t="s">
        <v>4237</v>
      </c>
      <c r="D2477" s="11" t="s">
        <v>8360</v>
      </c>
      <c r="G2477" s="11" t="s">
        <v>4239</v>
      </c>
    </row>
    <row r="2478" spans="1:7" x14ac:dyDescent="0.3">
      <c r="A2478" s="11" t="s">
        <v>8361</v>
      </c>
      <c r="B2478" s="11">
        <v>2020</v>
      </c>
      <c r="C2478" s="11" t="s">
        <v>8362</v>
      </c>
      <c r="D2478" s="11" t="s">
        <v>715</v>
      </c>
      <c r="E2478" s="11">
        <v>8</v>
      </c>
      <c r="G2478" s="11" t="s">
        <v>8363</v>
      </c>
    </row>
    <row r="2479" spans="1:7" x14ac:dyDescent="0.3">
      <c r="A2479" s="11" t="s">
        <v>7032</v>
      </c>
      <c r="B2479" s="11">
        <v>2022</v>
      </c>
      <c r="C2479" s="11" t="s">
        <v>7033</v>
      </c>
      <c r="D2479" s="11" t="s">
        <v>811</v>
      </c>
      <c r="E2479" s="11">
        <v>28</v>
      </c>
      <c r="F2479" s="11">
        <v>6</v>
      </c>
      <c r="G2479" s="11" t="s">
        <v>8364</v>
      </c>
    </row>
    <row r="2480" spans="1:7" x14ac:dyDescent="0.3">
      <c r="A2480" s="11" t="s">
        <v>8365</v>
      </c>
      <c r="B2480" s="11">
        <v>2023</v>
      </c>
      <c r="C2480" s="11" t="s">
        <v>8366</v>
      </c>
      <c r="D2480" s="11" t="s">
        <v>597</v>
      </c>
      <c r="E2480" s="11">
        <v>60</v>
      </c>
      <c r="F2480" s="11">
        <v>3</v>
      </c>
      <c r="G2480" s="11">
        <v>103270</v>
      </c>
    </row>
    <row r="2481" spans="1:7" x14ac:dyDescent="0.3">
      <c r="A2481" s="11" t="s">
        <v>8367</v>
      </c>
      <c r="B2481" s="11">
        <v>2022</v>
      </c>
      <c r="C2481" s="11" t="s">
        <v>8368</v>
      </c>
      <c r="D2481" s="11" t="s">
        <v>3901</v>
      </c>
      <c r="E2481" s="11">
        <v>2022</v>
      </c>
    </row>
    <row r="2482" spans="1:7" x14ac:dyDescent="0.3">
      <c r="A2482" s="11" t="s">
        <v>8369</v>
      </c>
      <c r="B2482" s="11">
        <v>2021</v>
      </c>
      <c r="C2482" s="11" t="s">
        <v>8370</v>
      </c>
      <c r="D2482" s="11" t="s">
        <v>8371</v>
      </c>
    </row>
    <row r="2483" spans="1:7" x14ac:dyDescent="0.3">
      <c r="A2483" s="11" t="s">
        <v>8372</v>
      </c>
      <c r="B2483" s="11">
        <v>2023</v>
      </c>
      <c r="C2483" s="11" t="s">
        <v>8373</v>
      </c>
      <c r="D2483" s="11" t="s">
        <v>8374</v>
      </c>
      <c r="E2483" s="11">
        <v>5</v>
      </c>
      <c r="F2483" s="11">
        <v>1</v>
      </c>
      <c r="G2483" s="11" t="s">
        <v>8375</v>
      </c>
    </row>
    <row r="2484" spans="1:7" x14ac:dyDescent="0.3">
      <c r="A2484" s="11" t="s">
        <v>8376</v>
      </c>
      <c r="B2484" s="11">
        <v>2019</v>
      </c>
      <c r="C2484" s="11" t="s">
        <v>8377</v>
      </c>
      <c r="D2484" s="11" t="s">
        <v>8378</v>
      </c>
      <c r="E2484" s="11">
        <v>12</v>
      </c>
      <c r="F2484" s="11">
        <v>12</v>
      </c>
      <c r="G2484" s="11" t="s">
        <v>8379</v>
      </c>
    </row>
    <row r="2485" spans="1:7" x14ac:dyDescent="0.3">
      <c r="A2485" s="11" t="s">
        <v>8380</v>
      </c>
      <c r="B2485" s="11">
        <v>2020</v>
      </c>
      <c r="C2485" s="11" t="s">
        <v>8381</v>
      </c>
      <c r="D2485" s="11" t="s">
        <v>8382</v>
      </c>
      <c r="E2485" s="11">
        <v>12</v>
      </c>
      <c r="F2485" s="11">
        <v>2</v>
      </c>
      <c r="G2485" s="11" t="s">
        <v>8383</v>
      </c>
    </row>
    <row r="2486" spans="1:7" x14ac:dyDescent="0.3">
      <c r="A2486" s="11" t="s">
        <v>8384</v>
      </c>
      <c r="B2486" s="11">
        <v>2020</v>
      </c>
      <c r="C2486" s="11" t="s">
        <v>8385</v>
      </c>
      <c r="D2486" s="11" t="s">
        <v>4634</v>
      </c>
      <c r="E2486" s="11">
        <v>19</v>
      </c>
      <c r="G2486" s="11">
        <v>100096</v>
      </c>
    </row>
    <row r="2487" spans="1:7" x14ac:dyDescent="0.3">
      <c r="A2487" s="11" t="s">
        <v>8386</v>
      </c>
      <c r="B2487" s="11">
        <v>2020</v>
      </c>
      <c r="C2487" s="11" t="s">
        <v>8387</v>
      </c>
      <c r="D2487" s="11" t="s">
        <v>3186</v>
      </c>
      <c r="E2487" s="11">
        <v>10</v>
      </c>
      <c r="F2487" s="11">
        <v>23</v>
      </c>
      <c r="G2487" s="11">
        <v>8614</v>
      </c>
    </row>
    <row r="2488" spans="1:7" x14ac:dyDescent="0.3">
      <c r="A2488" s="11" t="s">
        <v>8388</v>
      </c>
      <c r="B2488" s="11">
        <v>2020</v>
      </c>
      <c r="C2488" s="11" t="s">
        <v>8389</v>
      </c>
      <c r="D2488" s="11" t="s">
        <v>8390</v>
      </c>
      <c r="G2488" s="11" t="s">
        <v>8391</v>
      </c>
    </row>
    <row r="2489" spans="1:7" x14ac:dyDescent="0.3">
      <c r="A2489" s="11" t="s">
        <v>8392</v>
      </c>
      <c r="B2489" s="11">
        <v>2019</v>
      </c>
      <c r="C2489" s="11" t="s">
        <v>8393</v>
      </c>
      <c r="D2489" s="11" t="s">
        <v>8394</v>
      </c>
      <c r="G2489" s="11" t="s">
        <v>8395</v>
      </c>
    </row>
    <row r="2490" spans="1:7" x14ac:dyDescent="0.3">
      <c r="A2490" s="11" t="s">
        <v>8396</v>
      </c>
      <c r="B2490" s="11">
        <v>2023</v>
      </c>
      <c r="C2490" s="11" t="s">
        <v>8397</v>
      </c>
      <c r="D2490" s="11" t="s">
        <v>8398</v>
      </c>
      <c r="E2490" s="11">
        <v>943</v>
      </c>
      <c r="G2490" s="11" t="s">
        <v>8399</v>
      </c>
    </row>
    <row r="2491" spans="1:7" x14ac:dyDescent="0.3">
      <c r="A2491" s="11" t="s">
        <v>8400</v>
      </c>
      <c r="B2491" s="11">
        <v>2021</v>
      </c>
      <c r="C2491" s="11" t="s">
        <v>8401</v>
      </c>
      <c r="D2491" s="11" t="s">
        <v>8402</v>
      </c>
      <c r="E2491" s="11">
        <v>4</v>
      </c>
      <c r="F2491" s="11">
        <v>1</v>
      </c>
      <c r="G2491" s="11" t="s">
        <v>8403</v>
      </c>
    </row>
    <row r="2492" spans="1:7" x14ac:dyDescent="0.3">
      <c r="A2492" s="11" t="s">
        <v>8404</v>
      </c>
      <c r="B2492" s="11">
        <v>2023</v>
      </c>
      <c r="C2492" s="11" t="s">
        <v>8405</v>
      </c>
      <c r="D2492" s="11" t="s">
        <v>619</v>
      </c>
      <c r="G2492" s="11" t="s">
        <v>4010</v>
      </c>
    </row>
    <row r="2493" spans="1:7" x14ac:dyDescent="0.3">
      <c r="A2493" s="11" t="s">
        <v>8406</v>
      </c>
      <c r="B2493" s="11">
        <v>2008</v>
      </c>
      <c r="C2493" s="11" t="s">
        <v>8407</v>
      </c>
      <c r="D2493" s="11" t="s">
        <v>6704</v>
      </c>
      <c r="E2493" s="11">
        <v>34</v>
      </c>
      <c r="F2493" s="11">
        <v>4</v>
      </c>
      <c r="G2493" s="11" t="s">
        <v>8408</v>
      </c>
    </row>
    <row r="2494" spans="1:7" x14ac:dyDescent="0.3">
      <c r="A2494" s="11" t="s">
        <v>8409</v>
      </c>
      <c r="B2494" s="11">
        <v>2022</v>
      </c>
      <c r="C2494" s="11" t="s">
        <v>8410</v>
      </c>
      <c r="D2494" s="11" t="s">
        <v>2101</v>
      </c>
      <c r="E2494" s="11">
        <v>12</v>
      </c>
      <c r="F2494" s="11">
        <v>1</v>
      </c>
      <c r="G2494" s="11" t="s">
        <v>5109</v>
      </c>
    </row>
    <row r="2495" spans="1:7" x14ac:dyDescent="0.3">
      <c r="A2495" s="11" t="s">
        <v>8411</v>
      </c>
      <c r="B2495" s="11">
        <v>2018</v>
      </c>
      <c r="C2495" s="11" t="s">
        <v>8412</v>
      </c>
      <c r="D2495" s="11" t="s">
        <v>8413</v>
      </c>
      <c r="G2495" s="11" t="s">
        <v>8414</v>
      </c>
    </row>
    <row r="2496" spans="1:7" x14ac:dyDescent="0.3">
      <c r="A2496" s="11" t="s">
        <v>473</v>
      </c>
      <c r="B2496" s="11">
        <v>2017</v>
      </c>
      <c r="C2496" s="11" t="s">
        <v>474</v>
      </c>
      <c r="D2496" s="11" t="s">
        <v>475</v>
      </c>
      <c r="G2496" s="11" t="s">
        <v>476</v>
      </c>
    </row>
    <row r="2497" spans="1:7" x14ac:dyDescent="0.3">
      <c r="A2497" s="11" t="s">
        <v>8415</v>
      </c>
      <c r="B2497" s="11">
        <v>2022</v>
      </c>
      <c r="C2497" s="11" t="s">
        <v>8416</v>
      </c>
      <c r="D2497" s="11" t="s">
        <v>8417</v>
      </c>
      <c r="G2497" s="11" t="s">
        <v>8418</v>
      </c>
    </row>
    <row r="2498" spans="1:7" x14ac:dyDescent="0.3">
      <c r="A2498" s="11" t="s">
        <v>8419</v>
      </c>
      <c r="B2498" s="11">
        <v>2013</v>
      </c>
      <c r="C2498" s="11" t="s">
        <v>8420</v>
      </c>
      <c r="D2498" s="11"/>
    </row>
    <row r="2499" spans="1:7" x14ac:dyDescent="0.3">
      <c r="A2499" s="11" t="s">
        <v>8421</v>
      </c>
      <c r="B2499" s="11">
        <v>2005</v>
      </c>
      <c r="C2499" s="11" t="s">
        <v>8422</v>
      </c>
      <c r="D2499" s="11" t="s">
        <v>8423</v>
      </c>
      <c r="E2499" s="11">
        <v>32</v>
      </c>
      <c r="F2499" s="11">
        <v>3</v>
      </c>
      <c r="G2499" s="11">
        <v>265</v>
      </c>
    </row>
    <row r="2500" spans="1:7" x14ac:dyDescent="0.3">
      <c r="A2500" s="11" t="s">
        <v>8421</v>
      </c>
      <c r="B2500" s="11">
        <v>2007</v>
      </c>
      <c r="C2500" s="11" t="s">
        <v>8424</v>
      </c>
      <c r="D2500" s="11" t="s">
        <v>8425</v>
      </c>
      <c r="E2500" s="11">
        <v>1</v>
      </c>
      <c r="F2500" s="11">
        <v>2</v>
      </c>
      <c r="G2500" s="11" t="s">
        <v>8426</v>
      </c>
    </row>
    <row r="2501" spans="1:7" x14ac:dyDescent="0.3">
      <c r="A2501" s="11" t="s">
        <v>8427</v>
      </c>
      <c r="B2501" s="11">
        <v>2022</v>
      </c>
      <c r="C2501" s="11" t="s">
        <v>8428</v>
      </c>
      <c r="D2501" s="11" t="s">
        <v>8429</v>
      </c>
      <c r="G2501" s="11" t="s">
        <v>8430</v>
      </c>
    </row>
    <row r="2502" spans="1:7" x14ac:dyDescent="0.3">
      <c r="A2502" s="11" t="s">
        <v>8431</v>
      </c>
      <c r="B2502" s="11">
        <v>2021</v>
      </c>
      <c r="C2502" s="11" t="s">
        <v>8432</v>
      </c>
      <c r="D2502" s="11" t="s">
        <v>8433</v>
      </c>
    </row>
    <row r="2503" spans="1:7" x14ac:dyDescent="0.3">
      <c r="A2503" s="11" t="s">
        <v>8434</v>
      </c>
      <c r="B2503" s="11">
        <v>2022</v>
      </c>
      <c r="C2503" s="11" t="s">
        <v>8435</v>
      </c>
      <c r="D2503" s="11" t="s">
        <v>8436</v>
      </c>
    </row>
    <row r="2504" spans="1:7" x14ac:dyDescent="0.3">
      <c r="A2504" s="11" t="s">
        <v>8437</v>
      </c>
      <c r="B2504" s="11">
        <v>2019</v>
      </c>
      <c r="C2504" s="11" t="s">
        <v>3549</v>
      </c>
      <c r="D2504" s="11" t="s">
        <v>8438</v>
      </c>
      <c r="G2504" s="11" t="s">
        <v>3551</v>
      </c>
    </row>
    <row r="2505" spans="1:7" x14ac:dyDescent="0.3">
      <c r="A2505" s="11" t="s">
        <v>8439</v>
      </c>
      <c r="B2505" s="11">
        <v>2022</v>
      </c>
      <c r="C2505" s="11" t="s">
        <v>8440</v>
      </c>
      <c r="D2505" s="11" t="s">
        <v>8441</v>
      </c>
      <c r="E2505" s="11">
        <v>112</v>
      </c>
      <c r="F2505" s="11">
        <v>11</v>
      </c>
      <c r="G2505" s="11" t="s">
        <v>8442</v>
      </c>
    </row>
    <row r="2506" spans="1:7" x14ac:dyDescent="0.3">
      <c r="A2506" s="11" t="s">
        <v>8443</v>
      </c>
      <c r="B2506" s="11">
        <v>2020</v>
      </c>
      <c r="C2506" s="11" t="s">
        <v>8444</v>
      </c>
      <c r="D2506" s="11" t="s">
        <v>8445</v>
      </c>
    </row>
    <row r="2507" spans="1:7" x14ac:dyDescent="0.3">
      <c r="A2507" s="11" t="s">
        <v>8446</v>
      </c>
      <c r="B2507" s="11">
        <v>2020</v>
      </c>
      <c r="C2507" s="11" t="s">
        <v>8447</v>
      </c>
      <c r="D2507" s="11" t="s">
        <v>8448</v>
      </c>
      <c r="G2507" s="11" t="s">
        <v>1946</v>
      </c>
    </row>
    <row r="2508" spans="1:7" x14ac:dyDescent="0.3">
      <c r="A2508" s="11" t="s">
        <v>8449</v>
      </c>
      <c r="B2508" s="11">
        <v>2020</v>
      </c>
      <c r="C2508" s="11" t="s">
        <v>8450</v>
      </c>
      <c r="D2508" s="11" t="s">
        <v>8451</v>
      </c>
      <c r="G2508" s="11" t="s">
        <v>8452</v>
      </c>
    </row>
    <row r="2509" spans="1:7" x14ac:dyDescent="0.3">
      <c r="A2509" s="11" t="s">
        <v>8453</v>
      </c>
      <c r="B2509" s="11">
        <v>2023</v>
      </c>
      <c r="C2509" s="11" t="s">
        <v>8454</v>
      </c>
      <c r="D2509" s="11" t="s">
        <v>8455</v>
      </c>
      <c r="E2509" s="11">
        <v>3</v>
      </c>
      <c r="F2509" s="11">
        <v>1</v>
      </c>
      <c r="G2509" s="11">
        <v>100151</v>
      </c>
    </row>
    <row r="2510" spans="1:7" x14ac:dyDescent="0.3">
      <c r="A2510" s="11" t="s">
        <v>8456</v>
      </c>
      <c r="B2510" s="11">
        <v>2021</v>
      </c>
      <c r="C2510" s="11" t="s">
        <v>8457</v>
      </c>
      <c r="D2510" s="11" t="s">
        <v>8458</v>
      </c>
      <c r="G2510" s="11" t="s">
        <v>8459</v>
      </c>
    </row>
    <row r="2511" spans="1:7" x14ac:dyDescent="0.3">
      <c r="A2511" s="11" t="s">
        <v>823</v>
      </c>
      <c r="B2511" s="11">
        <v>2020</v>
      </c>
      <c r="C2511" s="11" t="s">
        <v>3917</v>
      </c>
      <c r="D2511" s="11" t="s">
        <v>3967</v>
      </c>
    </row>
    <row r="2512" spans="1:7" x14ac:dyDescent="0.3">
      <c r="A2512" s="11" t="s">
        <v>8460</v>
      </c>
      <c r="B2512" s="11">
        <v>2023</v>
      </c>
      <c r="C2512" s="11" t="s">
        <v>8461</v>
      </c>
      <c r="D2512" s="11" t="s">
        <v>8462</v>
      </c>
    </row>
    <row r="2513" spans="1:7" x14ac:dyDescent="0.3">
      <c r="A2513" s="11" t="s">
        <v>8463</v>
      </c>
      <c r="B2513" s="11">
        <v>1968</v>
      </c>
      <c r="C2513" s="11" t="s">
        <v>8464</v>
      </c>
      <c r="D2513" s="11" t="s">
        <v>1351</v>
      </c>
      <c r="E2513" s="11">
        <v>70</v>
      </c>
      <c r="F2513" s="11">
        <v>4</v>
      </c>
      <c r="G2513" s="11">
        <v>213</v>
      </c>
    </row>
    <row r="2514" spans="1:7" x14ac:dyDescent="0.3">
      <c r="A2514" s="11" t="s">
        <v>8240</v>
      </c>
      <c r="B2514" s="11">
        <v>2020</v>
      </c>
      <c r="C2514" s="11" t="s">
        <v>8241</v>
      </c>
      <c r="D2514" s="11" t="s">
        <v>8465</v>
      </c>
      <c r="G2514" s="11" t="s">
        <v>8466</v>
      </c>
    </row>
    <row r="2515" spans="1:7" x14ac:dyDescent="0.3">
      <c r="A2515" s="11" t="s">
        <v>4705</v>
      </c>
      <c r="B2515" s="11">
        <v>2020</v>
      </c>
      <c r="C2515" s="11" t="s">
        <v>4706</v>
      </c>
      <c r="D2515" s="11" t="s">
        <v>4707</v>
      </c>
      <c r="G2515" s="11" t="s">
        <v>4708</v>
      </c>
    </row>
    <row r="2516" spans="1:7" x14ac:dyDescent="0.3">
      <c r="A2516" s="11" t="s">
        <v>7063</v>
      </c>
      <c r="B2516" s="11">
        <v>2021</v>
      </c>
      <c r="C2516" s="11" t="s">
        <v>8467</v>
      </c>
      <c r="D2516" s="11" t="s">
        <v>8468</v>
      </c>
    </row>
    <row r="2517" spans="1:7" x14ac:dyDescent="0.3">
      <c r="A2517" s="11" t="s">
        <v>8469</v>
      </c>
      <c r="B2517" s="11">
        <v>2021</v>
      </c>
      <c r="C2517" s="11" t="s">
        <v>8470</v>
      </c>
      <c r="D2517" s="11" t="s">
        <v>8471</v>
      </c>
      <c r="G2517" s="11" t="s">
        <v>760</v>
      </c>
    </row>
    <row r="2518" spans="1:7" x14ac:dyDescent="0.3">
      <c r="A2518" s="11" t="s">
        <v>8472</v>
      </c>
      <c r="B2518" s="11">
        <v>2018</v>
      </c>
      <c r="C2518" s="11" t="s">
        <v>8473</v>
      </c>
      <c r="D2518" s="11" t="s">
        <v>8474</v>
      </c>
      <c r="E2518" s="11">
        <v>103</v>
      </c>
      <c r="G2518" s="11" t="s">
        <v>8475</v>
      </c>
    </row>
    <row r="2519" spans="1:7" x14ac:dyDescent="0.3">
      <c r="A2519" s="11" t="s">
        <v>8476</v>
      </c>
      <c r="B2519" s="11">
        <v>2019</v>
      </c>
      <c r="C2519" s="11" t="s">
        <v>5499</v>
      </c>
      <c r="D2519" s="11" t="s">
        <v>8477</v>
      </c>
      <c r="G2519" s="11" t="s">
        <v>839</v>
      </c>
    </row>
    <row r="2520" spans="1:7" x14ac:dyDescent="0.3">
      <c r="A2520" s="11" t="s">
        <v>8478</v>
      </c>
      <c r="B2520" s="11">
        <v>2021</v>
      </c>
      <c r="C2520" s="11" t="s">
        <v>8479</v>
      </c>
      <c r="D2520" s="11" t="s">
        <v>3964</v>
      </c>
      <c r="E2520" s="11">
        <v>8</v>
      </c>
      <c r="F2520" s="11">
        <v>1</v>
      </c>
      <c r="G2520" s="11" t="s">
        <v>4010</v>
      </c>
    </row>
    <row r="2521" spans="1:7" x14ac:dyDescent="0.3">
      <c r="A2521" s="11" t="s">
        <v>8480</v>
      </c>
      <c r="B2521" s="11">
        <v>2023</v>
      </c>
      <c r="C2521" s="11" t="s">
        <v>8481</v>
      </c>
      <c r="D2521" s="11" t="s">
        <v>3186</v>
      </c>
      <c r="E2521" s="11">
        <v>13</v>
      </c>
      <c r="F2521" s="11">
        <v>4</v>
      </c>
      <c r="G2521" s="11">
        <v>2062</v>
      </c>
    </row>
    <row r="2522" spans="1:7" x14ac:dyDescent="0.3">
      <c r="A2522" s="11" t="s">
        <v>2311</v>
      </c>
      <c r="B2522" s="11">
        <v>2015</v>
      </c>
      <c r="C2522" s="11" t="s">
        <v>1614</v>
      </c>
      <c r="D2522" s="11" t="s">
        <v>8482</v>
      </c>
      <c r="G2522" s="11" t="s">
        <v>1616</v>
      </c>
    </row>
    <row r="2523" spans="1:7" x14ac:dyDescent="0.3">
      <c r="A2523" s="11" t="s">
        <v>8483</v>
      </c>
      <c r="B2523" s="11">
        <v>2019</v>
      </c>
      <c r="C2523" s="11" t="s">
        <v>8484</v>
      </c>
      <c r="D2523" s="11" t="s">
        <v>8485</v>
      </c>
    </row>
    <row r="2524" spans="1:7" x14ac:dyDescent="0.3">
      <c r="A2524" s="11" t="s">
        <v>8486</v>
      </c>
      <c r="B2524" s="11">
        <v>2012</v>
      </c>
      <c r="C2524" s="11" t="s">
        <v>8487</v>
      </c>
      <c r="D2524" s="11" t="s">
        <v>8488</v>
      </c>
      <c r="E2524" s="11">
        <v>3</v>
      </c>
      <c r="F2524" s="11">
        <v>1</v>
      </c>
      <c r="G2524" s="11" t="s">
        <v>2128</v>
      </c>
    </row>
    <row r="2525" spans="1:7" x14ac:dyDescent="0.3">
      <c r="A2525" s="11" t="s">
        <v>8489</v>
      </c>
      <c r="B2525" s="11">
        <v>2013</v>
      </c>
      <c r="C2525" s="11" t="s">
        <v>8490</v>
      </c>
      <c r="D2525" s="11" t="s">
        <v>8491</v>
      </c>
      <c r="E2525" s="11">
        <v>21</v>
      </c>
      <c r="F2525" s="11">
        <v>21</v>
      </c>
      <c r="G2525" s="11" t="s">
        <v>8492</v>
      </c>
    </row>
    <row r="2526" spans="1:7" x14ac:dyDescent="0.3">
      <c r="A2526" s="11" t="s">
        <v>4492</v>
      </c>
      <c r="B2526" s="11">
        <v>2021</v>
      </c>
      <c r="C2526" s="11" t="s">
        <v>4493</v>
      </c>
      <c r="D2526" s="11" t="s">
        <v>715</v>
      </c>
      <c r="E2526" s="11">
        <v>9</v>
      </c>
      <c r="G2526" s="11" t="s">
        <v>4494</v>
      </c>
    </row>
    <row r="2527" spans="1:7" x14ac:dyDescent="0.3">
      <c r="A2527" s="11" t="s">
        <v>8493</v>
      </c>
      <c r="B2527" s="11">
        <v>2023</v>
      </c>
      <c r="C2527" s="11" t="s">
        <v>8494</v>
      </c>
      <c r="D2527" s="11" t="s">
        <v>8495</v>
      </c>
      <c r="E2527" s="11">
        <v>13</v>
      </c>
      <c r="F2527" s="11">
        <v>2</v>
      </c>
      <c r="G2527" s="11">
        <v>1979</v>
      </c>
    </row>
    <row r="2528" spans="1:7" x14ac:dyDescent="0.3">
      <c r="A2528" s="11" t="s">
        <v>8496</v>
      </c>
      <c r="B2528" s="11">
        <v>2019</v>
      </c>
      <c r="C2528" s="11" t="s">
        <v>8497</v>
      </c>
      <c r="D2528" s="11" t="s">
        <v>8498</v>
      </c>
      <c r="G2528" s="11" t="s">
        <v>760</v>
      </c>
    </row>
    <row r="2529" spans="1:8" x14ac:dyDescent="0.3">
      <c r="A2529" s="11" t="s">
        <v>8499</v>
      </c>
      <c r="B2529" s="11">
        <v>2023</v>
      </c>
      <c r="C2529" s="11" t="s">
        <v>8500</v>
      </c>
      <c r="D2529" s="11" t="s">
        <v>597</v>
      </c>
      <c r="E2529" s="11">
        <v>60</v>
      </c>
      <c r="F2529" s="11">
        <v>3</v>
      </c>
      <c r="G2529" s="11">
        <v>103250</v>
      </c>
    </row>
    <row r="2530" spans="1:8" x14ac:dyDescent="0.3">
      <c r="A2530" s="11" t="s">
        <v>8501</v>
      </c>
      <c r="B2530" s="11">
        <v>2022</v>
      </c>
      <c r="C2530" s="11" t="s">
        <v>8502</v>
      </c>
      <c r="D2530" s="11" t="s">
        <v>597</v>
      </c>
      <c r="E2530" s="11">
        <v>59</v>
      </c>
      <c r="F2530" s="11">
        <v>4</v>
      </c>
      <c r="G2530" s="11">
        <v>102981</v>
      </c>
    </row>
    <row r="2531" spans="1:8" x14ac:dyDescent="0.3">
      <c r="A2531" s="11" t="s">
        <v>8020</v>
      </c>
      <c r="B2531" s="11">
        <v>2021</v>
      </c>
      <c r="C2531" s="11" t="s">
        <v>8021</v>
      </c>
      <c r="D2531" s="11" t="s">
        <v>597</v>
      </c>
      <c r="E2531" s="11">
        <v>58</v>
      </c>
      <c r="F2531" s="11">
        <v>5</v>
      </c>
      <c r="G2531" s="11">
        <v>102616</v>
      </c>
    </row>
    <row r="2532" spans="1:8" x14ac:dyDescent="0.3">
      <c r="A2532" s="11" t="s">
        <v>8503</v>
      </c>
      <c r="B2532" s="11">
        <v>2017</v>
      </c>
      <c r="C2532" s="11" t="s">
        <v>8504</v>
      </c>
      <c r="D2532" s="11" t="s">
        <v>8505</v>
      </c>
      <c r="G2532" s="11" t="s">
        <v>2326</v>
      </c>
    </row>
    <row r="2533" spans="1:8" x14ac:dyDescent="0.3">
      <c r="A2533" s="11" t="s">
        <v>8506</v>
      </c>
      <c r="B2533" s="11">
        <v>2021</v>
      </c>
      <c r="C2533" s="11" t="s">
        <v>8507</v>
      </c>
      <c r="D2533" s="11" t="s">
        <v>8508</v>
      </c>
      <c r="E2533" s="11">
        <v>6</v>
      </c>
      <c r="F2533" s="11">
        <v>1</v>
      </c>
      <c r="G2533" s="11" t="s">
        <v>4010</v>
      </c>
    </row>
    <row r="2534" spans="1:8" x14ac:dyDescent="0.3">
      <c r="A2534" s="11" t="s">
        <v>8509</v>
      </c>
      <c r="B2534" s="11">
        <v>2022</v>
      </c>
      <c r="C2534" s="11" t="s">
        <v>8510</v>
      </c>
      <c r="D2534" s="11" t="s">
        <v>1239</v>
      </c>
      <c r="E2534" s="11">
        <v>17</v>
      </c>
      <c r="F2534" s="11">
        <v>3</v>
      </c>
      <c r="G2534" s="11" t="s">
        <v>8511</v>
      </c>
    </row>
    <row r="2535" spans="1:8" x14ac:dyDescent="0.3">
      <c r="A2535" s="11" t="s">
        <v>8512</v>
      </c>
      <c r="B2535" s="11">
        <v>2020</v>
      </c>
      <c r="C2535" s="11" t="s">
        <v>8513</v>
      </c>
      <c r="D2535" s="11" t="s">
        <v>8514</v>
      </c>
      <c r="E2535" s="11">
        <v>18</v>
      </c>
      <c r="F2535" s="11">
        <v>7</v>
      </c>
      <c r="G2535" s="11" t="s">
        <v>2246</v>
      </c>
    </row>
    <row r="2536" spans="1:8" x14ac:dyDescent="0.3">
      <c r="A2536" s="11" t="s">
        <v>8515</v>
      </c>
      <c r="B2536" s="11">
        <v>2020</v>
      </c>
      <c r="C2536" s="11" t="s">
        <v>8516</v>
      </c>
      <c r="D2536" s="11" t="s">
        <v>8517</v>
      </c>
      <c r="G2536" s="11" t="s">
        <v>8518</v>
      </c>
    </row>
    <row r="2537" spans="1:8" x14ac:dyDescent="0.3">
      <c r="A2537" s="11" t="s">
        <v>8519</v>
      </c>
      <c r="B2537" s="11">
        <v>2023</v>
      </c>
      <c r="C2537" s="11" t="s">
        <v>8520</v>
      </c>
      <c r="D2537" s="11" t="s">
        <v>8521</v>
      </c>
      <c r="E2537" s="11">
        <v>20</v>
      </c>
      <c r="G2537" s="11" t="s">
        <v>8522</v>
      </c>
      <c r="H2537" s="11" t="s">
        <v>8523</v>
      </c>
    </row>
    <row r="2538" spans="1:8" x14ac:dyDescent="0.3">
      <c r="A2538" s="11" t="s">
        <v>8524</v>
      </c>
      <c r="B2538" s="11">
        <v>2021</v>
      </c>
      <c r="C2538" s="11" t="s">
        <v>8525</v>
      </c>
      <c r="D2538" s="11" t="s">
        <v>8526</v>
      </c>
    </row>
    <row r="2539" spans="1:8" x14ac:dyDescent="0.3">
      <c r="A2539" s="11" t="s">
        <v>8527</v>
      </c>
      <c r="B2539" s="11" t="s">
        <v>8528</v>
      </c>
      <c r="C2539" s="11" t="s">
        <v>8529</v>
      </c>
      <c r="D2539" s="11" t="s">
        <v>8530</v>
      </c>
      <c r="E2539" s="11">
        <v>63</v>
      </c>
      <c r="F2539" s="11">
        <v>3</v>
      </c>
      <c r="G2539" s="11">
        <v>16</v>
      </c>
    </row>
    <row r="2540" spans="1:8" x14ac:dyDescent="0.3">
      <c r="A2540" s="11" t="s">
        <v>8527</v>
      </c>
      <c r="B2540" s="11" t="s">
        <v>8531</v>
      </c>
      <c r="C2540" s="11" t="s">
        <v>8532</v>
      </c>
      <c r="D2540" s="11" t="s">
        <v>8533</v>
      </c>
      <c r="E2540" s="11">
        <v>78</v>
      </c>
      <c r="F2540" s="11">
        <v>8</v>
      </c>
      <c r="G2540" s="11">
        <v>596</v>
      </c>
    </row>
    <row r="2541" spans="1:8" x14ac:dyDescent="0.3">
      <c r="A2541" s="11" t="s">
        <v>8527</v>
      </c>
      <c r="B2541" s="11">
        <v>1999</v>
      </c>
      <c r="C2541" s="11" t="s">
        <v>8534</v>
      </c>
      <c r="D2541" s="11" t="s">
        <v>8535</v>
      </c>
    </row>
    <row r="2542" spans="1:8" x14ac:dyDescent="0.3">
      <c r="A2542" s="11" t="s">
        <v>8536</v>
      </c>
      <c r="B2542" s="11">
        <v>2021</v>
      </c>
      <c r="C2542" s="11" t="s">
        <v>8537</v>
      </c>
      <c r="D2542" s="11" t="s">
        <v>8538</v>
      </c>
    </row>
    <row r="2543" spans="1:8" x14ac:dyDescent="0.3">
      <c r="A2543" s="11" t="s">
        <v>8539</v>
      </c>
      <c r="B2543" s="11">
        <v>2019</v>
      </c>
      <c r="C2543" s="11" t="s">
        <v>8540</v>
      </c>
      <c r="D2543" s="11" t="s">
        <v>8541</v>
      </c>
      <c r="G2543" s="11" t="s">
        <v>8542</v>
      </c>
    </row>
    <row r="2544" spans="1:8" x14ac:dyDescent="0.3">
      <c r="A2544" s="11" t="s">
        <v>3958</v>
      </c>
      <c r="B2544" s="11">
        <v>2018</v>
      </c>
      <c r="C2544" s="11" t="s">
        <v>3959</v>
      </c>
      <c r="D2544" s="11" t="s">
        <v>8543</v>
      </c>
      <c r="G2544" s="11" t="s">
        <v>3961</v>
      </c>
    </row>
    <row r="2545" spans="1:7" x14ac:dyDescent="0.3">
      <c r="A2545" s="11" t="s">
        <v>8544</v>
      </c>
      <c r="B2545" s="11">
        <v>2017</v>
      </c>
      <c r="C2545" s="11" t="s">
        <v>8545</v>
      </c>
      <c r="D2545" s="11" t="s">
        <v>8546</v>
      </c>
      <c r="G2545" s="11" t="s">
        <v>8547</v>
      </c>
    </row>
    <row r="2546" spans="1:7" x14ac:dyDescent="0.3">
      <c r="A2546" s="11" t="s">
        <v>8548</v>
      </c>
      <c r="B2546" s="11">
        <v>2020</v>
      </c>
      <c r="C2546" s="11" t="s">
        <v>8549</v>
      </c>
      <c r="D2546" s="11" t="s">
        <v>5196</v>
      </c>
      <c r="E2546" s="11">
        <v>17</v>
      </c>
      <c r="F2546" s="11">
        <v>1</v>
      </c>
      <c r="G2546" s="11">
        <v>45</v>
      </c>
    </row>
    <row r="2547" spans="1:7" x14ac:dyDescent="0.3">
      <c r="A2547" s="11" t="s">
        <v>8550</v>
      </c>
      <c r="B2547" s="11">
        <v>2018</v>
      </c>
      <c r="C2547" s="11" t="s">
        <v>8551</v>
      </c>
      <c r="D2547" s="11" t="s">
        <v>8552</v>
      </c>
      <c r="G2547" s="11" t="s">
        <v>760</v>
      </c>
    </row>
    <row r="2548" spans="1:7" x14ac:dyDescent="0.3">
      <c r="A2548" s="11" t="s">
        <v>3223</v>
      </c>
      <c r="B2548" s="11">
        <v>2018</v>
      </c>
      <c r="C2548" s="11" t="s">
        <v>8553</v>
      </c>
      <c r="D2548" s="11" t="s">
        <v>4056</v>
      </c>
      <c r="E2548" s="11">
        <v>135</v>
      </c>
      <c r="G2548" s="11" t="s">
        <v>6785</v>
      </c>
    </row>
    <row r="2549" spans="1:7" x14ac:dyDescent="0.3">
      <c r="A2549" s="11" t="s">
        <v>8554</v>
      </c>
      <c r="B2549" s="11">
        <v>2019</v>
      </c>
      <c r="C2549" s="11" t="s">
        <v>8555</v>
      </c>
      <c r="D2549" s="11" t="s">
        <v>8556</v>
      </c>
      <c r="G2549" s="11" t="s">
        <v>8557</v>
      </c>
    </row>
    <row r="2550" spans="1:7" x14ac:dyDescent="0.3">
      <c r="A2550" s="11" t="s">
        <v>8558</v>
      </c>
      <c r="B2550" s="11">
        <v>2021</v>
      </c>
      <c r="C2550" s="11" t="s">
        <v>8559</v>
      </c>
      <c r="D2550" s="11" t="s">
        <v>8560</v>
      </c>
      <c r="E2550" s="11">
        <v>10</v>
      </c>
      <c r="F2550" s="11">
        <v>4</v>
      </c>
      <c r="G2550" s="11" t="s">
        <v>8561</v>
      </c>
    </row>
    <row r="2551" spans="1:7" x14ac:dyDescent="0.3">
      <c r="A2551" s="11" t="s">
        <v>8562</v>
      </c>
      <c r="B2551" s="11">
        <v>2019</v>
      </c>
      <c r="C2551" s="11" t="s">
        <v>8563</v>
      </c>
      <c r="D2551" s="11" t="s">
        <v>8564</v>
      </c>
      <c r="G2551" s="11" t="s">
        <v>2326</v>
      </c>
    </row>
    <row r="2552" spans="1:7" x14ac:dyDescent="0.3">
      <c r="A2552" s="11" t="s">
        <v>8565</v>
      </c>
      <c r="B2552" s="11">
        <v>2020</v>
      </c>
      <c r="C2552" s="11" t="s">
        <v>8566</v>
      </c>
      <c r="D2552" s="11" t="s">
        <v>8567</v>
      </c>
    </row>
    <row r="2553" spans="1:7" x14ac:dyDescent="0.3">
      <c r="A2553" s="11" t="s">
        <v>8568</v>
      </c>
      <c r="B2553" s="11">
        <v>2020</v>
      </c>
      <c r="C2553" s="11" t="s">
        <v>8569</v>
      </c>
      <c r="D2553" s="11" t="s">
        <v>8433</v>
      </c>
      <c r="G2553" s="11" t="s">
        <v>8570</v>
      </c>
    </row>
    <row r="2554" spans="1:7" x14ac:dyDescent="0.3">
      <c r="A2554" s="11" t="s">
        <v>8571</v>
      </c>
      <c r="B2554" s="11">
        <v>2021</v>
      </c>
      <c r="C2554" s="11" t="s">
        <v>8572</v>
      </c>
      <c r="D2554" s="11" t="s">
        <v>5315</v>
      </c>
      <c r="G2554" s="11" t="s">
        <v>1666</v>
      </c>
    </row>
    <row r="2555" spans="1:7" x14ac:dyDescent="0.3">
      <c r="A2555" s="11" t="s">
        <v>8573</v>
      </c>
      <c r="B2555" s="11">
        <v>2021</v>
      </c>
      <c r="C2555" s="11" t="s">
        <v>8574</v>
      </c>
      <c r="D2555" s="11" t="s">
        <v>8575</v>
      </c>
      <c r="E2555" s="11">
        <v>5</v>
      </c>
      <c r="F2555" s="11" t="s">
        <v>8576</v>
      </c>
      <c r="G2555" s="11" t="s">
        <v>855</v>
      </c>
    </row>
    <row r="2556" spans="1:7" x14ac:dyDescent="0.3">
      <c r="A2556" s="11" t="s">
        <v>8577</v>
      </c>
      <c r="B2556" s="11">
        <v>2012</v>
      </c>
      <c r="C2556" s="11" t="s">
        <v>8578</v>
      </c>
      <c r="D2556" s="11" t="s">
        <v>8579</v>
      </c>
      <c r="E2556" s="11">
        <v>33</v>
      </c>
      <c r="F2556" s="11">
        <v>5</v>
      </c>
      <c r="G2556" s="11" t="s">
        <v>8580</v>
      </c>
    </row>
    <row r="2557" spans="1:7" x14ac:dyDescent="0.3">
      <c r="A2557" s="11" t="s">
        <v>8581</v>
      </c>
      <c r="B2557" s="11">
        <v>2020</v>
      </c>
      <c r="C2557" s="11" t="s">
        <v>8582</v>
      </c>
      <c r="D2557" s="11" t="s">
        <v>8583</v>
      </c>
      <c r="E2557" s="11">
        <v>32</v>
      </c>
      <c r="F2557" s="11" t="s">
        <v>8584</v>
      </c>
      <c r="G2557" s="11" t="s">
        <v>6150</v>
      </c>
    </row>
    <row r="2558" spans="1:7" x14ac:dyDescent="0.3">
      <c r="A2558" s="11" t="s">
        <v>8585</v>
      </c>
      <c r="B2558" s="11">
        <v>2021</v>
      </c>
      <c r="C2558" s="11" t="s">
        <v>8586</v>
      </c>
      <c r="D2558" s="11" t="s">
        <v>8587</v>
      </c>
      <c r="G2558" s="11" t="s">
        <v>8588</v>
      </c>
    </row>
    <row r="2559" spans="1:7" x14ac:dyDescent="0.3">
      <c r="A2559" s="11" t="s">
        <v>929</v>
      </c>
      <c r="B2559" s="11">
        <v>2020</v>
      </c>
      <c r="C2559" s="11" t="s">
        <v>8589</v>
      </c>
      <c r="D2559" s="11" t="s">
        <v>8590</v>
      </c>
    </row>
    <row r="2560" spans="1:7" x14ac:dyDescent="0.3">
      <c r="A2560" s="11" t="s">
        <v>8591</v>
      </c>
      <c r="B2560" s="11">
        <v>2021</v>
      </c>
      <c r="C2560" s="11" t="s">
        <v>8592</v>
      </c>
      <c r="D2560" s="11" t="s">
        <v>8593</v>
      </c>
      <c r="G2560" s="11" t="s">
        <v>8594</v>
      </c>
    </row>
    <row r="2561" spans="1:8" x14ac:dyDescent="0.3">
      <c r="A2561" s="11" t="s">
        <v>8595</v>
      </c>
      <c r="B2561" s="11">
        <v>2011</v>
      </c>
      <c r="C2561" s="11" t="s">
        <v>8596</v>
      </c>
      <c r="D2561" s="11" t="s">
        <v>8597</v>
      </c>
    </row>
    <row r="2562" spans="1:8" x14ac:dyDescent="0.3">
      <c r="A2562" s="11" t="s">
        <v>8598</v>
      </c>
      <c r="B2562" s="11">
        <v>2020</v>
      </c>
      <c r="C2562" s="11" t="s">
        <v>8599</v>
      </c>
      <c r="D2562" s="11" t="s">
        <v>8600</v>
      </c>
    </row>
    <row r="2563" spans="1:8" x14ac:dyDescent="0.3">
      <c r="A2563" s="11" t="s">
        <v>8601</v>
      </c>
      <c r="B2563" s="11">
        <v>2020</v>
      </c>
      <c r="C2563" s="11" t="s">
        <v>8602</v>
      </c>
      <c r="D2563" s="11" t="s">
        <v>597</v>
      </c>
      <c r="E2563" s="11">
        <v>57</v>
      </c>
      <c r="F2563" s="11">
        <v>6</v>
      </c>
      <c r="G2563" s="11">
        <v>102290</v>
      </c>
    </row>
    <row r="2564" spans="1:8" x14ac:dyDescent="0.3">
      <c r="A2564" s="11" t="s">
        <v>8603</v>
      </c>
      <c r="B2564" s="11">
        <v>2019</v>
      </c>
      <c r="C2564" s="11" t="s">
        <v>8604</v>
      </c>
      <c r="D2564" s="11" t="s">
        <v>768</v>
      </c>
      <c r="E2564" s="11">
        <v>337</v>
      </c>
      <c r="G2564" s="11" t="s">
        <v>8605</v>
      </c>
    </row>
    <row r="2565" spans="1:8" x14ac:dyDescent="0.3">
      <c r="A2565" s="11" t="s">
        <v>8606</v>
      </c>
      <c r="B2565" s="11">
        <v>2021</v>
      </c>
      <c r="C2565" s="11" t="s">
        <v>8607</v>
      </c>
      <c r="D2565" s="11" t="s">
        <v>8608</v>
      </c>
      <c r="G2565" s="11" t="s">
        <v>8609</v>
      </c>
    </row>
    <row r="2566" spans="1:8" x14ac:dyDescent="0.3">
      <c r="A2566" s="11" t="s">
        <v>8610</v>
      </c>
      <c r="B2566" s="11">
        <v>2022</v>
      </c>
      <c r="C2566" s="11" t="s">
        <v>8611</v>
      </c>
      <c r="D2566" s="11" t="s">
        <v>8612</v>
      </c>
      <c r="H2566" s="11" t="s">
        <v>8613</v>
      </c>
    </row>
    <row r="2567" spans="1:8" x14ac:dyDescent="0.3">
      <c r="A2567" s="11" t="s">
        <v>586</v>
      </c>
      <c r="B2567" s="11">
        <v>2019</v>
      </c>
      <c r="C2567" s="11" t="s">
        <v>587</v>
      </c>
      <c r="D2567" s="11" t="s">
        <v>1239</v>
      </c>
      <c r="E2567" s="11">
        <v>14</v>
      </c>
      <c r="F2567" s="11">
        <v>8</v>
      </c>
      <c r="G2567" s="11" t="s">
        <v>1737</v>
      </c>
    </row>
    <row r="2568" spans="1:8" x14ac:dyDescent="0.3">
      <c r="A2568" s="11" t="s">
        <v>983</v>
      </c>
      <c r="B2568" s="11">
        <v>2023</v>
      </c>
      <c r="C2568" s="11" t="s">
        <v>984</v>
      </c>
      <c r="D2568" s="11" t="s">
        <v>446</v>
      </c>
      <c r="E2568" s="11">
        <v>215</v>
      </c>
      <c r="G2568" s="11">
        <v>119342</v>
      </c>
    </row>
    <row r="2569" spans="1:8" x14ac:dyDescent="0.3">
      <c r="A2569" s="11" t="s">
        <v>7376</v>
      </c>
      <c r="B2569" s="11">
        <v>2008</v>
      </c>
      <c r="C2569" s="11" t="s">
        <v>8614</v>
      </c>
      <c r="D2569" s="11" t="s">
        <v>8615</v>
      </c>
      <c r="E2569" s="11">
        <v>27</v>
      </c>
      <c r="F2569" s="11">
        <v>4</v>
      </c>
      <c r="G2569" s="11" t="s">
        <v>8616</v>
      </c>
    </row>
    <row r="2570" spans="1:8" x14ac:dyDescent="0.3">
      <c r="A2570" s="11" t="s">
        <v>8617</v>
      </c>
      <c r="B2570" s="11">
        <v>2023</v>
      </c>
      <c r="C2570" s="11" t="s">
        <v>8618</v>
      </c>
      <c r="D2570" s="11" t="s">
        <v>8619</v>
      </c>
      <c r="G2570" s="11" t="s">
        <v>8620</v>
      </c>
    </row>
    <row r="2571" spans="1:8" x14ac:dyDescent="0.3">
      <c r="A2571" s="11" t="s">
        <v>8621</v>
      </c>
      <c r="B2571" s="11">
        <v>2021</v>
      </c>
      <c r="C2571" s="11" t="s">
        <v>8622</v>
      </c>
      <c r="D2571" s="11" t="s">
        <v>8623</v>
      </c>
      <c r="G2571" s="11" t="s">
        <v>8624</v>
      </c>
    </row>
    <row r="2572" spans="1:8" x14ac:dyDescent="0.3">
      <c r="A2572" s="11" t="s">
        <v>8625</v>
      </c>
      <c r="B2572" s="11">
        <v>2019</v>
      </c>
      <c r="C2572" s="11" t="s">
        <v>8626</v>
      </c>
      <c r="D2572" s="11" t="s">
        <v>8627</v>
      </c>
      <c r="G2572" s="11" t="s">
        <v>8628</v>
      </c>
    </row>
    <row r="2573" spans="1:8" x14ac:dyDescent="0.3">
      <c r="A2573" s="11" t="s">
        <v>8629</v>
      </c>
      <c r="B2573" s="11">
        <v>2019</v>
      </c>
      <c r="C2573" s="11" t="s">
        <v>8630</v>
      </c>
      <c r="D2573" s="11" t="s">
        <v>8631</v>
      </c>
    </row>
    <row r="2574" spans="1:8" x14ac:dyDescent="0.3">
      <c r="A2574" s="11" t="s">
        <v>709</v>
      </c>
      <c r="B2574" s="11">
        <v>2021</v>
      </c>
      <c r="C2574" s="11" t="s">
        <v>710</v>
      </c>
      <c r="D2574" s="11" t="s">
        <v>711</v>
      </c>
      <c r="G2574" s="11" t="s">
        <v>712</v>
      </c>
    </row>
    <row r="2575" spans="1:8" x14ac:dyDescent="0.3">
      <c r="A2575" s="11" t="s">
        <v>8632</v>
      </c>
      <c r="B2575" s="11">
        <v>2022</v>
      </c>
      <c r="C2575" s="11" t="s">
        <v>8633</v>
      </c>
      <c r="D2575" s="11" t="s">
        <v>8634</v>
      </c>
    </row>
    <row r="2576" spans="1:8" x14ac:dyDescent="0.3">
      <c r="A2576" s="11" t="s">
        <v>8635</v>
      </c>
      <c r="B2576" s="11">
        <v>2020</v>
      </c>
      <c r="C2576" s="11" t="s">
        <v>8636</v>
      </c>
      <c r="D2576" s="11" t="s">
        <v>8637</v>
      </c>
      <c r="E2576" s="11">
        <v>7</v>
      </c>
      <c r="G2576" s="11">
        <v>100777</v>
      </c>
    </row>
    <row r="2577" spans="1:7" x14ac:dyDescent="0.3">
      <c r="A2577" s="11" t="s">
        <v>8638</v>
      </c>
      <c r="B2577" s="11">
        <v>2022</v>
      </c>
      <c r="C2577" s="11" t="s">
        <v>8639</v>
      </c>
      <c r="D2577" s="11" t="s">
        <v>8640</v>
      </c>
      <c r="G2577" s="11" t="s">
        <v>1799</v>
      </c>
    </row>
    <row r="2578" spans="1:7" x14ac:dyDescent="0.3">
      <c r="A2578" s="11" t="s">
        <v>8641</v>
      </c>
      <c r="B2578" s="11">
        <v>2015</v>
      </c>
      <c r="C2578" s="11" t="s">
        <v>8642</v>
      </c>
      <c r="D2578" s="11" t="s">
        <v>8643</v>
      </c>
      <c r="E2578" s="11">
        <v>4</v>
      </c>
      <c r="F2578" s="11">
        <v>1</v>
      </c>
      <c r="G2578" s="11" t="s">
        <v>1950</v>
      </c>
    </row>
    <row r="2579" spans="1:7" x14ac:dyDescent="0.3">
      <c r="A2579" s="11" t="s">
        <v>8644</v>
      </c>
      <c r="B2579" s="11">
        <v>2019</v>
      </c>
      <c r="C2579" s="11" t="s">
        <v>8645</v>
      </c>
      <c r="D2579" s="11" t="s">
        <v>8646</v>
      </c>
      <c r="G2579" s="11" t="s">
        <v>760</v>
      </c>
    </row>
    <row r="2580" spans="1:7" x14ac:dyDescent="0.3">
      <c r="A2580" s="11" t="s">
        <v>8647</v>
      </c>
      <c r="B2580" s="11">
        <v>2020</v>
      </c>
      <c r="C2580" s="11" t="s">
        <v>8648</v>
      </c>
      <c r="D2580" s="11" t="s">
        <v>8649</v>
      </c>
    </row>
    <row r="2581" spans="1:7" x14ac:dyDescent="0.3">
      <c r="A2581" s="11" t="s">
        <v>8650</v>
      </c>
      <c r="B2581" s="11">
        <v>2021</v>
      </c>
      <c r="C2581" s="11" t="s">
        <v>8651</v>
      </c>
      <c r="D2581" s="11" t="s">
        <v>8608</v>
      </c>
      <c r="G2581" s="11" t="s">
        <v>8652</v>
      </c>
    </row>
    <row r="2582" spans="1:7" x14ac:dyDescent="0.3">
      <c r="A2582" s="11" t="s">
        <v>8653</v>
      </c>
      <c r="B2582" s="11">
        <v>2021</v>
      </c>
      <c r="C2582" s="11" t="s">
        <v>8654</v>
      </c>
      <c r="D2582" s="11" t="s">
        <v>8655</v>
      </c>
      <c r="G2582" s="11" t="s">
        <v>8656</v>
      </c>
    </row>
    <row r="2583" spans="1:7" x14ac:dyDescent="0.3">
      <c r="A2583" s="11" t="s">
        <v>8657</v>
      </c>
      <c r="B2583" s="11">
        <v>2022</v>
      </c>
      <c r="C2583" s="11" t="s">
        <v>8658</v>
      </c>
      <c r="D2583" s="11" t="s">
        <v>8659</v>
      </c>
    </row>
    <row r="2584" spans="1:7" x14ac:dyDescent="0.3">
      <c r="A2584" s="11" t="s">
        <v>8660</v>
      </c>
      <c r="B2584" s="11">
        <v>2014</v>
      </c>
      <c r="C2584" s="11" t="s">
        <v>8661</v>
      </c>
      <c r="D2584" s="11" t="s">
        <v>8662</v>
      </c>
      <c r="E2584" s="11">
        <v>5</v>
      </c>
      <c r="G2584" s="11">
        <v>143</v>
      </c>
    </row>
    <row r="2585" spans="1:7" x14ac:dyDescent="0.3">
      <c r="A2585" s="11" t="s">
        <v>8663</v>
      </c>
      <c r="B2585" s="11">
        <v>2021</v>
      </c>
      <c r="C2585" s="11" t="s">
        <v>8664</v>
      </c>
      <c r="D2585" s="11" t="s">
        <v>8665</v>
      </c>
      <c r="E2585" s="11">
        <v>47</v>
      </c>
      <c r="F2585" s="11">
        <v>4</v>
      </c>
      <c r="G2585" s="11" t="s">
        <v>8666</v>
      </c>
    </row>
    <row r="2586" spans="1:7" x14ac:dyDescent="0.3">
      <c r="A2586" s="11" t="s">
        <v>8667</v>
      </c>
      <c r="B2586" s="11">
        <v>2019</v>
      </c>
      <c r="C2586" s="11" t="s">
        <v>8668</v>
      </c>
      <c r="D2586" s="11" t="s">
        <v>4144</v>
      </c>
      <c r="E2586" s="11">
        <v>10</v>
      </c>
      <c r="F2586" s="11">
        <v>11</v>
      </c>
      <c r="G2586" s="11">
        <v>329</v>
      </c>
    </row>
    <row r="2587" spans="1:7" x14ac:dyDescent="0.3">
      <c r="A2587" s="11" t="s">
        <v>8669</v>
      </c>
      <c r="B2587" s="11">
        <v>2023</v>
      </c>
      <c r="C2587" s="11" t="s">
        <v>8670</v>
      </c>
      <c r="D2587" s="11" t="s">
        <v>597</v>
      </c>
      <c r="E2587" s="11">
        <v>60</v>
      </c>
      <c r="F2587" s="11">
        <v>2</v>
      </c>
      <c r="G2587" s="11">
        <v>103148</v>
      </c>
    </row>
    <row r="2588" spans="1:7" x14ac:dyDescent="0.3">
      <c r="A2588" s="11" t="s">
        <v>8671</v>
      </c>
      <c r="B2588" s="11">
        <v>2018</v>
      </c>
      <c r="C2588" s="11" t="s">
        <v>8672</v>
      </c>
      <c r="D2588" s="11" t="s">
        <v>8673</v>
      </c>
      <c r="G2588" s="11" t="s">
        <v>8674</v>
      </c>
    </row>
    <row r="2589" spans="1:7" x14ac:dyDescent="0.3">
      <c r="A2589" s="11" t="s">
        <v>8675</v>
      </c>
      <c r="B2589" s="11">
        <v>2009</v>
      </c>
      <c r="C2589" s="11" t="s">
        <v>8676</v>
      </c>
      <c r="D2589" s="11" t="s">
        <v>8677</v>
      </c>
      <c r="E2589" s="11">
        <v>46</v>
      </c>
      <c r="F2589" s="11">
        <v>2</v>
      </c>
      <c r="G2589" s="11" t="s">
        <v>8678</v>
      </c>
    </row>
    <row r="2590" spans="1:7" x14ac:dyDescent="0.3">
      <c r="A2590" s="11" t="s">
        <v>8679</v>
      </c>
      <c r="B2590" s="11">
        <v>2018</v>
      </c>
      <c r="C2590" s="11" t="s">
        <v>8680</v>
      </c>
      <c r="D2590" s="11" t="s">
        <v>8681</v>
      </c>
      <c r="G2590" s="11" t="s">
        <v>1849</v>
      </c>
    </row>
    <row r="2591" spans="1:7" x14ac:dyDescent="0.3">
      <c r="A2591" s="11" t="s">
        <v>8682</v>
      </c>
      <c r="B2591" s="11" t="s">
        <v>4399</v>
      </c>
      <c r="C2591" s="11" t="s">
        <v>8683</v>
      </c>
      <c r="D2591" s="11" t="s">
        <v>715</v>
      </c>
      <c r="E2591" s="11">
        <v>8</v>
      </c>
      <c r="G2591" s="11" t="s">
        <v>8684</v>
      </c>
    </row>
    <row r="2592" spans="1:7" x14ac:dyDescent="0.3">
      <c r="A2592" s="11" t="s">
        <v>8682</v>
      </c>
      <c r="B2592" s="11" t="s">
        <v>4403</v>
      </c>
      <c r="C2592" s="11" t="s">
        <v>8685</v>
      </c>
      <c r="D2592" s="11" t="s">
        <v>8686</v>
      </c>
      <c r="E2592" s="11">
        <v>32</v>
      </c>
      <c r="F2592" s="11">
        <v>2</v>
      </c>
      <c r="G2592" s="11" t="s">
        <v>8687</v>
      </c>
    </row>
    <row r="2593" spans="1:7" x14ac:dyDescent="0.3">
      <c r="A2593" s="11" t="s">
        <v>6877</v>
      </c>
      <c r="B2593" s="11">
        <v>2017</v>
      </c>
      <c r="C2593" s="11" t="s">
        <v>3623</v>
      </c>
      <c r="D2593" s="11" t="s">
        <v>8688</v>
      </c>
      <c r="G2593" s="11" t="s">
        <v>3625</v>
      </c>
    </row>
    <row r="2594" spans="1:7" x14ac:dyDescent="0.3">
      <c r="A2594" s="11" t="s">
        <v>8689</v>
      </c>
      <c r="B2594" s="11">
        <v>2021</v>
      </c>
      <c r="C2594" s="11" t="s">
        <v>8690</v>
      </c>
      <c r="D2594" s="11" t="s">
        <v>3444</v>
      </c>
    </row>
    <row r="2595" spans="1:7" x14ac:dyDescent="0.3">
      <c r="A2595" s="11" t="s">
        <v>4801</v>
      </c>
      <c r="B2595" s="11">
        <v>2006</v>
      </c>
      <c r="C2595" s="11" t="s">
        <v>4802</v>
      </c>
      <c r="D2595" s="11" t="s">
        <v>4803</v>
      </c>
      <c r="E2595" s="11">
        <v>4</v>
      </c>
      <c r="F2595" s="11">
        <v>2</v>
      </c>
      <c r="G2595" s="11" t="s">
        <v>4804</v>
      </c>
    </row>
    <row r="2596" spans="1:7" x14ac:dyDescent="0.3">
      <c r="A2596" s="11" t="s">
        <v>8691</v>
      </c>
      <c r="B2596" s="11">
        <v>2019</v>
      </c>
      <c r="C2596" s="11" t="s">
        <v>7522</v>
      </c>
      <c r="D2596" s="11" t="s">
        <v>8692</v>
      </c>
      <c r="G2596" s="11" t="s">
        <v>7524</v>
      </c>
    </row>
    <row r="2597" spans="1:7" x14ac:dyDescent="0.3">
      <c r="A2597" s="11" t="s">
        <v>8693</v>
      </c>
      <c r="B2597" s="11">
        <v>2022</v>
      </c>
      <c r="C2597" s="11" t="s">
        <v>8694</v>
      </c>
      <c r="D2597" s="11" t="s">
        <v>8695</v>
      </c>
    </row>
    <row r="2598" spans="1:7" x14ac:dyDescent="0.3">
      <c r="A2598" s="11" t="s">
        <v>8696</v>
      </c>
      <c r="B2598" s="11">
        <v>2017</v>
      </c>
      <c r="C2598" s="11" t="s">
        <v>8697</v>
      </c>
      <c r="D2598" s="11" t="s">
        <v>8698</v>
      </c>
      <c r="E2598" s="11">
        <v>5</v>
      </c>
      <c r="F2598" s="11">
        <v>1</v>
      </c>
      <c r="G2598" s="11">
        <v>16</v>
      </c>
    </row>
    <row r="2599" spans="1:7" x14ac:dyDescent="0.3">
      <c r="A2599" s="11" t="s">
        <v>4816</v>
      </c>
      <c r="B2599" s="11">
        <v>2019</v>
      </c>
      <c r="C2599" s="11" t="s">
        <v>8699</v>
      </c>
      <c r="D2599" s="11" t="s">
        <v>4818</v>
      </c>
      <c r="E2599" s="11">
        <v>20</v>
      </c>
      <c r="F2599" s="11">
        <v>8</v>
      </c>
      <c r="G2599" s="11" t="s">
        <v>8700</v>
      </c>
    </row>
    <row r="2600" spans="1:7" x14ac:dyDescent="0.3">
      <c r="A2600" s="11" t="s">
        <v>8701</v>
      </c>
      <c r="B2600" s="11">
        <v>2018</v>
      </c>
      <c r="C2600" s="11" t="s">
        <v>8702</v>
      </c>
      <c r="D2600" s="11" t="s">
        <v>4822</v>
      </c>
    </row>
    <row r="2601" spans="1:7" x14ac:dyDescent="0.3">
      <c r="A2601" s="11" t="s">
        <v>8703</v>
      </c>
      <c r="B2601" s="11">
        <v>2021</v>
      </c>
      <c r="C2601" s="11" t="s">
        <v>8704</v>
      </c>
      <c r="D2601" s="11" t="s">
        <v>5196</v>
      </c>
      <c r="E2601" s="11">
        <v>18</v>
      </c>
      <c r="F2601" s="11">
        <v>22</v>
      </c>
      <c r="G2601" s="11">
        <v>11759</v>
      </c>
    </row>
    <row r="2602" spans="1:7" x14ac:dyDescent="0.3">
      <c r="A2602" s="11" t="s">
        <v>8705</v>
      </c>
      <c r="B2602" s="11">
        <v>2023</v>
      </c>
      <c r="C2602" s="11" t="s">
        <v>8706</v>
      </c>
      <c r="D2602" s="11" t="s">
        <v>8707</v>
      </c>
      <c r="E2602" s="11">
        <v>78</v>
      </c>
      <c r="G2602" s="11">
        <v>101464</v>
      </c>
    </row>
    <row r="2603" spans="1:7" x14ac:dyDescent="0.3">
      <c r="A2603" s="11" t="s">
        <v>8708</v>
      </c>
      <c r="B2603" s="11">
        <v>2020</v>
      </c>
      <c r="C2603" s="11" t="s">
        <v>8709</v>
      </c>
      <c r="D2603" s="11" t="s">
        <v>8710</v>
      </c>
      <c r="G2603" s="11" t="s">
        <v>8711</v>
      </c>
    </row>
    <row r="2604" spans="1:7" x14ac:dyDescent="0.3">
      <c r="A2604" s="11" t="s">
        <v>8712</v>
      </c>
      <c r="B2604" s="11">
        <v>2021</v>
      </c>
      <c r="C2604" s="11" t="s">
        <v>8713</v>
      </c>
      <c r="D2604" s="11" t="s">
        <v>8714</v>
      </c>
      <c r="G2604" s="11" t="s">
        <v>8339</v>
      </c>
    </row>
    <row r="2605" spans="1:7" x14ac:dyDescent="0.3">
      <c r="A2605" s="11" t="s">
        <v>4590</v>
      </c>
      <c r="B2605" s="11">
        <v>2019</v>
      </c>
      <c r="C2605" s="11" t="s">
        <v>135</v>
      </c>
      <c r="D2605" s="11" t="s">
        <v>437</v>
      </c>
      <c r="E2605" s="11">
        <v>93</v>
      </c>
      <c r="G2605" s="11" t="s">
        <v>622</v>
      </c>
    </row>
    <row r="2606" spans="1:7" x14ac:dyDescent="0.3">
      <c r="A2606" s="11" t="s">
        <v>8715</v>
      </c>
      <c r="B2606" s="11">
        <v>2023</v>
      </c>
      <c r="C2606" s="11" t="s">
        <v>8716</v>
      </c>
      <c r="D2606" s="11" t="s">
        <v>8462</v>
      </c>
    </row>
    <row r="2607" spans="1:7" x14ac:dyDescent="0.3">
      <c r="A2607" s="11" t="s">
        <v>8717</v>
      </c>
      <c r="B2607" s="11">
        <v>2021</v>
      </c>
      <c r="C2607" s="11" t="s">
        <v>8718</v>
      </c>
      <c r="D2607" s="11" t="s">
        <v>8719</v>
      </c>
      <c r="G2607" s="11" t="s">
        <v>8720</v>
      </c>
    </row>
    <row r="2608" spans="1:7" x14ac:dyDescent="0.3">
      <c r="A2608" s="11" t="s">
        <v>624</v>
      </c>
      <c r="B2608" s="11">
        <v>2017</v>
      </c>
      <c r="C2608" s="11" t="s">
        <v>625</v>
      </c>
      <c r="D2608" s="11" t="s">
        <v>626</v>
      </c>
      <c r="E2608" s="11">
        <v>11</v>
      </c>
      <c r="F2608" s="11">
        <v>1</v>
      </c>
      <c r="G2608" s="11" t="s">
        <v>627</v>
      </c>
    </row>
    <row r="2609" spans="1:7" x14ac:dyDescent="0.3">
      <c r="A2609" s="11" t="s">
        <v>8721</v>
      </c>
      <c r="B2609" s="11">
        <v>2013</v>
      </c>
      <c r="C2609" s="11" t="s">
        <v>8722</v>
      </c>
      <c r="D2609" s="11" t="s">
        <v>8723</v>
      </c>
    </row>
    <row r="2610" spans="1:7" x14ac:dyDescent="0.3">
      <c r="A2610" s="11" t="s">
        <v>8724</v>
      </c>
      <c r="B2610" s="11">
        <v>2019</v>
      </c>
      <c r="C2610" s="11" t="s">
        <v>8725</v>
      </c>
      <c r="D2610" s="11" t="s">
        <v>8726</v>
      </c>
      <c r="E2610" s="11">
        <v>250</v>
      </c>
      <c r="G2610" s="11" t="s">
        <v>2624</v>
      </c>
    </row>
    <row r="2611" spans="1:7" x14ac:dyDescent="0.3">
      <c r="A2611" s="11" t="s">
        <v>8727</v>
      </c>
      <c r="B2611" s="11">
        <v>2018</v>
      </c>
      <c r="C2611" s="11" t="s">
        <v>8728</v>
      </c>
      <c r="D2611" s="11" t="s">
        <v>8729</v>
      </c>
      <c r="E2611" s="11">
        <v>32</v>
      </c>
      <c r="F2611" s="11">
        <v>7</v>
      </c>
      <c r="G2611" s="11" t="s">
        <v>8730</v>
      </c>
    </row>
    <row r="2612" spans="1:7" x14ac:dyDescent="0.3">
      <c r="A2612" s="11" t="s">
        <v>8731</v>
      </c>
      <c r="B2612" s="11">
        <v>2021</v>
      </c>
      <c r="C2612" s="11" t="s">
        <v>8732</v>
      </c>
      <c r="D2612" s="11" t="s">
        <v>8733</v>
      </c>
      <c r="G2612" s="11" t="s">
        <v>8734</v>
      </c>
    </row>
    <row r="2613" spans="1:7" x14ac:dyDescent="0.3">
      <c r="A2613" s="11" t="s">
        <v>8735</v>
      </c>
      <c r="B2613" s="11">
        <v>2021</v>
      </c>
      <c r="C2613" s="11" t="s">
        <v>8736</v>
      </c>
      <c r="D2613" s="11" t="s">
        <v>8737</v>
      </c>
      <c r="G2613" s="11">
        <v>954</v>
      </c>
    </row>
    <row r="2614" spans="1:7" x14ac:dyDescent="0.3">
      <c r="A2614" s="11" t="s">
        <v>8738</v>
      </c>
      <c r="B2614" s="11">
        <v>1997</v>
      </c>
      <c r="C2614" s="11" t="s">
        <v>8739</v>
      </c>
      <c r="D2614" s="11" t="s">
        <v>8740</v>
      </c>
      <c r="E2614" s="11">
        <v>45</v>
      </c>
      <c r="F2614" s="11">
        <v>11</v>
      </c>
      <c r="G2614" s="11" t="s">
        <v>8741</v>
      </c>
    </row>
    <row r="2615" spans="1:7" x14ac:dyDescent="0.3">
      <c r="A2615" s="11" t="s">
        <v>8742</v>
      </c>
      <c r="B2615" s="11">
        <v>2021</v>
      </c>
      <c r="C2615" s="11" t="s">
        <v>8743</v>
      </c>
      <c r="D2615" s="11" t="s">
        <v>8719</v>
      </c>
      <c r="G2615" s="11" t="s">
        <v>8744</v>
      </c>
    </row>
    <row r="2616" spans="1:7" x14ac:dyDescent="0.3">
      <c r="A2616" s="11" t="s">
        <v>8344</v>
      </c>
      <c r="B2616" s="11">
        <v>2022</v>
      </c>
      <c r="C2616" s="11" t="s">
        <v>8745</v>
      </c>
      <c r="D2616" s="11" t="s">
        <v>597</v>
      </c>
      <c r="E2616" s="11">
        <v>59</v>
      </c>
      <c r="F2616" s="11">
        <v>1</v>
      </c>
      <c r="G2616" s="11">
        <v>102760</v>
      </c>
    </row>
    <row r="2617" spans="1:7" x14ac:dyDescent="0.3">
      <c r="A2617" s="11" t="s">
        <v>8746</v>
      </c>
      <c r="B2617" s="11">
        <v>2022</v>
      </c>
      <c r="C2617" s="11" t="s">
        <v>8747</v>
      </c>
      <c r="D2617" s="11" t="s">
        <v>8748</v>
      </c>
    </row>
    <row r="2618" spans="1:7" x14ac:dyDescent="0.3">
      <c r="A2618" s="11" t="s">
        <v>8749</v>
      </c>
      <c r="B2618" s="11">
        <v>2020</v>
      </c>
      <c r="C2618" s="11" t="s">
        <v>8750</v>
      </c>
      <c r="D2618" s="11" t="s">
        <v>8751</v>
      </c>
      <c r="G2618" s="11" t="s">
        <v>1622</v>
      </c>
    </row>
    <row r="2619" spans="1:7" x14ac:dyDescent="0.3">
      <c r="A2619" s="11" t="s">
        <v>8752</v>
      </c>
      <c r="B2619" s="11">
        <v>2020</v>
      </c>
      <c r="C2619" s="11" t="s">
        <v>8753</v>
      </c>
      <c r="D2619" s="11" t="s">
        <v>4056</v>
      </c>
      <c r="E2619" s="11">
        <v>171</v>
      </c>
      <c r="G2619" s="11" t="s">
        <v>1817</v>
      </c>
    </row>
    <row r="2620" spans="1:7" x14ac:dyDescent="0.3">
      <c r="A2620" s="11" t="s">
        <v>8754</v>
      </c>
      <c r="B2620" s="11">
        <v>2022</v>
      </c>
      <c r="C2620" s="11" t="s">
        <v>8755</v>
      </c>
      <c r="D2620" s="11" t="s">
        <v>8707</v>
      </c>
      <c r="E2620" s="11">
        <v>76</v>
      </c>
      <c r="G2620" s="11">
        <v>101404</v>
      </c>
    </row>
    <row r="2621" spans="1:7" x14ac:dyDescent="0.3">
      <c r="A2621" s="11" t="s">
        <v>8756</v>
      </c>
      <c r="B2621" s="11">
        <v>1997</v>
      </c>
      <c r="C2621" s="11" t="s">
        <v>8757</v>
      </c>
      <c r="D2621" s="11" t="s">
        <v>8758</v>
      </c>
    </row>
    <row r="2622" spans="1:7" x14ac:dyDescent="0.3">
      <c r="A2622" s="11" t="s">
        <v>8759</v>
      </c>
      <c r="B2622" s="11">
        <v>2020</v>
      </c>
      <c r="C2622" s="11" t="s">
        <v>8760</v>
      </c>
      <c r="D2622" s="11" t="s">
        <v>8761</v>
      </c>
      <c r="E2622" s="11">
        <v>7</v>
      </c>
      <c r="F2622" s="11">
        <v>16</v>
      </c>
      <c r="G2622" s="11" t="s">
        <v>8762</v>
      </c>
    </row>
    <row r="2623" spans="1:7" x14ac:dyDescent="0.3">
      <c r="A2623" s="11" t="s">
        <v>8763</v>
      </c>
      <c r="B2623" s="11">
        <v>2014</v>
      </c>
      <c r="C2623" s="11" t="s">
        <v>8764</v>
      </c>
      <c r="D2623" s="11" t="s">
        <v>8765</v>
      </c>
      <c r="E2623" s="11">
        <v>9</v>
      </c>
      <c r="F2623" s="11">
        <v>18</v>
      </c>
      <c r="G2623" s="11" t="s">
        <v>8766</v>
      </c>
    </row>
    <row r="2624" spans="1:7" x14ac:dyDescent="0.3">
      <c r="A2624" s="11" t="s">
        <v>8767</v>
      </c>
      <c r="B2624" s="11">
        <v>2019</v>
      </c>
      <c r="C2624" s="11" t="s">
        <v>8768</v>
      </c>
      <c r="D2624" s="11" t="s">
        <v>8769</v>
      </c>
      <c r="G2624" s="11" t="s">
        <v>8770</v>
      </c>
    </row>
    <row r="2625" spans="1:7" x14ac:dyDescent="0.3">
      <c r="A2625" s="11" t="s">
        <v>8771</v>
      </c>
      <c r="B2625" s="11">
        <v>2022</v>
      </c>
      <c r="C2625" s="11" t="s">
        <v>8772</v>
      </c>
      <c r="D2625" s="11" t="s">
        <v>8773</v>
      </c>
    </row>
    <row r="2626" spans="1:7" x14ac:dyDescent="0.3">
      <c r="A2626" s="11" t="s">
        <v>8774</v>
      </c>
      <c r="B2626" s="11">
        <v>2022</v>
      </c>
      <c r="C2626" s="11" t="s">
        <v>8775</v>
      </c>
      <c r="D2626" s="11" t="s">
        <v>8776</v>
      </c>
      <c r="E2626" s="11">
        <v>3</v>
      </c>
      <c r="F2626" s="11">
        <v>5</v>
      </c>
      <c r="G2626" s="11">
        <v>330</v>
      </c>
    </row>
    <row r="2627" spans="1:7" x14ac:dyDescent="0.3">
      <c r="A2627" s="11" t="s">
        <v>8777</v>
      </c>
      <c r="B2627" s="11">
        <v>2022</v>
      </c>
      <c r="C2627" s="11" t="s">
        <v>348</v>
      </c>
      <c r="D2627" s="11" t="s">
        <v>437</v>
      </c>
      <c r="E2627" s="11">
        <v>126</v>
      </c>
      <c r="G2627" s="11">
        <v>106972</v>
      </c>
    </row>
    <row r="2628" spans="1:7" x14ac:dyDescent="0.3">
      <c r="A2628" s="11" t="s">
        <v>8778</v>
      </c>
      <c r="B2628" s="11">
        <v>2022</v>
      </c>
      <c r="C2628" s="11" t="s">
        <v>8779</v>
      </c>
      <c r="D2628" s="11" t="s">
        <v>437</v>
      </c>
      <c r="E2628" s="11">
        <v>136</v>
      </c>
      <c r="G2628" s="11">
        <v>107371</v>
      </c>
    </row>
    <row r="2629" spans="1:7" x14ac:dyDescent="0.3">
      <c r="A2629" s="11" t="s">
        <v>8780</v>
      </c>
      <c r="B2629" s="11">
        <v>2019</v>
      </c>
      <c r="C2629" s="11" t="s">
        <v>8781</v>
      </c>
      <c r="D2629" s="11" t="s">
        <v>8485</v>
      </c>
    </row>
    <row r="2630" spans="1:7" x14ac:dyDescent="0.3">
      <c r="A2630" s="11" t="s">
        <v>8782</v>
      </c>
      <c r="B2630" s="11">
        <v>2022</v>
      </c>
      <c r="C2630" s="11" t="s">
        <v>8783</v>
      </c>
      <c r="D2630" s="11" t="s">
        <v>8776</v>
      </c>
      <c r="E2630" s="11">
        <v>3</v>
      </c>
      <c r="F2630" s="11">
        <v>1</v>
      </c>
      <c r="G2630" s="11" t="s">
        <v>2045</v>
      </c>
    </row>
    <row r="2631" spans="1:7" x14ac:dyDescent="0.3">
      <c r="A2631" s="11" t="s">
        <v>8784</v>
      </c>
      <c r="B2631" s="11">
        <v>2009</v>
      </c>
      <c r="C2631" s="11" t="s">
        <v>8785</v>
      </c>
      <c r="D2631" s="11" t="s">
        <v>8786</v>
      </c>
      <c r="E2631" s="11">
        <v>103</v>
      </c>
      <c r="F2631" s="11">
        <v>2</v>
      </c>
      <c r="G2631" s="11" t="s">
        <v>8787</v>
      </c>
    </row>
    <row r="2632" spans="1:7" x14ac:dyDescent="0.3">
      <c r="A2632" s="11" t="s">
        <v>8788</v>
      </c>
      <c r="B2632" s="11" t="s">
        <v>8789</v>
      </c>
      <c r="C2632" s="11" t="s">
        <v>8790</v>
      </c>
      <c r="D2632" s="11" t="s">
        <v>7381</v>
      </c>
    </row>
    <row r="2633" spans="1:7" x14ac:dyDescent="0.3">
      <c r="A2633" s="11" t="s">
        <v>8791</v>
      </c>
      <c r="B2633" s="11" t="s">
        <v>8792</v>
      </c>
      <c r="C2633" s="11" t="s">
        <v>8793</v>
      </c>
      <c r="D2633" s="11" t="s">
        <v>8794</v>
      </c>
      <c r="E2633" s="11">
        <v>17</v>
      </c>
      <c r="F2633" s="11">
        <v>2009</v>
      </c>
    </row>
    <row r="2634" spans="1:7" x14ac:dyDescent="0.3">
      <c r="A2634" s="11" t="s">
        <v>8795</v>
      </c>
      <c r="B2634" s="11">
        <v>2020</v>
      </c>
      <c r="C2634" s="11" t="s">
        <v>7934</v>
      </c>
      <c r="D2634" s="11" t="s">
        <v>7935</v>
      </c>
      <c r="G2634" s="11" t="s">
        <v>5483</v>
      </c>
    </row>
    <row r="2635" spans="1:7" x14ac:dyDescent="0.3">
      <c r="A2635" s="11" t="s">
        <v>8796</v>
      </c>
      <c r="B2635" s="11">
        <v>2023</v>
      </c>
      <c r="C2635" s="11" t="s">
        <v>8797</v>
      </c>
      <c r="D2635" s="11" t="s">
        <v>8798</v>
      </c>
      <c r="E2635" s="11">
        <v>9</v>
      </c>
      <c r="F2635" s="11">
        <v>1</v>
      </c>
      <c r="G2635" s="11" t="s">
        <v>8799</v>
      </c>
    </row>
    <row r="2636" spans="1:7" x14ac:dyDescent="0.3">
      <c r="A2636" s="11" t="s">
        <v>8800</v>
      </c>
      <c r="B2636" s="11">
        <v>2019</v>
      </c>
      <c r="C2636" s="11" t="s">
        <v>8801</v>
      </c>
      <c r="D2636" s="11" t="s">
        <v>715</v>
      </c>
      <c r="E2636" s="11">
        <v>7</v>
      </c>
      <c r="G2636" s="11" t="s">
        <v>8802</v>
      </c>
    </row>
    <row r="2637" spans="1:7" x14ac:dyDescent="0.3">
      <c r="A2637" s="11" t="s">
        <v>1180</v>
      </c>
      <c r="B2637" s="11">
        <v>2016</v>
      </c>
      <c r="C2637" s="11" t="s">
        <v>8803</v>
      </c>
      <c r="D2637" s="11" t="s">
        <v>8804</v>
      </c>
    </row>
    <row r="2638" spans="1:7" x14ac:dyDescent="0.3">
      <c r="A2638" s="11" t="s">
        <v>8805</v>
      </c>
      <c r="B2638" s="11">
        <v>2016</v>
      </c>
      <c r="C2638" s="11" t="s">
        <v>8806</v>
      </c>
      <c r="D2638" s="11" t="s">
        <v>8807</v>
      </c>
      <c r="E2638" s="11">
        <v>97</v>
      </c>
      <c r="F2638" s="11">
        <v>4</v>
      </c>
      <c r="G2638" s="11" t="s">
        <v>8808</v>
      </c>
    </row>
    <row r="2639" spans="1:7" x14ac:dyDescent="0.3">
      <c r="A2639" s="11" t="s">
        <v>8809</v>
      </c>
      <c r="B2639" s="11">
        <v>2014</v>
      </c>
      <c r="C2639" s="11" t="s">
        <v>8810</v>
      </c>
      <c r="D2639" s="11" t="s">
        <v>8811</v>
      </c>
      <c r="G2639" s="11">
        <v>14210992</v>
      </c>
    </row>
    <row r="2640" spans="1:7" x14ac:dyDescent="0.3">
      <c r="A2640" s="11" t="s">
        <v>8812</v>
      </c>
      <c r="B2640" s="11">
        <v>2014</v>
      </c>
      <c r="C2640" s="11" t="s">
        <v>8813</v>
      </c>
      <c r="D2640" s="11" t="s">
        <v>8814</v>
      </c>
      <c r="G2640" s="11">
        <v>14061015</v>
      </c>
    </row>
    <row r="2641" spans="1:8" x14ac:dyDescent="0.3">
      <c r="A2641" s="11" t="s">
        <v>8815</v>
      </c>
      <c r="B2641" s="11">
        <v>2022</v>
      </c>
      <c r="C2641" s="11" t="s">
        <v>8816</v>
      </c>
      <c r="D2641" s="11"/>
    </row>
    <row r="2642" spans="1:8" x14ac:dyDescent="0.3">
      <c r="A2642" s="11" t="s">
        <v>8817</v>
      </c>
      <c r="B2642" s="11">
        <v>2021</v>
      </c>
      <c r="C2642" s="11" t="s">
        <v>8818</v>
      </c>
      <c r="D2642" s="11" t="s">
        <v>3993</v>
      </c>
      <c r="E2642" s="11">
        <v>10</v>
      </c>
      <c r="F2642" s="11">
        <v>21</v>
      </c>
      <c r="G2642" s="11">
        <v>2664</v>
      </c>
    </row>
    <row r="2643" spans="1:8" x14ac:dyDescent="0.3">
      <c r="A2643" s="11" t="s">
        <v>8819</v>
      </c>
      <c r="B2643" s="11">
        <v>2022</v>
      </c>
      <c r="C2643" s="11" t="s">
        <v>8820</v>
      </c>
      <c r="D2643" s="11" t="s">
        <v>8821</v>
      </c>
      <c r="E2643" s="11">
        <v>12</v>
      </c>
      <c r="F2643" s="11">
        <v>1</v>
      </c>
      <c r="G2643" s="11" t="s">
        <v>2045</v>
      </c>
      <c r="H2643" s="11" t="s">
        <v>8822</v>
      </c>
    </row>
    <row r="2644" spans="1:8" x14ac:dyDescent="0.3">
      <c r="A2644" s="11" t="s">
        <v>8823</v>
      </c>
      <c r="B2644" s="11">
        <v>2018</v>
      </c>
      <c r="C2644" s="11" t="s">
        <v>8824</v>
      </c>
      <c r="D2644" s="11" t="s">
        <v>8825</v>
      </c>
      <c r="E2644" s="11">
        <v>7</v>
      </c>
      <c r="G2644" s="11" t="s">
        <v>8826</v>
      </c>
      <c r="H2644" s="11" t="s">
        <v>8827</v>
      </c>
    </row>
    <row r="2645" spans="1:8" x14ac:dyDescent="0.3">
      <c r="A2645" s="11" t="s">
        <v>8823</v>
      </c>
      <c r="B2645" s="11">
        <v>2023</v>
      </c>
      <c r="C2645" s="11" t="s">
        <v>8828</v>
      </c>
      <c r="D2645" s="11" t="s">
        <v>8829</v>
      </c>
      <c r="E2645" s="11">
        <v>69</v>
      </c>
      <c r="F2645" s="11">
        <v>4</v>
      </c>
      <c r="G2645" s="11" t="s">
        <v>8830</v>
      </c>
      <c r="H2645" s="11" t="s">
        <v>8831</v>
      </c>
    </row>
    <row r="2646" spans="1:8" x14ac:dyDescent="0.3">
      <c r="A2646" s="11" t="s">
        <v>8832</v>
      </c>
      <c r="B2646" s="11">
        <v>2023</v>
      </c>
      <c r="C2646" s="11" t="s">
        <v>8833</v>
      </c>
      <c r="D2646" s="11" t="s">
        <v>8834</v>
      </c>
      <c r="E2646" s="11">
        <v>104</v>
      </c>
      <c r="G2646" s="11" t="s">
        <v>8835</v>
      </c>
      <c r="H2646" s="11" t="s">
        <v>8836</v>
      </c>
    </row>
    <row r="2647" spans="1:8" x14ac:dyDescent="0.3">
      <c r="A2647" s="11" t="s">
        <v>8837</v>
      </c>
      <c r="B2647" s="11">
        <v>2022</v>
      </c>
      <c r="C2647" s="11" t="s">
        <v>8838</v>
      </c>
      <c r="D2647" s="11" t="s">
        <v>8839</v>
      </c>
      <c r="G2647" s="11" t="s">
        <v>1868</v>
      </c>
    </row>
    <row r="2648" spans="1:8" x14ac:dyDescent="0.3">
      <c r="A2648" s="11" t="s">
        <v>8840</v>
      </c>
      <c r="B2648" s="11">
        <v>2017</v>
      </c>
      <c r="C2648" s="11" t="s">
        <v>8841</v>
      </c>
      <c r="D2648" s="11" t="s">
        <v>8842</v>
      </c>
    </row>
    <row r="2649" spans="1:8" x14ac:dyDescent="0.3">
      <c r="A2649" s="11" t="s">
        <v>8843</v>
      </c>
      <c r="B2649" s="11">
        <v>2023</v>
      </c>
      <c r="C2649" s="11" t="s">
        <v>8844</v>
      </c>
      <c r="D2649" s="11" t="s">
        <v>8845</v>
      </c>
      <c r="H2649" s="11" t="s">
        <v>8846</v>
      </c>
    </row>
    <row r="2650" spans="1:8" x14ac:dyDescent="0.3">
      <c r="A2650" s="11" t="s">
        <v>8847</v>
      </c>
      <c r="B2650" s="11">
        <v>2015</v>
      </c>
      <c r="C2650" s="11" t="s">
        <v>8848</v>
      </c>
      <c r="D2650" s="11" t="s">
        <v>8849</v>
      </c>
      <c r="E2650" s="11">
        <v>2</v>
      </c>
      <c r="F2650" s="11">
        <v>8</v>
      </c>
      <c r="G2650" s="11" t="s">
        <v>8850</v>
      </c>
    </row>
    <row r="2651" spans="1:8" x14ac:dyDescent="0.3">
      <c r="A2651" s="11" t="s">
        <v>8851</v>
      </c>
      <c r="B2651" s="11">
        <v>2021</v>
      </c>
      <c r="C2651" s="11" t="s">
        <v>8852</v>
      </c>
      <c r="D2651" s="11" t="s">
        <v>8853</v>
      </c>
      <c r="G2651" s="11" t="s">
        <v>8854</v>
      </c>
    </row>
    <row r="2652" spans="1:8" x14ac:dyDescent="0.3">
      <c r="A2652" s="11" t="s">
        <v>8855</v>
      </c>
      <c r="B2652" s="11">
        <v>2022</v>
      </c>
      <c r="C2652" s="11" t="s">
        <v>8856</v>
      </c>
      <c r="D2652" s="11" t="s">
        <v>3901</v>
      </c>
      <c r="E2652" s="11">
        <v>2022</v>
      </c>
    </row>
    <row r="2653" spans="1:8" x14ac:dyDescent="0.3">
      <c r="A2653" s="11" t="s">
        <v>8857</v>
      </c>
      <c r="B2653" s="11">
        <v>2021</v>
      </c>
      <c r="C2653" s="11" t="s">
        <v>8858</v>
      </c>
      <c r="D2653" s="11" t="s">
        <v>8859</v>
      </c>
      <c r="E2653" s="11">
        <v>15</v>
      </c>
      <c r="F2653" s="11">
        <v>3</v>
      </c>
      <c r="G2653" s="11" t="s">
        <v>6017</v>
      </c>
    </row>
    <row r="2654" spans="1:8" x14ac:dyDescent="0.3">
      <c r="A2654" s="11" t="s">
        <v>8860</v>
      </c>
      <c r="B2654" s="11">
        <v>2022</v>
      </c>
      <c r="C2654" s="11" t="s">
        <v>8861</v>
      </c>
      <c r="D2654" s="11" t="s">
        <v>8862</v>
      </c>
      <c r="E2654" s="11">
        <v>28</v>
      </c>
      <c r="F2654" s="11">
        <v>2</v>
      </c>
      <c r="G2654" s="11" t="s">
        <v>8863</v>
      </c>
    </row>
    <row r="2655" spans="1:8" x14ac:dyDescent="0.3">
      <c r="A2655" s="11" t="s">
        <v>7512</v>
      </c>
      <c r="B2655" s="11" t="s">
        <v>8864</v>
      </c>
      <c r="C2655" s="11" t="s">
        <v>8865</v>
      </c>
      <c r="D2655" s="11" t="s">
        <v>8329</v>
      </c>
      <c r="E2655" s="11">
        <v>25</v>
      </c>
      <c r="F2655" s="11">
        <v>4</v>
      </c>
      <c r="G2655" s="11" t="s">
        <v>8330</v>
      </c>
    </row>
    <row r="2656" spans="1:8" x14ac:dyDescent="0.3">
      <c r="A2656" s="11" t="s">
        <v>7512</v>
      </c>
      <c r="B2656" s="11" t="s">
        <v>8866</v>
      </c>
      <c r="C2656" s="11" t="s">
        <v>7513</v>
      </c>
      <c r="D2656" s="11" t="s">
        <v>8867</v>
      </c>
      <c r="E2656" s="11">
        <v>28</v>
      </c>
      <c r="F2656" s="11">
        <v>6</v>
      </c>
      <c r="G2656" s="11" t="s">
        <v>8868</v>
      </c>
    </row>
    <row r="2657" spans="1:8" x14ac:dyDescent="0.3">
      <c r="A2657" s="11" t="s">
        <v>8869</v>
      </c>
      <c r="B2657" s="11">
        <v>2020</v>
      </c>
      <c r="C2657" s="11" t="s">
        <v>8870</v>
      </c>
      <c r="D2657" s="11" t="s">
        <v>7507</v>
      </c>
      <c r="E2657" s="11">
        <v>24</v>
      </c>
      <c r="F2657" s="11">
        <v>15</v>
      </c>
      <c r="G2657" s="11" t="s">
        <v>7508</v>
      </c>
    </row>
    <row r="2658" spans="1:8" x14ac:dyDescent="0.3">
      <c r="A2658" s="11" t="s">
        <v>8871</v>
      </c>
      <c r="B2658" s="11">
        <v>2021</v>
      </c>
      <c r="C2658" s="11" t="s">
        <v>8872</v>
      </c>
      <c r="D2658" s="11" t="s">
        <v>6541</v>
      </c>
      <c r="E2658" s="11">
        <v>11</v>
      </c>
      <c r="F2658" s="11">
        <v>22</v>
      </c>
      <c r="G2658" s="11">
        <v>10706</v>
      </c>
    </row>
    <row r="2659" spans="1:8" x14ac:dyDescent="0.3">
      <c r="A2659" s="11" t="s">
        <v>4543</v>
      </c>
      <c r="B2659" s="11">
        <v>2021</v>
      </c>
      <c r="C2659" s="11" t="s">
        <v>4544</v>
      </c>
      <c r="D2659" s="11" t="s">
        <v>8873</v>
      </c>
      <c r="E2659" s="11">
        <v>118</v>
      </c>
      <c r="G2659" s="11" t="s">
        <v>4545</v>
      </c>
    </row>
    <row r="2660" spans="1:8" x14ac:dyDescent="0.3">
      <c r="A2660" s="11" t="s">
        <v>8874</v>
      </c>
      <c r="B2660" s="11">
        <v>2020</v>
      </c>
      <c r="C2660" s="11" t="s">
        <v>8875</v>
      </c>
      <c r="D2660" s="11" t="s">
        <v>8876</v>
      </c>
      <c r="G2660" s="11" t="s">
        <v>8877</v>
      </c>
      <c r="H2660" s="11" t="s">
        <v>8878</v>
      </c>
    </row>
    <row r="2661" spans="1:8" x14ac:dyDescent="0.3">
      <c r="A2661" s="11" t="s">
        <v>8879</v>
      </c>
      <c r="B2661" s="11" t="s">
        <v>3557</v>
      </c>
      <c r="C2661" s="11" t="s">
        <v>8880</v>
      </c>
      <c r="D2661" s="11" t="s">
        <v>8881</v>
      </c>
      <c r="E2661" s="11">
        <v>8</v>
      </c>
      <c r="F2661" s="11">
        <v>6</v>
      </c>
      <c r="G2661" s="11" t="s">
        <v>8882</v>
      </c>
      <c r="H2661" s="11" t="s">
        <v>8883</v>
      </c>
    </row>
    <row r="2662" spans="1:8" x14ac:dyDescent="0.3">
      <c r="A2662" s="11" t="s">
        <v>8879</v>
      </c>
      <c r="B2662" s="11" t="s">
        <v>4830</v>
      </c>
      <c r="C2662" s="11" t="s">
        <v>8884</v>
      </c>
      <c r="D2662" s="11" t="s">
        <v>8885</v>
      </c>
      <c r="E2662" s="11">
        <v>97</v>
      </c>
      <c r="F2662" s="11">
        <v>6</v>
      </c>
      <c r="G2662" s="11" t="s">
        <v>8886</v>
      </c>
    </row>
    <row r="2663" spans="1:8" x14ac:dyDescent="0.3">
      <c r="A2663" s="11" t="s">
        <v>4555</v>
      </c>
      <c r="B2663" s="11">
        <v>2022</v>
      </c>
      <c r="C2663" s="11" t="s">
        <v>4556</v>
      </c>
      <c r="D2663" s="11" t="s">
        <v>715</v>
      </c>
      <c r="E2663" s="11">
        <v>10</v>
      </c>
      <c r="G2663" s="11" t="s">
        <v>4557</v>
      </c>
    </row>
    <row r="2664" spans="1:8" x14ac:dyDescent="0.3">
      <c r="A2664" s="11" t="s">
        <v>8887</v>
      </c>
      <c r="B2664" s="11"/>
      <c r="C2664" s="11" t="s">
        <v>8888</v>
      </c>
      <c r="D2664" s="11" t="s">
        <v>8889</v>
      </c>
      <c r="E2664" s="11">
        <v>2582</v>
      </c>
      <c r="G2664" s="11">
        <v>7421</v>
      </c>
    </row>
    <row r="2665" spans="1:8" x14ac:dyDescent="0.3">
      <c r="A2665" s="11" t="s">
        <v>8890</v>
      </c>
      <c r="B2665" s="11">
        <v>2022</v>
      </c>
      <c r="C2665" s="11" t="s">
        <v>8891</v>
      </c>
      <c r="D2665" s="11" t="s">
        <v>8892</v>
      </c>
      <c r="E2665" s="11">
        <v>3</v>
      </c>
      <c r="F2665" s="11">
        <v>1</v>
      </c>
      <c r="G2665" s="11" t="s">
        <v>8893</v>
      </c>
    </row>
    <row r="2666" spans="1:8" x14ac:dyDescent="0.3">
      <c r="A2666" s="11" t="s">
        <v>8894</v>
      </c>
      <c r="B2666" s="11">
        <v>2020</v>
      </c>
      <c r="C2666" s="11" t="s">
        <v>8895</v>
      </c>
      <c r="D2666" s="11" t="s">
        <v>8896</v>
      </c>
      <c r="E2666" s="11">
        <v>8</v>
      </c>
      <c r="G2666" s="11" t="s">
        <v>8897</v>
      </c>
      <c r="H2666" s="11" t="s">
        <v>8898</v>
      </c>
    </row>
    <row r="2667" spans="1:8" x14ac:dyDescent="0.3">
      <c r="A2667" s="11" t="s">
        <v>8899</v>
      </c>
      <c r="B2667" s="11">
        <v>2022</v>
      </c>
      <c r="C2667" s="11" t="s">
        <v>8900</v>
      </c>
      <c r="D2667" s="11" t="s">
        <v>8901</v>
      </c>
      <c r="G2667" s="11" t="s">
        <v>1601</v>
      </c>
    </row>
    <row r="2668" spans="1:8" x14ac:dyDescent="0.3">
      <c r="A2668" s="11" t="s">
        <v>4054</v>
      </c>
      <c r="B2668" s="11">
        <v>2021</v>
      </c>
      <c r="C2668" s="11" t="s">
        <v>8902</v>
      </c>
      <c r="D2668" s="11" t="s">
        <v>1816</v>
      </c>
      <c r="E2668" s="11">
        <v>181</v>
      </c>
      <c r="G2668" s="11" t="s">
        <v>8903</v>
      </c>
    </row>
    <row r="2669" spans="1:8" x14ac:dyDescent="0.3">
      <c r="A2669" s="11" t="s">
        <v>8904</v>
      </c>
      <c r="B2669" s="11"/>
      <c r="C2669" s="11" t="s">
        <v>8905</v>
      </c>
      <c r="D2669" s="11"/>
    </row>
    <row r="2670" spans="1:8" x14ac:dyDescent="0.3">
      <c r="A2670" s="11" t="s">
        <v>8906</v>
      </c>
      <c r="B2670" s="11">
        <v>2020</v>
      </c>
      <c r="C2670" s="11" t="s">
        <v>7615</v>
      </c>
      <c r="D2670" s="11" t="s">
        <v>8907</v>
      </c>
      <c r="G2670" s="11" t="s">
        <v>4812</v>
      </c>
    </row>
    <row r="2671" spans="1:8" x14ac:dyDescent="0.3">
      <c r="A2671" s="11" t="s">
        <v>8908</v>
      </c>
      <c r="B2671" s="11">
        <v>2023</v>
      </c>
      <c r="C2671" s="11" t="s">
        <v>8909</v>
      </c>
      <c r="D2671" s="11" t="s">
        <v>8910</v>
      </c>
      <c r="G2671" s="11" t="s">
        <v>8911</v>
      </c>
    </row>
    <row r="2672" spans="1:8" x14ac:dyDescent="0.3">
      <c r="A2672" s="11" t="s">
        <v>8912</v>
      </c>
      <c r="B2672" s="11">
        <v>2022</v>
      </c>
      <c r="C2672" s="11" t="s">
        <v>8913</v>
      </c>
      <c r="D2672" s="11" t="s">
        <v>8839</v>
      </c>
      <c r="G2672" s="11" t="s">
        <v>8914</v>
      </c>
    </row>
    <row r="2673" spans="1:8" x14ac:dyDescent="0.3">
      <c r="A2673" s="11" t="s">
        <v>8915</v>
      </c>
      <c r="B2673" s="11">
        <v>2020</v>
      </c>
      <c r="C2673" s="11" t="s">
        <v>8916</v>
      </c>
      <c r="D2673" s="11" t="s">
        <v>8917</v>
      </c>
      <c r="E2673" s="11">
        <v>8</v>
      </c>
      <c r="F2673" s="11">
        <v>15</v>
      </c>
    </row>
    <row r="2674" spans="1:8" x14ac:dyDescent="0.3">
      <c r="A2674" s="11" t="s">
        <v>8918</v>
      </c>
      <c r="B2674" s="11">
        <v>2020</v>
      </c>
      <c r="C2674" s="11" t="s">
        <v>8919</v>
      </c>
      <c r="D2674" s="11" t="s">
        <v>8920</v>
      </c>
      <c r="G2674" s="11" t="s">
        <v>8921</v>
      </c>
    </row>
    <row r="2675" spans="1:8" x14ac:dyDescent="0.3">
      <c r="A2675" s="11" t="s">
        <v>8922</v>
      </c>
      <c r="B2675" s="11">
        <v>2020</v>
      </c>
      <c r="C2675" s="11" t="s">
        <v>8923</v>
      </c>
      <c r="D2675" s="11" t="s">
        <v>7517</v>
      </c>
      <c r="G2675" s="11" t="s">
        <v>2624</v>
      </c>
    </row>
    <row r="2676" spans="1:8" x14ac:dyDescent="0.3">
      <c r="A2676" s="11" t="s">
        <v>8924</v>
      </c>
      <c r="B2676" s="11">
        <v>2022</v>
      </c>
      <c r="C2676" s="11" t="s">
        <v>8925</v>
      </c>
      <c r="D2676" s="11" t="s">
        <v>8926</v>
      </c>
      <c r="G2676" s="11" t="s">
        <v>8927</v>
      </c>
    </row>
    <row r="2677" spans="1:8" x14ac:dyDescent="0.3">
      <c r="A2677" s="11" t="s">
        <v>4629</v>
      </c>
      <c r="B2677" s="11">
        <v>2022</v>
      </c>
      <c r="C2677" s="11" t="s">
        <v>8928</v>
      </c>
      <c r="D2677" s="11" t="s">
        <v>828</v>
      </c>
      <c r="E2677" s="11">
        <v>16</v>
      </c>
      <c r="G2677" s="11" t="s">
        <v>8929</v>
      </c>
    </row>
    <row r="2678" spans="1:8" x14ac:dyDescent="0.3">
      <c r="A2678" s="11" t="s">
        <v>8930</v>
      </c>
      <c r="B2678" s="11">
        <v>2021</v>
      </c>
      <c r="C2678" s="11" t="s">
        <v>7593</v>
      </c>
      <c r="D2678" s="11" t="s">
        <v>8931</v>
      </c>
      <c r="E2678" s="11">
        <v>2021</v>
      </c>
    </row>
    <row r="2679" spans="1:8" x14ac:dyDescent="0.3">
      <c r="A2679" s="11" t="s">
        <v>8932</v>
      </c>
      <c r="B2679" s="11">
        <v>2020</v>
      </c>
      <c r="C2679" s="11" t="s">
        <v>8933</v>
      </c>
      <c r="D2679" s="11" t="s">
        <v>828</v>
      </c>
      <c r="E2679" s="11">
        <v>14</v>
      </c>
      <c r="G2679" s="11" t="s">
        <v>8934</v>
      </c>
    </row>
    <row r="2680" spans="1:8" x14ac:dyDescent="0.3">
      <c r="A2680" s="11" t="s">
        <v>8935</v>
      </c>
      <c r="B2680" s="11">
        <v>2020</v>
      </c>
      <c r="C2680" s="11" t="s">
        <v>8936</v>
      </c>
      <c r="D2680" s="11" t="s">
        <v>2803</v>
      </c>
      <c r="E2680" s="11">
        <v>11</v>
      </c>
      <c r="F2680" s="11">
        <v>8</v>
      </c>
      <c r="G2680" s="11" t="s">
        <v>8937</v>
      </c>
      <c r="H2680" s="11" t="s">
        <v>8938</v>
      </c>
    </row>
    <row r="2681" spans="1:8" x14ac:dyDescent="0.3">
      <c r="A2681" s="11" t="s">
        <v>3865</v>
      </c>
      <c r="B2681" s="11">
        <v>2018</v>
      </c>
      <c r="C2681" s="11" t="s">
        <v>8939</v>
      </c>
      <c r="D2681" s="11" t="s">
        <v>8940</v>
      </c>
      <c r="G2681" s="11" t="s">
        <v>760</v>
      </c>
      <c r="H2681" s="11" t="s">
        <v>7494</v>
      </c>
    </row>
    <row r="2682" spans="1:8" x14ac:dyDescent="0.3">
      <c r="A2682" s="11" t="s">
        <v>8941</v>
      </c>
      <c r="B2682" s="11">
        <v>2019</v>
      </c>
      <c r="C2682" s="11" t="s">
        <v>8942</v>
      </c>
      <c r="D2682" s="11" t="s">
        <v>8943</v>
      </c>
      <c r="E2682" s="11">
        <v>25</v>
      </c>
      <c r="F2682" s="11">
        <v>3</v>
      </c>
      <c r="G2682" s="11" t="s">
        <v>8944</v>
      </c>
      <c r="H2682" s="11" t="s">
        <v>8945</v>
      </c>
    </row>
    <row r="2683" spans="1:8" x14ac:dyDescent="0.3">
      <c r="A2683" s="11" t="s">
        <v>8946</v>
      </c>
      <c r="B2683" s="11">
        <v>2016</v>
      </c>
      <c r="C2683" s="11" t="s">
        <v>203</v>
      </c>
      <c r="D2683" s="11" t="s">
        <v>437</v>
      </c>
      <c r="E2683" s="11">
        <v>63</v>
      </c>
      <c r="G2683" s="11" t="s">
        <v>3538</v>
      </c>
      <c r="H2683" s="11" t="s">
        <v>8947</v>
      </c>
    </row>
    <row r="2684" spans="1:8" x14ac:dyDescent="0.3">
      <c r="A2684" s="11" t="s">
        <v>8948</v>
      </c>
      <c r="B2684" s="11">
        <v>2021</v>
      </c>
      <c r="C2684" s="11" t="s">
        <v>8949</v>
      </c>
      <c r="D2684" s="11" t="s">
        <v>6049</v>
      </c>
      <c r="G2684" s="11" t="s">
        <v>8950</v>
      </c>
      <c r="H2684" s="11" t="s">
        <v>8951</v>
      </c>
    </row>
    <row r="2685" spans="1:8" x14ac:dyDescent="0.3">
      <c r="A2685" s="11" t="s">
        <v>8411</v>
      </c>
      <c r="B2685" s="11">
        <v>2018</v>
      </c>
      <c r="C2685" s="11" t="s">
        <v>8412</v>
      </c>
      <c r="D2685" s="11" t="s">
        <v>8952</v>
      </c>
      <c r="G2685" s="11" t="s">
        <v>8414</v>
      </c>
      <c r="H2685" s="11" t="s">
        <v>8953</v>
      </c>
    </row>
    <row r="2686" spans="1:8" x14ac:dyDescent="0.3">
      <c r="A2686" s="11" t="s">
        <v>8954</v>
      </c>
      <c r="B2686" s="11">
        <v>2017</v>
      </c>
      <c r="C2686" s="11" t="s">
        <v>474</v>
      </c>
      <c r="D2686" s="11" t="s">
        <v>728</v>
      </c>
      <c r="E2686" s="11" t="s">
        <v>8955</v>
      </c>
    </row>
    <row r="2687" spans="1:8" x14ac:dyDescent="0.3">
      <c r="A2687" s="11" t="s">
        <v>8956</v>
      </c>
      <c r="B2687" s="11">
        <v>2019</v>
      </c>
      <c r="C2687" s="11" t="s">
        <v>8957</v>
      </c>
      <c r="D2687" s="11" t="s">
        <v>8958</v>
      </c>
      <c r="E2687" s="11">
        <v>996</v>
      </c>
      <c r="G2687" s="11" t="s">
        <v>8959</v>
      </c>
      <c r="H2687" s="11" t="s">
        <v>8960</v>
      </c>
    </row>
    <row r="2688" spans="1:8" x14ac:dyDescent="0.3">
      <c r="A2688" s="11" t="s">
        <v>8961</v>
      </c>
      <c r="B2688" s="11">
        <v>2009</v>
      </c>
      <c r="C2688" s="11" t="s">
        <v>8962</v>
      </c>
      <c r="D2688" s="11" t="s">
        <v>446</v>
      </c>
      <c r="E2688" s="11">
        <v>36</v>
      </c>
      <c r="F2688" s="11" t="s">
        <v>8963</v>
      </c>
      <c r="G2688" s="11" t="s">
        <v>8964</v>
      </c>
      <c r="H2688" s="11" t="s">
        <v>8965</v>
      </c>
    </row>
    <row r="2689" spans="1:8" x14ac:dyDescent="0.3">
      <c r="A2689" s="11" t="s">
        <v>8966</v>
      </c>
      <c r="B2689" s="11">
        <v>2021</v>
      </c>
      <c r="C2689" s="11" t="s">
        <v>8967</v>
      </c>
      <c r="D2689" s="11" t="s">
        <v>1480</v>
      </c>
      <c r="E2689" s="11">
        <v>58</v>
      </c>
      <c r="G2689" s="11">
        <v>101608</v>
      </c>
      <c r="H2689" s="11" t="s">
        <v>8968</v>
      </c>
    </row>
    <row r="2690" spans="1:8" x14ac:dyDescent="0.3">
      <c r="A2690" s="11" t="s">
        <v>8969</v>
      </c>
      <c r="B2690" s="11">
        <v>2022</v>
      </c>
      <c r="C2690" s="11" t="s">
        <v>8970</v>
      </c>
      <c r="D2690" s="11" t="s">
        <v>6850</v>
      </c>
      <c r="E2690" s="11">
        <v>59</v>
      </c>
      <c r="F2690" s="11">
        <v>2</v>
      </c>
      <c r="G2690" s="11">
        <v>102798</v>
      </c>
      <c r="H2690" s="11" t="s">
        <v>8971</v>
      </c>
    </row>
    <row r="2691" spans="1:8" x14ac:dyDescent="0.3">
      <c r="A2691" s="11" t="s">
        <v>6664</v>
      </c>
      <c r="B2691" s="11">
        <v>2018</v>
      </c>
      <c r="C2691" s="11" t="s">
        <v>8972</v>
      </c>
      <c r="D2691" s="11" t="s">
        <v>8973</v>
      </c>
      <c r="G2691" s="11" t="s">
        <v>8974</v>
      </c>
      <c r="H2691" s="11" t="s">
        <v>8975</v>
      </c>
    </row>
    <row r="2692" spans="1:8" x14ac:dyDescent="0.3">
      <c r="A2692" s="11" t="s">
        <v>8976</v>
      </c>
      <c r="B2692" s="11">
        <v>2016</v>
      </c>
      <c r="C2692" s="11" t="s">
        <v>8977</v>
      </c>
      <c r="D2692" s="11" t="s">
        <v>1139</v>
      </c>
      <c r="E2692" s="11" t="s">
        <v>8978</v>
      </c>
      <c r="G2692" s="11" t="s">
        <v>8979</v>
      </c>
      <c r="H2692" s="11" t="s">
        <v>8980</v>
      </c>
    </row>
    <row r="2693" spans="1:8" x14ac:dyDescent="0.3">
      <c r="A2693" s="11" t="s">
        <v>8981</v>
      </c>
      <c r="B2693" s="11">
        <v>2022</v>
      </c>
      <c r="C2693" s="11" t="s">
        <v>8982</v>
      </c>
      <c r="D2693" s="11" t="s">
        <v>6049</v>
      </c>
      <c r="E2693" s="11">
        <v>24</v>
      </c>
      <c r="G2693" s="11" t="s">
        <v>8983</v>
      </c>
    </row>
    <row r="2694" spans="1:8" x14ac:dyDescent="0.3">
      <c r="A2694" s="11" t="s">
        <v>8984</v>
      </c>
      <c r="B2694" s="11">
        <v>2014</v>
      </c>
      <c r="C2694" s="11" t="s">
        <v>8985</v>
      </c>
      <c r="D2694" s="11" t="s">
        <v>8986</v>
      </c>
      <c r="E2694" s="11">
        <v>58</v>
      </c>
      <c r="F2694" s="11">
        <v>3</v>
      </c>
      <c r="G2694" s="11" t="s">
        <v>8987</v>
      </c>
      <c r="H2694" s="11" t="s">
        <v>8988</v>
      </c>
    </row>
    <row r="2695" spans="1:8" x14ac:dyDescent="0.3">
      <c r="A2695" s="11" t="s">
        <v>8989</v>
      </c>
      <c r="B2695" s="11">
        <v>2019</v>
      </c>
      <c r="C2695" s="11" t="s">
        <v>8990</v>
      </c>
      <c r="D2695" s="11" t="s">
        <v>8991</v>
      </c>
      <c r="G2695" s="11" t="s">
        <v>8992</v>
      </c>
      <c r="H2695" s="11" t="s">
        <v>8993</v>
      </c>
    </row>
    <row r="2696" spans="1:8" x14ac:dyDescent="0.3">
      <c r="A2696" s="11" t="s">
        <v>8503</v>
      </c>
      <c r="B2696" s="11">
        <v>2017</v>
      </c>
      <c r="C2696" s="11" t="s">
        <v>8504</v>
      </c>
      <c r="D2696" s="11" t="s">
        <v>7410</v>
      </c>
      <c r="G2696" s="11" t="s">
        <v>2326</v>
      </c>
      <c r="H2696" s="11" t="s">
        <v>7411</v>
      </c>
    </row>
    <row r="2697" spans="1:8" x14ac:dyDescent="0.3">
      <c r="A2697" s="11" t="s">
        <v>8994</v>
      </c>
      <c r="B2697" s="11">
        <v>2011</v>
      </c>
      <c r="C2697" s="11" t="s">
        <v>8995</v>
      </c>
      <c r="D2697" s="11" t="s">
        <v>3647</v>
      </c>
      <c r="E2697" s="11">
        <v>33</v>
      </c>
      <c r="F2697" s="11">
        <v>4</v>
      </c>
      <c r="G2697" s="11" t="s">
        <v>8996</v>
      </c>
      <c r="H2697" s="11" t="s">
        <v>8997</v>
      </c>
    </row>
    <row r="2698" spans="1:8" x14ac:dyDescent="0.3">
      <c r="A2698" s="11" t="s">
        <v>8998</v>
      </c>
      <c r="B2698" s="11">
        <v>2022</v>
      </c>
      <c r="C2698" s="11" t="s">
        <v>8999</v>
      </c>
      <c r="D2698" s="11" t="s">
        <v>6049</v>
      </c>
      <c r="E2698" s="11">
        <v>24</v>
      </c>
      <c r="F2698" s="11">
        <v>1</v>
      </c>
      <c r="G2698" s="11" t="s">
        <v>8983</v>
      </c>
      <c r="H2698" s="11" t="s">
        <v>9000</v>
      </c>
    </row>
    <row r="2699" spans="1:8" x14ac:dyDescent="0.3">
      <c r="A2699" s="11" t="s">
        <v>9001</v>
      </c>
      <c r="B2699" s="11">
        <v>2019</v>
      </c>
      <c r="C2699" s="11" t="s">
        <v>3196</v>
      </c>
      <c r="D2699" s="11" t="s">
        <v>9002</v>
      </c>
      <c r="G2699" s="11" t="s">
        <v>3198</v>
      </c>
      <c r="H2699" s="11" t="s">
        <v>9003</v>
      </c>
    </row>
    <row r="2700" spans="1:8" x14ac:dyDescent="0.3">
      <c r="A2700" s="11" t="s">
        <v>9004</v>
      </c>
      <c r="B2700" s="11">
        <v>2017</v>
      </c>
      <c r="C2700" s="11" t="s">
        <v>6322</v>
      </c>
      <c r="D2700" s="11" t="s">
        <v>1703</v>
      </c>
      <c r="G2700" s="11" t="s">
        <v>1704</v>
      </c>
      <c r="H2700" s="11" t="s">
        <v>9005</v>
      </c>
    </row>
    <row r="2701" spans="1:8" x14ac:dyDescent="0.3">
      <c r="A2701" s="11" t="s">
        <v>9006</v>
      </c>
      <c r="B2701" s="11">
        <v>2018</v>
      </c>
      <c r="C2701" s="11" t="s">
        <v>6140</v>
      </c>
      <c r="D2701" s="11" t="s">
        <v>9007</v>
      </c>
      <c r="E2701" s="11">
        <v>35</v>
      </c>
      <c r="G2701" s="11">
        <v>6</v>
      </c>
    </row>
    <row r="2702" spans="1:8" x14ac:dyDescent="0.3">
      <c r="A2702" s="11" t="s">
        <v>9008</v>
      </c>
      <c r="B2702" s="11">
        <v>2020</v>
      </c>
      <c r="C2702" s="11" t="s">
        <v>9009</v>
      </c>
      <c r="D2702" s="11" t="s">
        <v>9010</v>
      </c>
      <c r="G2702" s="11" t="s">
        <v>9011</v>
      </c>
    </row>
    <row r="2703" spans="1:8" x14ac:dyDescent="0.3">
      <c r="A2703" s="11" t="s">
        <v>3223</v>
      </c>
      <c r="B2703" s="11">
        <v>2018</v>
      </c>
      <c r="C2703" s="11" t="s">
        <v>6784</v>
      </c>
      <c r="D2703" s="11" t="s">
        <v>4056</v>
      </c>
      <c r="E2703" s="11">
        <v>135</v>
      </c>
      <c r="G2703" s="11" t="s">
        <v>6785</v>
      </c>
      <c r="H2703" s="11" t="s">
        <v>6786</v>
      </c>
    </row>
    <row r="2704" spans="1:8" x14ac:dyDescent="0.3">
      <c r="A2704" s="11" t="s">
        <v>9012</v>
      </c>
      <c r="B2704" s="11">
        <v>2023</v>
      </c>
      <c r="C2704" s="11" t="s">
        <v>9013</v>
      </c>
      <c r="D2704" s="11" t="s">
        <v>3210</v>
      </c>
      <c r="E2704" s="11">
        <v>186</v>
      </c>
      <c r="F2704" s="11" t="s">
        <v>9014</v>
      </c>
      <c r="G2704" s="11">
        <v>122104</v>
      </c>
      <c r="H2704" s="11" t="s">
        <v>9015</v>
      </c>
    </row>
    <row r="2705" spans="1:8" x14ac:dyDescent="0.3">
      <c r="A2705" s="11" t="s">
        <v>1732</v>
      </c>
      <c r="B2705" s="11">
        <v>2021</v>
      </c>
      <c r="C2705" s="11" t="s">
        <v>4477</v>
      </c>
      <c r="D2705" s="11"/>
    </row>
    <row r="2706" spans="1:8" x14ac:dyDescent="0.3">
      <c r="A2706" s="11" t="s">
        <v>9016</v>
      </c>
      <c r="B2706" s="11">
        <v>2020</v>
      </c>
      <c r="C2706" s="11" t="s">
        <v>9017</v>
      </c>
      <c r="D2706" s="11" t="s">
        <v>8958</v>
      </c>
      <c r="E2706" s="11" t="s">
        <v>9018</v>
      </c>
      <c r="G2706" s="11" t="s">
        <v>9019</v>
      </c>
      <c r="H2706" s="11" t="s">
        <v>9020</v>
      </c>
    </row>
    <row r="2707" spans="1:8" x14ac:dyDescent="0.3">
      <c r="A2707" s="11" t="s">
        <v>9021</v>
      </c>
      <c r="B2707" s="11">
        <v>2018</v>
      </c>
      <c r="C2707" s="11" t="s">
        <v>9022</v>
      </c>
      <c r="D2707" s="11" t="s">
        <v>6667</v>
      </c>
      <c r="E2707" s="11">
        <v>709</v>
      </c>
      <c r="G2707" s="11" t="s">
        <v>9023</v>
      </c>
      <c r="H2707" s="11" t="s">
        <v>9024</v>
      </c>
    </row>
    <row r="2708" spans="1:8" x14ac:dyDescent="0.3">
      <c r="A2708" s="11" t="s">
        <v>4687</v>
      </c>
      <c r="B2708" s="11" t="s">
        <v>8864</v>
      </c>
      <c r="C2708" s="11" t="s">
        <v>9025</v>
      </c>
      <c r="D2708" s="11"/>
      <c r="G2708" s="8" t="s">
        <v>9026</v>
      </c>
    </row>
    <row r="2709" spans="1:8" x14ac:dyDescent="0.3">
      <c r="A2709" s="11" t="s">
        <v>4687</v>
      </c>
      <c r="B2709" s="11" t="s">
        <v>8866</v>
      </c>
      <c r="C2709" s="11" t="s">
        <v>9027</v>
      </c>
      <c r="D2709" s="11"/>
      <c r="G2709" s="8" t="s">
        <v>6802</v>
      </c>
    </row>
    <row r="2710" spans="1:8" x14ac:dyDescent="0.3">
      <c r="A2710" s="11" t="s">
        <v>4687</v>
      </c>
      <c r="B2710" s="11" t="s">
        <v>9028</v>
      </c>
      <c r="C2710" s="11" t="s">
        <v>9029</v>
      </c>
      <c r="D2710" s="11"/>
      <c r="G2710" s="8" t="s">
        <v>9030</v>
      </c>
    </row>
    <row r="2711" spans="1:8" x14ac:dyDescent="0.3">
      <c r="A2711" s="11" t="s">
        <v>4687</v>
      </c>
      <c r="B2711" s="11" t="s">
        <v>9031</v>
      </c>
      <c r="C2711" s="11" t="s">
        <v>9032</v>
      </c>
      <c r="D2711" s="11"/>
      <c r="G2711" s="8" t="s">
        <v>9033</v>
      </c>
    </row>
    <row r="2712" spans="1:8" x14ac:dyDescent="0.3">
      <c r="A2712" s="11" t="s">
        <v>4687</v>
      </c>
      <c r="B2712" s="11" t="s">
        <v>9034</v>
      </c>
      <c r="C2712" s="11" t="s">
        <v>9035</v>
      </c>
      <c r="D2712" s="11"/>
      <c r="G2712" s="8" t="s">
        <v>9036</v>
      </c>
    </row>
    <row r="2713" spans="1:8" x14ac:dyDescent="0.3">
      <c r="A2713" s="11" t="s">
        <v>4687</v>
      </c>
      <c r="B2713" s="11" t="s">
        <v>9037</v>
      </c>
      <c r="C2713" s="11" t="s">
        <v>9038</v>
      </c>
      <c r="D2713" s="11"/>
      <c r="G2713" s="8" t="s">
        <v>9039</v>
      </c>
    </row>
    <row r="2714" spans="1:8" x14ac:dyDescent="0.3">
      <c r="A2714" s="11" t="s">
        <v>4687</v>
      </c>
      <c r="B2714" s="11" t="s">
        <v>9040</v>
      </c>
      <c r="C2714" s="11" t="s">
        <v>9041</v>
      </c>
      <c r="D2714" s="11"/>
      <c r="G2714" s="8" t="s">
        <v>9042</v>
      </c>
    </row>
    <row r="2715" spans="1:8" x14ac:dyDescent="0.3">
      <c r="A2715" s="11" t="s">
        <v>4687</v>
      </c>
      <c r="B2715" s="11" t="s">
        <v>9043</v>
      </c>
      <c r="C2715" s="11" t="s">
        <v>9044</v>
      </c>
      <c r="D2715" s="11"/>
      <c r="G2715" s="8" t="s">
        <v>9045</v>
      </c>
    </row>
    <row r="2716" spans="1:8" x14ac:dyDescent="0.3">
      <c r="A2716" s="11" t="s">
        <v>4687</v>
      </c>
      <c r="B2716" s="11" t="s">
        <v>9046</v>
      </c>
      <c r="C2716" s="11" t="s">
        <v>9047</v>
      </c>
      <c r="D2716" s="11"/>
      <c r="G2716" s="8" t="s">
        <v>9048</v>
      </c>
    </row>
    <row r="2717" spans="1:8" x14ac:dyDescent="0.3">
      <c r="A2717" s="11" t="s">
        <v>4687</v>
      </c>
      <c r="B2717" s="11" t="s">
        <v>9049</v>
      </c>
      <c r="C2717" s="11" t="s">
        <v>9050</v>
      </c>
      <c r="D2717" s="11"/>
      <c r="G2717" s="8" t="s">
        <v>9051</v>
      </c>
    </row>
    <row r="2718" spans="1:8" x14ac:dyDescent="0.3">
      <c r="A2718" s="11" t="s">
        <v>4687</v>
      </c>
      <c r="B2718" s="11" t="s">
        <v>9052</v>
      </c>
      <c r="C2718" s="11" t="s">
        <v>9053</v>
      </c>
      <c r="D2718" s="11"/>
      <c r="G2718" s="8" t="s">
        <v>9054</v>
      </c>
    </row>
    <row r="2719" spans="1:8" x14ac:dyDescent="0.3">
      <c r="A2719" s="11" t="s">
        <v>4687</v>
      </c>
      <c r="B2719" s="11" t="s">
        <v>9055</v>
      </c>
      <c r="C2719" s="11" t="s">
        <v>9056</v>
      </c>
      <c r="D2719" s="11"/>
      <c r="G2719" s="8" t="s">
        <v>9057</v>
      </c>
    </row>
    <row r="2720" spans="1:8" x14ac:dyDescent="0.3">
      <c r="A2720" s="11" t="s">
        <v>4687</v>
      </c>
      <c r="B2720" s="11" t="s">
        <v>9058</v>
      </c>
      <c r="C2720" s="11" t="s">
        <v>9059</v>
      </c>
      <c r="D2720" s="11"/>
      <c r="G2720" s="8" t="s">
        <v>9060</v>
      </c>
    </row>
    <row r="2721" spans="1:8" x14ac:dyDescent="0.3">
      <c r="A2721" s="11" t="s">
        <v>9061</v>
      </c>
      <c r="B2721" s="11">
        <v>2018</v>
      </c>
      <c r="C2721" s="11" t="s">
        <v>9062</v>
      </c>
      <c r="D2721" s="11" t="s">
        <v>9063</v>
      </c>
      <c r="E2721" s="11">
        <v>8</v>
      </c>
      <c r="F2721" s="11">
        <v>3</v>
      </c>
      <c r="H2721" s="11" t="s">
        <v>1965</v>
      </c>
    </row>
    <row r="2722" spans="1:8" x14ac:dyDescent="0.3">
      <c r="A2722" s="11" t="s">
        <v>9064</v>
      </c>
      <c r="B2722" s="11">
        <v>2022</v>
      </c>
      <c r="C2722" s="11" t="s">
        <v>9065</v>
      </c>
      <c r="D2722" s="11" t="s">
        <v>6049</v>
      </c>
      <c r="G2722" s="11" t="s">
        <v>9066</v>
      </c>
    </row>
    <row r="2723" spans="1:8" x14ac:dyDescent="0.3">
      <c r="A2723" s="11" t="s">
        <v>9067</v>
      </c>
      <c r="B2723" s="11">
        <v>2018</v>
      </c>
      <c r="C2723" s="11" t="s">
        <v>9068</v>
      </c>
      <c r="D2723" s="11" t="s">
        <v>736</v>
      </c>
      <c r="E2723" s="11">
        <v>115</v>
      </c>
      <c r="G2723" s="11" t="s">
        <v>9069</v>
      </c>
      <c r="H2723" s="11" t="s">
        <v>9070</v>
      </c>
    </row>
    <row r="2724" spans="1:8" x14ac:dyDescent="0.3">
      <c r="A2724" s="11" t="s">
        <v>9071</v>
      </c>
      <c r="B2724" s="11">
        <v>2017</v>
      </c>
      <c r="C2724" s="11" t="s">
        <v>9072</v>
      </c>
      <c r="D2724" s="11" t="s">
        <v>9073</v>
      </c>
      <c r="E2724" s="11">
        <v>70</v>
      </c>
      <c r="F2724" s="11">
        <v>4</v>
      </c>
      <c r="G2724" s="11" t="s">
        <v>9074</v>
      </c>
      <c r="H2724" s="11" t="s">
        <v>9075</v>
      </c>
    </row>
    <row r="2725" spans="1:8" x14ac:dyDescent="0.3">
      <c r="A2725" s="11" t="s">
        <v>9076</v>
      </c>
      <c r="B2725" s="11">
        <v>2013</v>
      </c>
      <c r="C2725" s="11" t="s">
        <v>9077</v>
      </c>
      <c r="D2725" s="11" t="s">
        <v>9078</v>
      </c>
      <c r="E2725" s="11">
        <v>95</v>
      </c>
      <c r="G2725" s="11" t="s">
        <v>9079</v>
      </c>
      <c r="H2725" s="11" t="s">
        <v>9080</v>
      </c>
    </row>
    <row r="2726" spans="1:8" x14ac:dyDescent="0.3">
      <c r="A2726" s="11" t="s">
        <v>9081</v>
      </c>
      <c r="B2726" s="11">
        <v>2019</v>
      </c>
      <c r="C2726" s="11" t="s">
        <v>9082</v>
      </c>
      <c r="D2726" s="11" t="s">
        <v>728</v>
      </c>
      <c r="E2726" s="11" t="s">
        <v>9083</v>
      </c>
      <c r="G2726" s="11" t="s">
        <v>9084</v>
      </c>
      <c r="H2726" s="11" t="s">
        <v>9085</v>
      </c>
    </row>
    <row r="2727" spans="1:8" x14ac:dyDescent="0.3">
      <c r="A2727" s="11" t="s">
        <v>9086</v>
      </c>
      <c r="B2727" s="11">
        <v>2019</v>
      </c>
      <c r="C2727" s="11" t="s">
        <v>9087</v>
      </c>
      <c r="D2727" s="11" t="s">
        <v>9088</v>
      </c>
      <c r="G2727" s="11" t="s">
        <v>2624</v>
      </c>
      <c r="H2727" s="11" t="s">
        <v>9089</v>
      </c>
    </row>
    <row r="2728" spans="1:8" x14ac:dyDescent="0.3">
      <c r="A2728" s="11" t="s">
        <v>9090</v>
      </c>
      <c r="B2728" s="11">
        <v>2019</v>
      </c>
      <c r="C2728" s="11" t="s">
        <v>587</v>
      </c>
      <c r="D2728" s="11" t="s">
        <v>1677</v>
      </c>
      <c r="E2728" s="11">
        <v>14</v>
      </c>
      <c r="F2728" s="11">
        <v>8</v>
      </c>
      <c r="G2728" s="11" t="s">
        <v>589</v>
      </c>
      <c r="H2728" s="11" t="s">
        <v>590</v>
      </c>
    </row>
    <row r="2729" spans="1:8" x14ac:dyDescent="0.3">
      <c r="A2729" s="11" t="s">
        <v>7903</v>
      </c>
      <c r="B2729" s="11">
        <v>2017</v>
      </c>
      <c r="C2729" s="11" t="s">
        <v>7904</v>
      </c>
      <c r="D2729" s="11" t="s">
        <v>9091</v>
      </c>
      <c r="G2729" s="11" t="s">
        <v>9092</v>
      </c>
      <c r="H2729" s="11" t="s">
        <v>9093</v>
      </c>
    </row>
    <row r="2730" spans="1:8" x14ac:dyDescent="0.3">
      <c r="A2730" s="11" t="s">
        <v>9094</v>
      </c>
      <c r="B2730" s="11">
        <v>2009</v>
      </c>
      <c r="C2730" s="11" t="s">
        <v>9095</v>
      </c>
      <c r="D2730" s="11" t="s">
        <v>9096</v>
      </c>
      <c r="G2730" s="11">
        <v>436</v>
      </c>
    </row>
    <row r="2731" spans="1:8" x14ac:dyDescent="0.3">
      <c r="A2731" s="11" t="s">
        <v>9097</v>
      </c>
      <c r="B2731" s="11">
        <v>2021</v>
      </c>
      <c r="C2731" s="11" t="s">
        <v>9098</v>
      </c>
      <c r="D2731" s="11" t="s">
        <v>6667</v>
      </c>
      <c r="E2731" s="11">
        <v>1289</v>
      </c>
      <c r="G2731" s="11" t="s">
        <v>9099</v>
      </c>
      <c r="H2731" s="11" t="s">
        <v>9100</v>
      </c>
    </row>
    <row r="2732" spans="1:8" x14ac:dyDescent="0.3">
      <c r="A2732" s="11" t="s">
        <v>9101</v>
      </c>
      <c r="B2732" s="11">
        <v>2019</v>
      </c>
      <c r="C2732" s="11" t="s">
        <v>9102</v>
      </c>
      <c r="D2732" s="11" t="s">
        <v>6108</v>
      </c>
      <c r="E2732" s="11">
        <v>33</v>
      </c>
      <c r="F2732" s="11">
        <v>8</v>
      </c>
      <c r="G2732" s="11">
        <v>1</v>
      </c>
      <c r="H2732" s="11" t="s">
        <v>9103</v>
      </c>
    </row>
    <row r="2733" spans="1:8" x14ac:dyDescent="0.3">
      <c r="A2733" s="11" t="s">
        <v>9104</v>
      </c>
      <c r="B2733" s="11">
        <v>2018</v>
      </c>
      <c r="C2733" s="11" t="s">
        <v>6513</v>
      </c>
      <c r="D2733" s="11" t="s">
        <v>9105</v>
      </c>
      <c r="G2733" s="11" t="s">
        <v>760</v>
      </c>
      <c r="H2733" s="11" t="s">
        <v>9106</v>
      </c>
    </row>
    <row r="2734" spans="1:8" x14ac:dyDescent="0.3">
      <c r="A2734" s="11" t="s">
        <v>9107</v>
      </c>
      <c r="B2734" s="11">
        <v>2021</v>
      </c>
      <c r="C2734" s="11" t="s">
        <v>9108</v>
      </c>
      <c r="D2734" s="11" t="s">
        <v>9109</v>
      </c>
      <c r="E2734" s="11">
        <v>22</v>
      </c>
      <c r="F2734" s="11">
        <v>2</v>
      </c>
      <c r="G2734" s="11" t="s">
        <v>9110</v>
      </c>
      <c r="H2734" s="11" t="s">
        <v>9111</v>
      </c>
    </row>
    <row r="2735" spans="1:8" x14ac:dyDescent="0.3">
      <c r="A2735" s="11" t="s">
        <v>9112</v>
      </c>
      <c r="B2735" s="11">
        <v>2021</v>
      </c>
      <c r="C2735" s="11" t="s">
        <v>9113</v>
      </c>
      <c r="D2735" s="11" t="s">
        <v>9114</v>
      </c>
      <c r="E2735" s="11">
        <v>22</v>
      </c>
      <c r="F2735" s="11">
        <v>2</v>
      </c>
      <c r="G2735" s="11" t="s">
        <v>9110</v>
      </c>
      <c r="H2735" s="11" t="s">
        <v>9111</v>
      </c>
    </row>
    <row r="2736" spans="1:8" x14ac:dyDescent="0.3">
      <c r="A2736" s="11" t="s">
        <v>6047</v>
      </c>
      <c r="B2736" s="11">
        <v>2022</v>
      </c>
      <c r="C2736" s="11" t="s">
        <v>9115</v>
      </c>
      <c r="D2736" s="11" t="s">
        <v>9116</v>
      </c>
      <c r="G2736" s="11" t="s">
        <v>9117</v>
      </c>
    </row>
    <row r="2737" spans="1:8" x14ac:dyDescent="0.3">
      <c r="A2737" s="11" t="s">
        <v>9118</v>
      </c>
      <c r="B2737" s="11">
        <v>2013</v>
      </c>
      <c r="C2737" s="11" t="s">
        <v>9119</v>
      </c>
      <c r="D2737" s="11" t="s">
        <v>6145</v>
      </c>
      <c r="G2737" s="11" t="s">
        <v>6320</v>
      </c>
    </row>
    <row r="2738" spans="1:8" x14ac:dyDescent="0.3">
      <c r="A2738" s="11" t="s">
        <v>9120</v>
      </c>
      <c r="B2738" s="11">
        <v>2020</v>
      </c>
      <c r="C2738" s="11" t="s">
        <v>215</v>
      </c>
      <c r="D2738" s="11" t="s">
        <v>446</v>
      </c>
      <c r="E2738" s="11">
        <v>161</v>
      </c>
      <c r="G2738" s="11">
        <v>113725</v>
      </c>
      <c r="H2738" s="11" t="s">
        <v>1992</v>
      </c>
    </row>
    <row r="2739" spans="1:8" x14ac:dyDescent="0.3">
      <c r="A2739" s="11" t="s">
        <v>9121</v>
      </c>
      <c r="B2739" s="11">
        <v>2020</v>
      </c>
      <c r="C2739" s="11" t="s">
        <v>9122</v>
      </c>
      <c r="D2739" s="11" t="s">
        <v>9123</v>
      </c>
      <c r="E2739" s="11">
        <v>12</v>
      </c>
      <c r="F2739" s="11">
        <v>11</v>
      </c>
      <c r="H2739" s="11" t="s">
        <v>9124</v>
      </c>
    </row>
    <row r="2740" spans="1:8" x14ac:dyDescent="0.3">
      <c r="A2740" s="11" t="s">
        <v>9125</v>
      </c>
      <c r="B2740" s="11">
        <v>2022</v>
      </c>
      <c r="C2740" s="11" t="s">
        <v>420</v>
      </c>
      <c r="D2740" s="11" t="s">
        <v>446</v>
      </c>
      <c r="E2740" s="11">
        <v>201</v>
      </c>
      <c r="G2740" s="11">
        <v>117032</v>
      </c>
      <c r="H2740" s="11" t="s">
        <v>9126</v>
      </c>
    </row>
    <row r="2741" spans="1:8" x14ac:dyDescent="0.3">
      <c r="A2741" s="11" t="s">
        <v>9127</v>
      </c>
      <c r="B2741" s="11">
        <v>2016</v>
      </c>
      <c r="C2741" s="11" t="s">
        <v>1725</v>
      </c>
      <c r="D2741" s="11" t="s">
        <v>6300</v>
      </c>
      <c r="G2741" s="11" t="s">
        <v>1727</v>
      </c>
      <c r="H2741" s="11" t="s">
        <v>5347</v>
      </c>
    </row>
    <row r="2742" spans="1:8" x14ac:dyDescent="0.3">
      <c r="A2742" s="11" t="s">
        <v>9128</v>
      </c>
      <c r="B2742" s="11">
        <v>2019</v>
      </c>
      <c r="C2742" s="11" t="s">
        <v>9129</v>
      </c>
      <c r="D2742" s="11" t="s">
        <v>9130</v>
      </c>
      <c r="E2742" s="11">
        <v>1192</v>
      </c>
      <c r="G2742" s="11">
        <v>12029</v>
      </c>
      <c r="H2742" s="11" t="s">
        <v>9131</v>
      </c>
    </row>
    <row r="2743" spans="1:8" x14ac:dyDescent="0.3">
      <c r="A2743" s="11" t="s">
        <v>9132</v>
      </c>
      <c r="B2743" s="11">
        <v>2017</v>
      </c>
      <c r="C2743" s="11" t="s">
        <v>9133</v>
      </c>
      <c r="D2743" s="11" t="s">
        <v>9134</v>
      </c>
      <c r="G2743" s="11" t="s">
        <v>9135</v>
      </c>
      <c r="H2743" s="11" t="s">
        <v>9136</v>
      </c>
    </row>
    <row r="2744" spans="1:8" x14ac:dyDescent="0.3">
      <c r="A2744" s="11" t="s">
        <v>8682</v>
      </c>
      <c r="B2744" s="11">
        <v>2020</v>
      </c>
      <c r="C2744" s="11" t="s">
        <v>9137</v>
      </c>
      <c r="D2744" s="11" t="s">
        <v>715</v>
      </c>
      <c r="E2744" s="11">
        <v>8</v>
      </c>
      <c r="G2744" s="11" t="s">
        <v>8684</v>
      </c>
      <c r="H2744" s="11" t="s">
        <v>9138</v>
      </c>
    </row>
    <row r="2745" spans="1:8" x14ac:dyDescent="0.3">
      <c r="A2745" s="11" t="s">
        <v>9139</v>
      </c>
      <c r="B2745" s="11">
        <v>2017</v>
      </c>
      <c r="C2745" s="11" t="s">
        <v>6878</v>
      </c>
      <c r="D2745" s="11" t="s">
        <v>6879</v>
      </c>
      <c r="G2745" s="11" t="s">
        <v>3625</v>
      </c>
      <c r="H2745" s="11" t="s">
        <v>6880</v>
      </c>
    </row>
    <row r="2746" spans="1:8" x14ac:dyDescent="0.3">
      <c r="A2746" s="11" t="s">
        <v>721</v>
      </c>
      <c r="B2746" s="11">
        <v>2017</v>
      </c>
      <c r="C2746" s="11" t="s">
        <v>9140</v>
      </c>
      <c r="D2746" s="11" t="s">
        <v>728</v>
      </c>
      <c r="E2746" s="11" t="s">
        <v>8955</v>
      </c>
      <c r="G2746" s="11" t="s">
        <v>724</v>
      </c>
      <c r="H2746" s="11" t="s">
        <v>725</v>
      </c>
    </row>
    <row r="2747" spans="1:8" x14ac:dyDescent="0.3">
      <c r="A2747" s="11" t="s">
        <v>1055</v>
      </c>
      <c r="B2747" s="11">
        <v>2014</v>
      </c>
      <c r="C2747" s="11" t="s">
        <v>9141</v>
      </c>
      <c r="D2747" s="11" t="s">
        <v>9142</v>
      </c>
      <c r="G2747" s="11" t="s">
        <v>1057</v>
      </c>
      <c r="H2747" s="11" t="s">
        <v>1058</v>
      </c>
    </row>
    <row r="2748" spans="1:8" x14ac:dyDescent="0.3">
      <c r="A2748" s="11" t="s">
        <v>9143</v>
      </c>
      <c r="B2748" s="11">
        <v>2023</v>
      </c>
      <c r="C2748" s="11" t="s">
        <v>9144</v>
      </c>
      <c r="D2748" s="11" t="s">
        <v>736</v>
      </c>
      <c r="E2748" s="11">
        <v>168</v>
      </c>
      <c r="G2748" s="11">
        <v>113940</v>
      </c>
      <c r="H2748" s="11" t="s">
        <v>9145</v>
      </c>
    </row>
    <row r="2749" spans="1:8" x14ac:dyDescent="0.3">
      <c r="A2749" s="11" t="s">
        <v>3301</v>
      </c>
      <c r="B2749" s="11">
        <v>2018</v>
      </c>
      <c r="C2749" s="11" t="s">
        <v>1925</v>
      </c>
      <c r="D2749" s="11" t="s">
        <v>9146</v>
      </c>
      <c r="E2749" s="11">
        <v>48</v>
      </c>
      <c r="F2749" s="11">
        <v>12</v>
      </c>
      <c r="G2749" s="11" t="s">
        <v>1927</v>
      </c>
      <c r="H2749" s="11" t="s">
        <v>1931</v>
      </c>
    </row>
    <row r="2750" spans="1:8" x14ac:dyDescent="0.3">
      <c r="A2750" s="11" t="s">
        <v>9147</v>
      </c>
      <c r="B2750" s="11">
        <v>2020</v>
      </c>
      <c r="C2750" s="11" t="s">
        <v>9148</v>
      </c>
      <c r="D2750" s="11" t="s">
        <v>9149</v>
      </c>
      <c r="E2750" s="11">
        <v>830</v>
      </c>
      <c r="G2750" s="11">
        <v>32006</v>
      </c>
      <c r="H2750" s="11" t="s">
        <v>9150</v>
      </c>
    </row>
    <row r="2751" spans="1:8" x14ac:dyDescent="0.3">
      <c r="A2751" s="11" t="s">
        <v>9151</v>
      </c>
      <c r="B2751" s="11">
        <v>2020</v>
      </c>
      <c r="C2751" s="11" t="s">
        <v>9152</v>
      </c>
      <c r="D2751" s="11" t="s">
        <v>9153</v>
      </c>
      <c r="G2751" s="11" t="s">
        <v>9154</v>
      </c>
      <c r="H2751" s="11" t="s">
        <v>9155</v>
      </c>
    </row>
    <row r="2752" spans="1:8" x14ac:dyDescent="0.3">
      <c r="A2752" s="11" t="s">
        <v>9156</v>
      </c>
      <c r="B2752" s="11">
        <v>2019</v>
      </c>
      <c r="C2752" s="11" t="s">
        <v>9157</v>
      </c>
      <c r="D2752" s="11" t="s">
        <v>446</v>
      </c>
      <c r="E2752" s="11">
        <v>117</v>
      </c>
      <c r="G2752" s="11" t="s">
        <v>9158</v>
      </c>
      <c r="H2752" s="11" t="s">
        <v>9159</v>
      </c>
    </row>
    <row r="2753" spans="1:8" x14ac:dyDescent="0.3">
      <c r="A2753" s="11" t="s">
        <v>9160</v>
      </c>
      <c r="B2753" s="11">
        <v>2021</v>
      </c>
      <c r="C2753" s="11" t="s">
        <v>9161</v>
      </c>
      <c r="D2753" s="11" t="s">
        <v>9162</v>
      </c>
      <c r="G2753" s="11" t="s">
        <v>9163</v>
      </c>
      <c r="H2753" s="11" t="s">
        <v>9164</v>
      </c>
    </row>
    <row r="2754" spans="1:8" x14ac:dyDescent="0.3">
      <c r="A2754" s="11" t="s">
        <v>9165</v>
      </c>
      <c r="B2754" s="11">
        <v>2014</v>
      </c>
      <c r="C2754" s="11" t="s">
        <v>9166</v>
      </c>
      <c r="D2754" s="11" t="s">
        <v>9167</v>
      </c>
      <c r="G2754" s="11" t="s">
        <v>9168</v>
      </c>
    </row>
    <row r="2755" spans="1:8" x14ac:dyDescent="0.3">
      <c r="A2755" s="11" t="s">
        <v>9169</v>
      </c>
      <c r="B2755" s="11">
        <v>2020</v>
      </c>
      <c r="C2755" s="11" t="s">
        <v>1892</v>
      </c>
      <c r="D2755" s="11" t="s">
        <v>9170</v>
      </c>
      <c r="E2755" s="11">
        <v>10</v>
      </c>
      <c r="F2755" s="11">
        <v>1</v>
      </c>
      <c r="G2755" s="11" t="s">
        <v>855</v>
      </c>
      <c r="H2755" s="11" t="s">
        <v>1894</v>
      </c>
    </row>
    <row r="2756" spans="1:8" x14ac:dyDescent="0.3">
      <c r="A2756" s="11" t="s">
        <v>9171</v>
      </c>
      <c r="B2756" s="11">
        <v>2018</v>
      </c>
      <c r="C2756" s="11" t="s">
        <v>9172</v>
      </c>
      <c r="D2756" s="11" t="s">
        <v>9173</v>
      </c>
      <c r="G2756" s="11" t="s">
        <v>9174</v>
      </c>
      <c r="H2756" s="11" t="s">
        <v>9175</v>
      </c>
    </row>
    <row r="2757" spans="1:8" x14ac:dyDescent="0.3">
      <c r="A2757" s="11" t="s">
        <v>9176</v>
      </c>
      <c r="B2757" s="11">
        <v>2022</v>
      </c>
      <c r="C2757" s="11" t="s">
        <v>9177</v>
      </c>
      <c r="D2757" s="11" t="s">
        <v>9178</v>
      </c>
      <c r="E2757" s="11">
        <v>8</v>
      </c>
      <c r="F2757" s="11">
        <v>6</v>
      </c>
      <c r="G2757" s="11" t="s">
        <v>9179</v>
      </c>
      <c r="H2757" s="11" t="s">
        <v>9180</v>
      </c>
    </row>
    <row r="2758" spans="1:8" x14ac:dyDescent="0.3">
      <c r="A2758" s="11" t="s">
        <v>9181</v>
      </c>
      <c r="B2758" s="11">
        <v>2022</v>
      </c>
      <c r="C2758" s="11" t="s">
        <v>9182</v>
      </c>
      <c r="D2758" s="11" t="s">
        <v>6049</v>
      </c>
      <c r="E2758" s="11">
        <v>24</v>
      </c>
      <c r="F2758" s="11">
        <v>2</v>
      </c>
      <c r="G2758" s="11" t="s">
        <v>9183</v>
      </c>
      <c r="H2758" s="11" t="s">
        <v>9184</v>
      </c>
    </row>
    <row r="2759" spans="1:8" x14ac:dyDescent="0.3">
      <c r="A2759" s="11" t="s">
        <v>9185</v>
      </c>
      <c r="B2759" s="11">
        <v>2018</v>
      </c>
      <c r="C2759" s="11" t="s">
        <v>9186</v>
      </c>
      <c r="D2759" s="11" t="s">
        <v>9187</v>
      </c>
    </row>
    <row r="2760" spans="1:8" x14ac:dyDescent="0.3">
      <c r="A2760" s="11" t="s">
        <v>9188</v>
      </c>
      <c r="B2760" s="11">
        <v>2020</v>
      </c>
      <c r="C2760" s="11" t="s">
        <v>9189</v>
      </c>
      <c r="D2760" s="11" t="s">
        <v>588</v>
      </c>
      <c r="E2760" s="11">
        <v>15</v>
      </c>
      <c r="F2760" s="11">
        <v>10</v>
      </c>
      <c r="G2760" s="11" t="s">
        <v>1799</v>
      </c>
      <c r="H2760" s="11" t="s">
        <v>9190</v>
      </c>
    </row>
    <row r="2761" spans="1:8" x14ac:dyDescent="0.3">
      <c r="A2761" s="11" t="s">
        <v>9191</v>
      </c>
      <c r="B2761" s="11">
        <v>2021</v>
      </c>
      <c r="C2761" s="11" t="s">
        <v>9192</v>
      </c>
      <c r="D2761" s="11"/>
      <c r="G2761" s="8" t="s">
        <v>9193</v>
      </c>
    </row>
    <row r="2762" spans="1:8" x14ac:dyDescent="0.3">
      <c r="A2762" s="11" t="s">
        <v>9194</v>
      </c>
      <c r="B2762" s="11">
        <v>2021</v>
      </c>
      <c r="C2762" s="11" t="s">
        <v>9195</v>
      </c>
      <c r="D2762" s="11" t="s">
        <v>2857</v>
      </c>
      <c r="E2762" s="11">
        <v>126</v>
      </c>
      <c r="F2762" s="11">
        <v>1</v>
      </c>
      <c r="G2762" s="11" t="s">
        <v>9196</v>
      </c>
      <c r="H2762" s="11" t="s">
        <v>9197</v>
      </c>
    </row>
    <row r="2763" spans="1:8" x14ac:dyDescent="0.3">
      <c r="A2763" s="11" t="s">
        <v>9198</v>
      </c>
      <c r="B2763" s="11">
        <v>2018</v>
      </c>
      <c r="C2763" s="11" t="s">
        <v>9199</v>
      </c>
      <c r="D2763" s="11" t="s">
        <v>4056</v>
      </c>
      <c r="E2763" s="11">
        <v>132</v>
      </c>
      <c r="G2763" s="11" t="s">
        <v>6834</v>
      </c>
      <c r="H2763" s="11" t="s">
        <v>9200</v>
      </c>
    </row>
    <row r="2764" spans="1:8" x14ac:dyDescent="0.3">
      <c r="A2764" s="11" t="s">
        <v>9201</v>
      </c>
      <c r="B2764" s="11">
        <v>2019</v>
      </c>
      <c r="C2764" s="11" t="s">
        <v>9202</v>
      </c>
      <c r="D2764" s="11" t="s">
        <v>9203</v>
      </c>
    </row>
    <row r="2765" spans="1:8" x14ac:dyDescent="0.3">
      <c r="A2765" s="11" t="s">
        <v>9204</v>
      </c>
      <c r="B2765" s="11">
        <v>2020</v>
      </c>
      <c r="C2765" s="11" t="s">
        <v>9205</v>
      </c>
      <c r="D2765" s="11" t="s">
        <v>9206</v>
      </c>
    </row>
    <row r="2766" spans="1:8" x14ac:dyDescent="0.3">
      <c r="A2766" s="11" t="s">
        <v>9207</v>
      </c>
      <c r="B2766" s="11">
        <v>2011</v>
      </c>
      <c r="C2766" s="11" t="s">
        <v>9208</v>
      </c>
      <c r="D2766" s="11" t="s">
        <v>9209</v>
      </c>
      <c r="E2766" s="11">
        <v>20</v>
      </c>
      <c r="F2766" s="11">
        <v>11</v>
      </c>
      <c r="G2766" s="11" t="s">
        <v>9210</v>
      </c>
      <c r="H2766" s="11" t="s">
        <v>9211</v>
      </c>
    </row>
    <row r="2767" spans="1:8" x14ac:dyDescent="0.3">
      <c r="A2767" s="11" t="s">
        <v>9212</v>
      </c>
      <c r="B2767" s="11">
        <v>2022</v>
      </c>
      <c r="C2767" s="11" t="s">
        <v>9213</v>
      </c>
      <c r="D2767" s="11" t="s">
        <v>736</v>
      </c>
      <c r="E2767" s="11">
        <v>166</v>
      </c>
      <c r="G2767" s="11">
        <v>113911</v>
      </c>
      <c r="H2767" s="11" t="s">
        <v>9214</v>
      </c>
    </row>
    <row r="2768" spans="1:8" x14ac:dyDescent="0.3">
      <c r="A2768" s="11" t="s">
        <v>9215</v>
      </c>
      <c r="B2768" s="11">
        <v>2018</v>
      </c>
      <c r="C2768" s="11" t="s">
        <v>9216</v>
      </c>
      <c r="D2768" s="11" t="s">
        <v>715</v>
      </c>
      <c r="E2768" s="11">
        <v>6</v>
      </c>
      <c r="G2768" s="11" t="s">
        <v>9217</v>
      </c>
      <c r="H2768" s="11" t="s">
        <v>9218</v>
      </c>
    </row>
    <row r="2769" spans="1:8" x14ac:dyDescent="0.3">
      <c r="A2769" s="11" t="s">
        <v>9219</v>
      </c>
      <c r="B2769" s="11">
        <v>2020</v>
      </c>
      <c r="C2769" s="11" t="s">
        <v>125</v>
      </c>
      <c r="D2769" s="11" t="s">
        <v>736</v>
      </c>
      <c r="E2769" s="11">
        <v>138</v>
      </c>
      <c r="G2769" s="11">
        <v>113362</v>
      </c>
      <c r="H2769" s="11" t="s">
        <v>9220</v>
      </c>
    </row>
    <row r="2770" spans="1:8" x14ac:dyDescent="0.3">
      <c r="A2770" s="11" t="s">
        <v>9221</v>
      </c>
      <c r="B2770" s="11">
        <v>2020</v>
      </c>
      <c r="C2770" s="11" t="s">
        <v>9222</v>
      </c>
      <c r="D2770" s="11" t="s">
        <v>8242</v>
      </c>
      <c r="G2770" s="11" t="s">
        <v>9223</v>
      </c>
    </row>
    <row r="2771" spans="1:8" x14ac:dyDescent="0.3">
      <c r="A2771" s="11" t="s">
        <v>9224</v>
      </c>
      <c r="B2771" s="11">
        <v>2018</v>
      </c>
      <c r="C2771" s="11" t="s">
        <v>9225</v>
      </c>
      <c r="D2771" s="11" t="s">
        <v>9226</v>
      </c>
    </row>
    <row r="2772" spans="1:8" x14ac:dyDescent="0.3">
      <c r="A2772" s="11" t="s">
        <v>9227</v>
      </c>
      <c r="B2772" s="11">
        <v>2024</v>
      </c>
      <c r="C2772" s="11" t="s">
        <v>9228</v>
      </c>
      <c r="D2772" s="11" t="s">
        <v>9229</v>
      </c>
      <c r="E2772" s="11">
        <v>49</v>
      </c>
      <c r="F2772" s="11">
        <v>3</v>
      </c>
      <c r="G2772" s="11" t="s">
        <v>9230</v>
      </c>
    </row>
    <row r="2773" spans="1:8" x14ac:dyDescent="0.3">
      <c r="A2773" s="11" t="s">
        <v>9231</v>
      </c>
      <c r="B2773" s="11">
        <v>2024</v>
      </c>
      <c r="C2773" s="11" t="s">
        <v>9232</v>
      </c>
      <c r="D2773" s="11" t="s">
        <v>9233</v>
      </c>
      <c r="G2773" s="11" t="s">
        <v>9234</v>
      </c>
    </row>
    <row r="2774" spans="1:8" x14ac:dyDescent="0.3">
      <c r="A2774" s="11" t="s">
        <v>9235</v>
      </c>
      <c r="B2774" s="11">
        <v>2023</v>
      </c>
      <c r="C2774" s="11" t="s">
        <v>9236</v>
      </c>
      <c r="D2774" s="11" t="s">
        <v>9237</v>
      </c>
      <c r="G2774" s="11" t="s">
        <v>679</v>
      </c>
    </row>
    <row r="2775" spans="1:8" x14ac:dyDescent="0.3">
      <c r="A2775" s="11" t="s">
        <v>9238</v>
      </c>
      <c r="B2775" s="11">
        <v>2015</v>
      </c>
      <c r="C2775" s="11" t="s">
        <v>9239</v>
      </c>
      <c r="D2775" s="11" t="s">
        <v>1239</v>
      </c>
      <c r="E2775" s="11">
        <v>10</v>
      </c>
      <c r="F2775" s="11">
        <v>7</v>
      </c>
      <c r="G2775" s="11" t="s">
        <v>9240</v>
      </c>
    </row>
    <row r="2776" spans="1:8" x14ac:dyDescent="0.3">
      <c r="A2776" s="11" t="s">
        <v>9241</v>
      </c>
      <c r="B2776" s="11">
        <v>2019</v>
      </c>
      <c r="C2776" s="11" t="s">
        <v>6337</v>
      </c>
      <c r="D2776" s="11" t="s">
        <v>480</v>
      </c>
      <c r="G2776" s="11" t="s">
        <v>481</v>
      </c>
    </row>
    <row r="2777" spans="1:8" x14ac:dyDescent="0.3">
      <c r="A2777" s="11" t="s">
        <v>9242</v>
      </c>
      <c r="B2777" s="11">
        <v>2023</v>
      </c>
      <c r="C2777" s="11" t="s">
        <v>9243</v>
      </c>
      <c r="D2777" s="11" t="s">
        <v>7322</v>
      </c>
      <c r="E2777" s="11">
        <v>14</v>
      </c>
      <c r="F2777" s="11">
        <v>1</v>
      </c>
      <c r="G2777" s="11" t="s">
        <v>9244</v>
      </c>
    </row>
    <row r="2778" spans="1:8" x14ac:dyDescent="0.3">
      <c r="A2778" s="11" t="s">
        <v>9245</v>
      </c>
      <c r="B2778" s="11">
        <v>2022</v>
      </c>
      <c r="C2778" s="11" t="s">
        <v>9246</v>
      </c>
      <c r="D2778" s="11" t="s">
        <v>527</v>
      </c>
      <c r="E2778" s="11">
        <v>55</v>
      </c>
      <c r="F2778" s="11">
        <v>7</v>
      </c>
      <c r="G2778" s="11" t="s">
        <v>6233</v>
      </c>
    </row>
    <row r="2779" spans="1:8" x14ac:dyDescent="0.3">
      <c r="A2779" s="11" t="s">
        <v>9247</v>
      </c>
      <c r="B2779" s="11">
        <v>2022</v>
      </c>
      <c r="C2779" s="11" t="s">
        <v>9248</v>
      </c>
      <c r="D2779" s="11" t="s">
        <v>9249</v>
      </c>
    </row>
    <row r="2780" spans="1:8" x14ac:dyDescent="0.3">
      <c r="A2780" s="11" t="s">
        <v>9250</v>
      </c>
      <c r="B2780" s="11">
        <v>2021</v>
      </c>
      <c r="C2780" s="11" t="s">
        <v>9251</v>
      </c>
      <c r="D2780" s="11" t="s">
        <v>4634</v>
      </c>
      <c r="E2780" s="11">
        <v>24</v>
      </c>
      <c r="G2780" s="11">
        <v>100153</v>
      </c>
    </row>
    <row r="2781" spans="1:8" x14ac:dyDescent="0.3">
      <c r="A2781" s="11" t="s">
        <v>9252</v>
      </c>
      <c r="B2781" s="11">
        <v>2020</v>
      </c>
      <c r="C2781" s="11" t="s">
        <v>9253</v>
      </c>
      <c r="D2781" s="11" t="s">
        <v>9254</v>
      </c>
    </row>
    <row r="2782" spans="1:8" x14ac:dyDescent="0.3">
      <c r="A2782" s="11" t="s">
        <v>9255</v>
      </c>
      <c r="B2782" s="11">
        <v>2019</v>
      </c>
      <c r="C2782" s="11" t="s">
        <v>2161</v>
      </c>
      <c r="D2782" s="11" t="s">
        <v>3610</v>
      </c>
    </row>
    <row r="2783" spans="1:8" x14ac:dyDescent="0.3">
      <c r="A2783" s="11" t="s">
        <v>9256</v>
      </c>
      <c r="B2783" s="11">
        <v>2018</v>
      </c>
      <c r="C2783" s="11" t="s">
        <v>4164</v>
      </c>
      <c r="D2783" s="11" t="s">
        <v>4165</v>
      </c>
      <c r="E2783" s="11">
        <v>2263</v>
      </c>
      <c r="G2783" s="11" t="s">
        <v>1950</v>
      </c>
    </row>
    <row r="2784" spans="1:8" x14ac:dyDescent="0.3">
      <c r="A2784" s="11" t="s">
        <v>9257</v>
      </c>
      <c r="B2784" s="11">
        <v>2021</v>
      </c>
      <c r="C2784" s="11" t="s">
        <v>9258</v>
      </c>
      <c r="D2784" s="11" t="s">
        <v>9259</v>
      </c>
      <c r="G2784" s="11" t="s">
        <v>9260</v>
      </c>
    </row>
    <row r="2785" spans="1:7" x14ac:dyDescent="0.3">
      <c r="A2785" s="11" t="s">
        <v>8312</v>
      </c>
      <c r="B2785" s="11">
        <v>2019</v>
      </c>
      <c r="C2785" s="11" t="s">
        <v>8241</v>
      </c>
      <c r="D2785" s="11" t="s">
        <v>8313</v>
      </c>
    </row>
    <row r="2786" spans="1:7" x14ac:dyDescent="0.3">
      <c r="A2786" s="11" t="s">
        <v>9261</v>
      </c>
      <c r="B2786" s="11">
        <v>2020</v>
      </c>
      <c r="C2786" s="11" t="s">
        <v>9262</v>
      </c>
      <c r="D2786" s="11" t="s">
        <v>9263</v>
      </c>
    </row>
    <row r="2787" spans="1:7" x14ac:dyDescent="0.3">
      <c r="A2787" s="11" t="s">
        <v>9264</v>
      </c>
      <c r="B2787" s="11">
        <v>2025</v>
      </c>
      <c r="C2787" s="11" t="s">
        <v>9265</v>
      </c>
      <c r="D2787" s="11" t="s">
        <v>9266</v>
      </c>
      <c r="E2787" s="11">
        <v>11</v>
      </c>
      <c r="F2787" s="11">
        <v>3</v>
      </c>
      <c r="G2787" s="11" t="s">
        <v>9267</v>
      </c>
    </row>
    <row r="2788" spans="1:7" x14ac:dyDescent="0.3">
      <c r="A2788" s="11" t="s">
        <v>836</v>
      </c>
      <c r="B2788" s="11">
        <v>2018</v>
      </c>
      <c r="C2788" s="11" t="s">
        <v>5499</v>
      </c>
      <c r="D2788" s="11" t="s">
        <v>6121</v>
      </c>
    </row>
    <row r="2789" spans="1:7" x14ac:dyDescent="0.3">
      <c r="A2789" s="11" t="s">
        <v>9268</v>
      </c>
      <c r="B2789" s="11">
        <v>2024</v>
      </c>
      <c r="C2789" s="11" t="s">
        <v>9269</v>
      </c>
      <c r="D2789" s="11" t="s">
        <v>7844</v>
      </c>
      <c r="G2789" s="11" t="s">
        <v>9270</v>
      </c>
    </row>
    <row r="2790" spans="1:7" x14ac:dyDescent="0.3">
      <c r="A2790" s="11" t="s">
        <v>840</v>
      </c>
      <c r="B2790" s="11">
        <v>2017</v>
      </c>
      <c r="C2790" s="11" t="s">
        <v>9271</v>
      </c>
      <c r="D2790" s="11" t="s">
        <v>9272</v>
      </c>
    </row>
    <row r="2791" spans="1:7" x14ac:dyDescent="0.3">
      <c r="A2791" s="11" t="s">
        <v>9273</v>
      </c>
      <c r="B2791" s="11">
        <v>2024</v>
      </c>
      <c r="C2791" s="11" t="s">
        <v>9274</v>
      </c>
      <c r="D2791" s="11" t="s">
        <v>9275</v>
      </c>
      <c r="E2791" s="11">
        <v>13</v>
      </c>
      <c r="F2791" s="11">
        <v>4</v>
      </c>
      <c r="G2791" s="11">
        <v>92</v>
      </c>
    </row>
    <row r="2792" spans="1:7" x14ac:dyDescent="0.3">
      <c r="A2792" s="11" t="s">
        <v>9276</v>
      </c>
      <c r="B2792" s="11">
        <v>2020</v>
      </c>
      <c r="C2792" s="11" t="s">
        <v>9277</v>
      </c>
      <c r="D2792" s="11" t="s">
        <v>9278</v>
      </c>
      <c r="G2792" s="11" t="s">
        <v>9279</v>
      </c>
    </row>
    <row r="2793" spans="1:7" x14ac:dyDescent="0.3">
      <c r="A2793" s="11" t="s">
        <v>9280</v>
      </c>
      <c r="B2793" s="11">
        <v>1998</v>
      </c>
      <c r="C2793" s="11" t="s">
        <v>9281</v>
      </c>
      <c r="D2793" s="11" t="s">
        <v>9282</v>
      </c>
    </row>
    <row r="2794" spans="1:7" x14ac:dyDescent="0.3">
      <c r="A2794" s="11" t="s">
        <v>9283</v>
      </c>
      <c r="B2794" s="11">
        <v>2019</v>
      </c>
      <c r="C2794" s="11" t="s">
        <v>9284</v>
      </c>
      <c r="D2794" s="11" t="s">
        <v>5293</v>
      </c>
      <c r="G2794" s="11" t="s">
        <v>3194</v>
      </c>
    </row>
    <row r="2795" spans="1:7" x14ac:dyDescent="0.3">
      <c r="A2795" s="11" t="s">
        <v>9285</v>
      </c>
      <c r="B2795" s="11"/>
      <c r="C2795" s="11" t="s">
        <v>9286</v>
      </c>
      <c r="D2795" s="11"/>
    </row>
    <row r="2796" spans="1:7" x14ac:dyDescent="0.3">
      <c r="A2796" s="11" t="s">
        <v>9287</v>
      </c>
      <c r="B2796" s="11">
        <v>2018</v>
      </c>
      <c r="C2796" s="11" t="s">
        <v>9288</v>
      </c>
      <c r="D2796" s="11" t="s">
        <v>9289</v>
      </c>
      <c r="G2796" s="11" t="s">
        <v>9290</v>
      </c>
    </row>
    <row r="2797" spans="1:7" x14ac:dyDescent="0.3">
      <c r="A2797" s="11" t="s">
        <v>9291</v>
      </c>
      <c r="B2797" s="11">
        <v>2022</v>
      </c>
      <c r="C2797" s="11" t="s">
        <v>9292</v>
      </c>
      <c r="D2797" s="11" t="s">
        <v>9293</v>
      </c>
      <c r="G2797" s="11" t="s">
        <v>9294</v>
      </c>
    </row>
    <row r="2798" spans="1:7" x14ac:dyDescent="0.3">
      <c r="A2798" s="11" t="s">
        <v>9295</v>
      </c>
      <c r="B2798" s="11">
        <v>2021</v>
      </c>
      <c r="C2798" s="11" t="s">
        <v>9296</v>
      </c>
      <c r="D2798" s="11" t="s">
        <v>1091</v>
      </c>
      <c r="E2798" s="11">
        <v>34</v>
      </c>
      <c r="G2798" s="11" t="s">
        <v>9297</v>
      </c>
    </row>
    <row r="2799" spans="1:7" x14ac:dyDescent="0.3">
      <c r="A2799" s="11" t="s">
        <v>9298</v>
      </c>
      <c r="B2799" s="11">
        <v>2015</v>
      </c>
      <c r="C2799" s="11" t="s">
        <v>9299</v>
      </c>
      <c r="D2799" s="11" t="s">
        <v>9300</v>
      </c>
      <c r="G2799" s="11" t="s">
        <v>9301</v>
      </c>
    </row>
    <row r="2800" spans="1:7" x14ac:dyDescent="0.3">
      <c r="A2800" s="11" t="s">
        <v>9302</v>
      </c>
      <c r="B2800" s="11">
        <v>2021</v>
      </c>
      <c r="C2800" s="11" t="s">
        <v>9303</v>
      </c>
      <c r="D2800" s="11" t="s">
        <v>9259</v>
      </c>
      <c r="G2800" s="11" t="s">
        <v>9304</v>
      </c>
    </row>
    <row r="2801" spans="1:8" x14ac:dyDescent="0.3">
      <c r="A2801" s="11" t="s">
        <v>9305</v>
      </c>
      <c r="B2801" s="11">
        <v>2024</v>
      </c>
      <c r="C2801" s="11" t="s">
        <v>9306</v>
      </c>
      <c r="D2801" s="11" t="s">
        <v>715</v>
      </c>
      <c r="E2801" s="11">
        <v>12</v>
      </c>
      <c r="G2801" s="11" t="s">
        <v>9307</v>
      </c>
    </row>
    <row r="2802" spans="1:8" x14ac:dyDescent="0.3">
      <c r="A2802" s="11" t="s">
        <v>9308</v>
      </c>
      <c r="B2802" s="11">
        <v>2024</v>
      </c>
      <c r="C2802" s="11" t="s">
        <v>9309</v>
      </c>
      <c r="D2802" s="11" t="s">
        <v>9310</v>
      </c>
      <c r="G2802" s="11" t="s">
        <v>2624</v>
      </c>
    </row>
    <row r="2803" spans="1:8" x14ac:dyDescent="0.3">
      <c r="A2803" s="11" t="s">
        <v>9311</v>
      </c>
      <c r="B2803" s="11">
        <v>2018</v>
      </c>
      <c r="C2803" s="11" t="s">
        <v>9312</v>
      </c>
      <c r="D2803" s="11" t="s">
        <v>3979</v>
      </c>
      <c r="G2803" s="11" t="s">
        <v>9313</v>
      </c>
    </row>
    <row r="2804" spans="1:8" x14ac:dyDescent="0.3">
      <c r="A2804" s="11" t="s">
        <v>9314</v>
      </c>
      <c r="B2804" s="11">
        <v>2018</v>
      </c>
      <c r="C2804" s="11" t="s">
        <v>9315</v>
      </c>
      <c r="D2804" s="11" t="s">
        <v>9316</v>
      </c>
    </row>
    <row r="2805" spans="1:8" x14ac:dyDescent="0.3">
      <c r="A2805" s="11" t="s">
        <v>9317</v>
      </c>
      <c r="B2805" s="11">
        <v>2020</v>
      </c>
      <c r="C2805" s="11" t="s">
        <v>9318</v>
      </c>
      <c r="D2805" s="11" t="s">
        <v>9319</v>
      </c>
    </row>
    <row r="2806" spans="1:8" x14ac:dyDescent="0.3">
      <c r="A2806" s="11" t="s">
        <v>9320</v>
      </c>
      <c r="B2806" s="11">
        <v>2023</v>
      </c>
      <c r="C2806" s="11" t="s">
        <v>9321</v>
      </c>
      <c r="D2806" s="11" t="s">
        <v>9322</v>
      </c>
      <c r="E2806" s="11">
        <v>17</v>
      </c>
      <c r="F2806" s="11">
        <v>1</v>
      </c>
      <c r="G2806" s="11" t="s">
        <v>5109</v>
      </c>
    </row>
    <row r="2807" spans="1:8" x14ac:dyDescent="0.3">
      <c r="A2807" s="11" t="s">
        <v>9323</v>
      </c>
      <c r="B2807" s="11">
        <v>2024</v>
      </c>
      <c r="C2807" s="11" t="s">
        <v>9324</v>
      </c>
      <c r="D2807" s="11" t="s">
        <v>9325</v>
      </c>
      <c r="G2807" s="11" t="s">
        <v>9326</v>
      </c>
    </row>
    <row r="2808" spans="1:8" x14ac:dyDescent="0.3">
      <c r="A2808" s="11" t="s">
        <v>9327</v>
      </c>
      <c r="B2808" s="11">
        <v>2022</v>
      </c>
      <c r="C2808" s="11" t="s">
        <v>9328</v>
      </c>
      <c r="D2808" s="11" t="s">
        <v>9329</v>
      </c>
      <c r="E2808" s="11">
        <v>3</v>
      </c>
      <c r="G2808" s="11" t="s">
        <v>9330</v>
      </c>
    </row>
    <row r="2809" spans="1:8" x14ac:dyDescent="0.3">
      <c r="A2809" s="11" t="s">
        <v>9331</v>
      </c>
      <c r="B2809" s="11">
        <v>2019</v>
      </c>
      <c r="C2809" s="11" t="s">
        <v>4785</v>
      </c>
      <c r="D2809" s="11" t="s">
        <v>4786</v>
      </c>
    </row>
    <row r="2810" spans="1:8" x14ac:dyDescent="0.3">
      <c r="A2810" s="11" t="s">
        <v>9332</v>
      </c>
      <c r="B2810" s="11">
        <v>2017</v>
      </c>
      <c r="C2810" s="11" t="s">
        <v>9333</v>
      </c>
      <c r="D2810" s="11" t="s">
        <v>9334</v>
      </c>
    </row>
    <row r="2811" spans="1:8" x14ac:dyDescent="0.3">
      <c r="A2811" s="11" t="s">
        <v>9335</v>
      </c>
      <c r="B2811" s="11" t="s">
        <v>3892</v>
      </c>
      <c r="C2811" s="11" t="s">
        <v>9336</v>
      </c>
      <c r="D2811" s="11" t="s">
        <v>9337</v>
      </c>
    </row>
    <row r="2812" spans="1:8" x14ac:dyDescent="0.3">
      <c r="A2812" s="11" t="s">
        <v>9338</v>
      </c>
      <c r="B2812" s="11" t="s">
        <v>3895</v>
      </c>
      <c r="C2812" s="11" t="s">
        <v>9339</v>
      </c>
      <c r="D2812" s="11" t="s">
        <v>768</v>
      </c>
      <c r="E2812" s="11">
        <v>599</v>
      </c>
      <c r="G2812" s="11">
        <v>128111</v>
      </c>
    </row>
    <row r="2813" spans="1:8" x14ac:dyDescent="0.3">
      <c r="A2813" s="11" t="s">
        <v>9340</v>
      </c>
      <c r="B2813" s="11" t="s">
        <v>9341</v>
      </c>
      <c r="C2813" s="11" t="s">
        <v>9342</v>
      </c>
      <c r="D2813" s="11" t="s">
        <v>4056</v>
      </c>
      <c r="E2813" s="11">
        <v>244</v>
      </c>
      <c r="G2813" s="11" t="s">
        <v>9343</v>
      </c>
    </row>
    <row r="2814" spans="1:8" x14ac:dyDescent="0.3">
      <c r="A2814" s="11" t="s">
        <v>9344</v>
      </c>
      <c r="B2814" s="11">
        <v>2025</v>
      </c>
      <c r="C2814" s="11" t="s">
        <v>9345</v>
      </c>
      <c r="D2814" s="11" t="s">
        <v>485</v>
      </c>
      <c r="E2814" s="11">
        <v>310</v>
      </c>
      <c r="G2814" s="11">
        <v>113042</v>
      </c>
    </row>
    <row r="2815" spans="1:8" x14ac:dyDescent="0.3">
      <c r="A2815" s="11" t="s">
        <v>9346</v>
      </c>
      <c r="B2815" s="11">
        <v>2023</v>
      </c>
      <c r="C2815" s="11" t="s">
        <v>9347</v>
      </c>
      <c r="D2815" s="11" t="s">
        <v>9348</v>
      </c>
      <c r="G2815" s="11" t="s">
        <v>9349</v>
      </c>
      <c r="H2815" s="11" t="s">
        <v>9350</v>
      </c>
    </row>
    <row r="2816" spans="1:8" x14ac:dyDescent="0.3">
      <c r="A2816" s="11" t="s">
        <v>9351</v>
      </c>
      <c r="B2816" s="11">
        <v>2024</v>
      </c>
      <c r="C2816" s="11" t="s">
        <v>9352</v>
      </c>
      <c r="D2816" s="11" t="s">
        <v>4056</v>
      </c>
      <c r="E2816" s="11">
        <v>235</v>
      </c>
      <c r="G2816" s="11" t="s">
        <v>9353</v>
      </c>
    </row>
    <row r="2817" spans="1:7" x14ac:dyDescent="0.3">
      <c r="A2817" s="11" t="s">
        <v>9354</v>
      </c>
      <c r="B2817" s="11">
        <v>2021</v>
      </c>
      <c r="C2817" s="11" t="s">
        <v>9355</v>
      </c>
      <c r="D2817" s="11" t="s">
        <v>9259</v>
      </c>
      <c r="G2817" s="11" t="s">
        <v>9356</v>
      </c>
    </row>
    <row r="2818" spans="1:7" x14ac:dyDescent="0.3">
      <c r="A2818" s="11" t="s">
        <v>9357</v>
      </c>
      <c r="B2818" s="11">
        <v>2024</v>
      </c>
      <c r="C2818" s="11" t="s">
        <v>9358</v>
      </c>
      <c r="D2818" s="11" t="s">
        <v>9359</v>
      </c>
    </row>
    <row r="2819" spans="1:7" x14ac:dyDescent="0.3">
      <c r="A2819" s="11" t="s">
        <v>9360</v>
      </c>
      <c r="B2819" s="11">
        <v>2019</v>
      </c>
      <c r="C2819" s="11" t="s">
        <v>601</v>
      </c>
      <c r="D2819" s="11" t="s">
        <v>9361</v>
      </c>
    </row>
    <row r="2820" spans="1:7" x14ac:dyDescent="0.3">
      <c r="A2820" s="11" t="s">
        <v>9362</v>
      </c>
      <c r="B2820" s="11">
        <v>2019</v>
      </c>
      <c r="C2820" s="11" t="s">
        <v>9363</v>
      </c>
      <c r="D2820" s="11" t="s">
        <v>9364</v>
      </c>
    </row>
    <row r="2821" spans="1:7" x14ac:dyDescent="0.3">
      <c r="A2821" s="11" t="s">
        <v>9365</v>
      </c>
      <c r="B2821" s="11">
        <v>2022</v>
      </c>
      <c r="C2821" s="11" t="s">
        <v>9366</v>
      </c>
      <c r="D2821" s="11" t="s">
        <v>1091</v>
      </c>
      <c r="E2821" s="11">
        <v>35</v>
      </c>
      <c r="G2821" s="11" t="s">
        <v>9367</v>
      </c>
    </row>
    <row r="2822" spans="1:7" x14ac:dyDescent="0.3">
      <c r="A2822" s="11" t="s">
        <v>9368</v>
      </c>
      <c r="B2822" s="11">
        <v>2018</v>
      </c>
      <c r="C2822" s="11" t="s">
        <v>7795</v>
      </c>
      <c r="D2822" s="11"/>
    </row>
    <row r="2823" spans="1:7" x14ac:dyDescent="0.3">
      <c r="A2823" s="11" t="s">
        <v>9369</v>
      </c>
      <c r="B2823" s="11">
        <v>2016</v>
      </c>
      <c r="C2823" s="11" t="s">
        <v>9370</v>
      </c>
      <c r="D2823" s="11" t="s">
        <v>9371</v>
      </c>
      <c r="G2823" s="11" t="s">
        <v>9372</v>
      </c>
    </row>
    <row r="2824" spans="1:7" x14ac:dyDescent="0.3">
      <c r="A2824" s="11" t="s">
        <v>4073</v>
      </c>
      <c r="B2824" s="11">
        <v>2021</v>
      </c>
      <c r="C2824" s="11" t="s">
        <v>9373</v>
      </c>
      <c r="D2824" s="11" t="s">
        <v>9374</v>
      </c>
    </row>
    <row r="2825" spans="1:7" x14ac:dyDescent="0.3">
      <c r="A2825" s="11" t="s">
        <v>9375</v>
      </c>
      <c r="B2825" s="11">
        <v>2020</v>
      </c>
      <c r="C2825" s="11" t="s">
        <v>9376</v>
      </c>
      <c r="D2825" s="11" t="s">
        <v>9377</v>
      </c>
      <c r="E2825" s="11">
        <v>128</v>
      </c>
      <c r="G2825" s="11" t="s">
        <v>9378</v>
      </c>
    </row>
    <row r="2826" spans="1:7" x14ac:dyDescent="0.3">
      <c r="A2826" s="11" t="s">
        <v>9379</v>
      </c>
      <c r="B2826" s="11">
        <v>2015</v>
      </c>
      <c r="C2826" s="11" t="s">
        <v>9380</v>
      </c>
      <c r="D2826" s="11" t="s">
        <v>9381</v>
      </c>
    </row>
    <row r="2827" spans="1:7" x14ac:dyDescent="0.3">
      <c r="A2827" s="11" t="s">
        <v>9382</v>
      </c>
      <c r="B2827" s="11">
        <v>2019</v>
      </c>
      <c r="C2827" s="11" t="s">
        <v>9383</v>
      </c>
      <c r="D2827" s="11" t="s">
        <v>9384</v>
      </c>
    </row>
    <row r="2828" spans="1:7" x14ac:dyDescent="0.3">
      <c r="A2828" s="11" t="s">
        <v>9385</v>
      </c>
      <c r="B2828" s="11">
        <v>2024</v>
      </c>
      <c r="C2828" s="11" t="s">
        <v>9386</v>
      </c>
      <c r="D2828" s="11" t="s">
        <v>9387</v>
      </c>
    </row>
    <row r="2829" spans="1:7" x14ac:dyDescent="0.3">
      <c r="A2829" s="11" t="s">
        <v>9388</v>
      </c>
      <c r="B2829" s="11">
        <v>2021</v>
      </c>
      <c r="C2829" s="11" t="s">
        <v>9389</v>
      </c>
      <c r="D2829" s="11" t="s">
        <v>3964</v>
      </c>
      <c r="E2829" s="11">
        <v>8</v>
      </c>
      <c r="F2829" s="11">
        <v>1</v>
      </c>
      <c r="G2829" s="11">
        <v>101</v>
      </c>
    </row>
    <row r="2830" spans="1:7" x14ac:dyDescent="0.3">
      <c r="A2830" s="11" t="s">
        <v>9390</v>
      </c>
      <c r="B2830" s="11">
        <v>2017</v>
      </c>
      <c r="C2830" s="11" t="s">
        <v>9391</v>
      </c>
      <c r="D2830" s="11" t="s">
        <v>3979</v>
      </c>
      <c r="G2830" s="11" t="s">
        <v>9392</v>
      </c>
    </row>
    <row r="2831" spans="1:7" x14ac:dyDescent="0.3">
      <c r="A2831" s="11" t="s">
        <v>9393</v>
      </c>
      <c r="B2831" s="11">
        <v>2023</v>
      </c>
      <c r="C2831" s="11" t="s">
        <v>9394</v>
      </c>
      <c r="D2831" s="11" t="s">
        <v>7105</v>
      </c>
      <c r="E2831" s="11">
        <v>35</v>
      </c>
      <c r="F2831" s="11">
        <v>6</v>
      </c>
      <c r="G2831" s="11">
        <v>101572</v>
      </c>
    </row>
    <row r="2832" spans="1:7" x14ac:dyDescent="0.3">
      <c r="A2832" s="11" t="s">
        <v>9395</v>
      </c>
      <c r="B2832" s="11">
        <v>2019</v>
      </c>
      <c r="C2832" s="11" t="s">
        <v>9396</v>
      </c>
      <c r="D2832" s="11" t="s">
        <v>1091</v>
      </c>
      <c r="E2832" s="11">
        <v>32</v>
      </c>
    </row>
    <row r="2833" spans="1:7" x14ac:dyDescent="0.3">
      <c r="A2833" s="11" t="s">
        <v>9397</v>
      </c>
      <c r="B2833" s="11">
        <v>2017</v>
      </c>
      <c r="C2833" s="11" t="s">
        <v>9398</v>
      </c>
      <c r="D2833" s="11" t="s">
        <v>3979</v>
      </c>
      <c r="G2833" s="11" t="s">
        <v>9399</v>
      </c>
    </row>
    <row r="2834" spans="1:7" x14ac:dyDescent="0.3">
      <c r="A2834" s="11" t="s">
        <v>9400</v>
      </c>
      <c r="B2834" s="11">
        <v>2024</v>
      </c>
      <c r="C2834" s="11" t="s">
        <v>9401</v>
      </c>
      <c r="D2834" s="11" t="s">
        <v>9402</v>
      </c>
      <c r="E2834" s="11">
        <v>19</v>
      </c>
      <c r="G2834" s="11" t="s">
        <v>2152</v>
      </c>
    </row>
    <row r="2835" spans="1:7" x14ac:dyDescent="0.3">
      <c r="A2835" s="11" t="s">
        <v>9403</v>
      </c>
      <c r="B2835" s="11">
        <v>2023</v>
      </c>
      <c r="C2835" s="11" t="s">
        <v>9404</v>
      </c>
      <c r="D2835" s="11" t="s">
        <v>9405</v>
      </c>
      <c r="G2835" s="11" t="s">
        <v>9406</v>
      </c>
    </row>
    <row r="2836" spans="1:7" x14ac:dyDescent="0.3">
      <c r="A2836" s="11" t="s">
        <v>9407</v>
      </c>
      <c r="B2836" s="11">
        <v>2023</v>
      </c>
      <c r="C2836" s="11" t="s">
        <v>9408</v>
      </c>
      <c r="D2836" s="11" t="s">
        <v>9409</v>
      </c>
    </row>
    <row r="2837" spans="1:7" x14ac:dyDescent="0.3">
      <c r="A2837" s="11" t="s">
        <v>9410</v>
      </c>
      <c r="B2837" s="11">
        <v>2025</v>
      </c>
      <c r="C2837" s="11" t="s">
        <v>9411</v>
      </c>
      <c r="D2837" s="11" t="s">
        <v>9412</v>
      </c>
    </row>
    <row r="2838" spans="1:7" x14ac:dyDescent="0.3">
      <c r="A2838" s="11" t="s">
        <v>9413</v>
      </c>
      <c r="B2838" s="11">
        <v>2017</v>
      </c>
      <c r="C2838" s="11" t="s">
        <v>9414</v>
      </c>
      <c r="D2838" s="11" t="s">
        <v>1091</v>
      </c>
      <c r="E2838" s="11">
        <v>30</v>
      </c>
    </row>
    <row r="2839" spans="1:7" x14ac:dyDescent="0.3">
      <c r="A2839" s="11" t="s">
        <v>9415</v>
      </c>
      <c r="B2839" s="11">
        <v>2019</v>
      </c>
      <c r="C2839" s="11" t="s">
        <v>9416</v>
      </c>
      <c r="D2839" s="11" t="s">
        <v>9417</v>
      </c>
    </row>
    <row r="2840" spans="1:7" x14ac:dyDescent="0.3">
      <c r="A2840" s="11" t="s">
        <v>9418</v>
      </c>
      <c r="B2840" s="11">
        <v>2018</v>
      </c>
      <c r="C2840" s="11" t="s">
        <v>9419</v>
      </c>
      <c r="D2840" s="11" t="s">
        <v>1091</v>
      </c>
      <c r="E2840" s="11">
        <v>31</v>
      </c>
    </row>
    <row r="2841" spans="1:7" x14ac:dyDescent="0.3">
      <c r="A2841" s="11" t="s">
        <v>9420</v>
      </c>
      <c r="B2841" s="11">
        <v>2024</v>
      </c>
      <c r="C2841" s="11" t="s">
        <v>9421</v>
      </c>
      <c r="D2841" s="11" t="s">
        <v>9422</v>
      </c>
    </row>
    <row r="2842" spans="1:7" x14ac:dyDescent="0.3">
      <c r="A2842" s="11" t="s">
        <v>6261</v>
      </c>
      <c r="B2842" s="11">
        <v>2019</v>
      </c>
      <c r="C2842" s="11" t="s">
        <v>6262</v>
      </c>
      <c r="D2842" s="11" t="s">
        <v>6263</v>
      </c>
    </row>
    <row r="2843" spans="1:7" x14ac:dyDescent="0.3">
      <c r="A2843" s="11" t="s">
        <v>9423</v>
      </c>
      <c r="B2843" s="11">
        <v>2024</v>
      </c>
      <c r="C2843" s="11" t="s">
        <v>9424</v>
      </c>
      <c r="D2843" s="11" t="s">
        <v>9425</v>
      </c>
    </row>
    <row r="2844" spans="1:7" x14ac:dyDescent="0.3">
      <c r="A2844" s="11" t="s">
        <v>9426</v>
      </c>
      <c r="B2844" s="11">
        <v>2021</v>
      </c>
      <c r="C2844" s="11" t="s">
        <v>9427</v>
      </c>
      <c r="D2844" s="11" t="s">
        <v>9428</v>
      </c>
    </row>
    <row r="2845" spans="1:7" x14ac:dyDescent="0.3">
      <c r="A2845" s="11" t="s">
        <v>9429</v>
      </c>
      <c r="B2845" s="11">
        <v>2014</v>
      </c>
      <c r="C2845" s="11" t="s">
        <v>9430</v>
      </c>
      <c r="D2845" s="11" t="s">
        <v>9431</v>
      </c>
      <c r="E2845" s="11">
        <v>1311</v>
      </c>
    </row>
    <row r="2846" spans="1:7" x14ac:dyDescent="0.3">
      <c r="A2846" s="11" t="s">
        <v>9432</v>
      </c>
      <c r="B2846" s="11">
        <v>2020</v>
      </c>
      <c r="C2846" s="11" t="s">
        <v>9433</v>
      </c>
      <c r="D2846" s="11" t="s">
        <v>3979</v>
      </c>
      <c r="G2846" s="11" t="s">
        <v>9434</v>
      </c>
    </row>
    <row r="2847" spans="1:7" x14ac:dyDescent="0.3">
      <c r="A2847" s="11" t="s">
        <v>9435</v>
      </c>
      <c r="B2847" s="11">
        <v>2016</v>
      </c>
      <c r="C2847" s="11" t="s">
        <v>9436</v>
      </c>
      <c r="D2847" s="11" t="s">
        <v>9437</v>
      </c>
      <c r="G2847" s="11" t="s">
        <v>9438</v>
      </c>
    </row>
    <row r="2848" spans="1:7" x14ac:dyDescent="0.3">
      <c r="A2848" s="11" t="s">
        <v>9439</v>
      </c>
      <c r="B2848" s="11">
        <v>2024</v>
      </c>
      <c r="C2848" s="11" t="s">
        <v>9440</v>
      </c>
      <c r="D2848" s="11" t="s">
        <v>3647</v>
      </c>
      <c r="E2848" s="11">
        <v>46</v>
      </c>
      <c r="F2848" s="11">
        <v>11</v>
      </c>
    </row>
    <row r="2849" spans="1:8" x14ac:dyDescent="0.3">
      <c r="A2849" s="11" t="s">
        <v>9441</v>
      </c>
      <c r="B2849" s="11">
        <v>2018</v>
      </c>
      <c r="C2849" s="11" t="s">
        <v>9442</v>
      </c>
      <c r="D2849" s="11" t="s">
        <v>715</v>
      </c>
      <c r="E2849" s="11">
        <v>6</v>
      </c>
      <c r="G2849" s="11" t="s">
        <v>9443</v>
      </c>
      <c r="H2849" s="11" t="s">
        <v>9444</v>
      </c>
    </row>
    <row r="2850" spans="1:8" x14ac:dyDescent="0.3">
      <c r="A2850" s="11" t="s">
        <v>9445</v>
      </c>
      <c r="B2850" s="11">
        <v>2021</v>
      </c>
      <c r="C2850" s="11" t="s">
        <v>9446</v>
      </c>
      <c r="D2850" s="11" t="s">
        <v>6049</v>
      </c>
      <c r="H2850" s="11" t="s">
        <v>9447</v>
      </c>
    </row>
    <row r="2851" spans="1:8" x14ac:dyDescent="0.3">
      <c r="A2851" s="11" t="s">
        <v>9448</v>
      </c>
      <c r="B2851" s="11">
        <v>2020</v>
      </c>
      <c r="C2851" s="11" t="s">
        <v>9449</v>
      </c>
      <c r="D2851" s="11" t="s">
        <v>991</v>
      </c>
      <c r="E2851" s="11">
        <v>58</v>
      </c>
      <c r="G2851" s="11" t="s">
        <v>9450</v>
      </c>
      <c r="H2851" s="11" t="s">
        <v>9451</v>
      </c>
    </row>
    <row r="2852" spans="1:8" x14ac:dyDescent="0.3">
      <c r="A2852" s="11" t="s">
        <v>9452</v>
      </c>
      <c r="B2852" s="11">
        <v>2020</v>
      </c>
      <c r="C2852" s="11" t="s">
        <v>9453</v>
      </c>
      <c r="D2852" s="11" t="s">
        <v>1376</v>
      </c>
      <c r="E2852" s="11">
        <v>53</v>
      </c>
      <c r="F2852" s="11">
        <v>8</v>
      </c>
      <c r="G2852" s="11" t="s">
        <v>555</v>
      </c>
      <c r="H2852" s="11" t="s">
        <v>9454</v>
      </c>
    </row>
    <row r="2853" spans="1:8" x14ac:dyDescent="0.3">
      <c r="A2853" s="11" t="s">
        <v>9455</v>
      </c>
      <c r="B2853" s="11">
        <v>2020</v>
      </c>
      <c r="C2853" s="11" t="s">
        <v>9456</v>
      </c>
      <c r="D2853" s="11" t="s">
        <v>9457</v>
      </c>
      <c r="E2853" s="11">
        <v>38</v>
      </c>
      <c r="G2853" s="11" t="s">
        <v>855</v>
      </c>
      <c r="H2853" s="11" t="s">
        <v>9458</v>
      </c>
    </row>
    <row r="2854" spans="1:8" x14ac:dyDescent="0.3">
      <c r="A2854" s="11" t="s">
        <v>3886</v>
      </c>
      <c r="B2854" s="11">
        <v>2020</v>
      </c>
      <c r="C2854" s="11" t="s">
        <v>3887</v>
      </c>
      <c r="D2854" s="11" t="s">
        <v>2832</v>
      </c>
      <c r="E2854" s="11">
        <v>90</v>
      </c>
      <c r="G2854" s="11" t="s">
        <v>5538</v>
      </c>
      <c r="H2854" s="11" t="s">
        <v>4643</v>
      </c>
    </row>
    <row r="2855" spans="1:8" x14ac:dyDescent="0.3">
      <c r="A2855" s="11" t="s">
        <v>9459</v>
      </c>
      <c r="B2855" s="11">
        <v>2018</v>
      </c>
      <c r="C2855" s="11" t="s">
        <v>9460</v>
      </c>
      <c r="D2855" s="11" t="s">
        <v>4818</v>
      </c>
      <c r="E2855" s="11">
        <v>19</v>
      </c>
      <c r="F2855" s="11">
        <v>5</v>
      </c>
      <c r="G2855" s="11" t="s">
        <v>9461</v>
      </c>
      <c r="H2855" s="11" t="s">
        <v>9462</v>
      </c>
    </row>
    <row r="2856" spans="1:8" x14ac:dyDescent="0.3">
      <c r="A2856" s="11" t="s">
        <v>9463</v>
      </c>
      <c r="B2856" s="11">
        <v>2010</v>
      </c>
      <c r="C2856" s="11" t="s">
        <v>9464</v>
      </c>
      <c r="D2856" s="11" t="s">
        <v>9465</v>
      </c>
      <c r="E2856" s="11">
        <v>2</v>
      </c>
      <c r="G2856" s="11" t="s">
        <v>9466</v>
      </c>
      <c r="H2856" s="11" t="s">
        <v>9467</v>
      </c>
    </row>
    <row r="2857" spans="1:8" x14ac:dyDescent="0.3">
      <c r="A2857" s="11" t="s">
        <v>9468</v>
      </c>
      <c r="B2857" s="11">
        <v>2020</v>
      </c>
      <c r="C2857" s="11" t="s">
        <v>9469</v>
      </c>
      <c r="D2857" s="11" t="s">
        <v>9470</v>
      </c>
      <c r="E2857" s="11">
        <v>20</v>
      </c>
      <c r="G2857" s="11" t="s">
        <v>589</v>
      </c>
      <c r="H2857" s="11" t="s">
        <v>9471</v>
      </c>
    </row>
    <row r="2858" spans="1:8" x14ac:dyDescent="0.3">
      <c r="A2858" s="11" t="s">
        <v>9472</v>
      </c>
      <c r="B2858" s="11">
        <v>2020</v>
      </c>
      <c r="C2858" s="11" t="s">
        <v>9473</v>
      </c>
      <c r="D2858" s="11" t="s">
        <v>9474</v>
      </c>
      <c r="E2858" s="11">
        <v>41</v>
      </c>
      <c r="F2858" s="11">
        <v>1</v>
      </c>
      <c r="G2858" s="11" t="s">
        <v>9475</v>
      </c>
      <c r="H2858" s="11" t="s">
        <v>9476</v>
      </c>
    </row>
    <row r="2859" spans="1:8" x14ac:dyDescent="0.3">
      <c r="A2859" s="11" t="s">
        <v>9477</v>
      </c>
      <c r="B2859" s="11">
        <v>2003</v>
      </c>
      <c r="C2859" s="11" t="s">
        <v>9478</v>
      </c>
      <c r="D2859" s="11" t="s">
        <v>9479</v>
      </c>
      <c r="G2859" s="11" t="s">
        <v>9480</v>
      </c>
    </row>
    <row r="2860" spans="1:8" x14ac:dyDescent="0.3">
      <c r="A2860" s="11" t="s">
        <v>9481</v>
      </c>
      <c r="B2860" s="11">
        <v>2006</v>
      </c>
      <c r="C2860" s="11" t="s">
        <v>9482</v>
      </c>
      <c r="D2860" s="11" t="s">
        <v>9483</v>
      </c>
      <c r="E2860" s="11">
        <v>3</v>
      </c>
      <c r="F2860" s="11">
        <v>2</v>
      </c>
      <c r="G2860" s="11" t="s">
        <v>9484</v>
      </c>
      <c r="H2860" s="11" t="s">
        <v>9485</v>
      </c>
    </row>
    <row r="2861" spans="1:8" x14ac:dyDescent="0.3">
      <c r="A2861" s="11" t="s">
        <v>9486</v>
      </c>
      <c r="B2861" s="11">
        <v>2019</v>
      </c>
      <c r="C2861" s="11" t="s">
        <v>9487</v>
      </c>
      <c r="D2861" s="11" t="s">
        <v>9488</v>
      </c>
      <c r="E2861" s="11">
        <v>29</v>
      </c>
      <c r="G2861" s="11" t="s">
        <v>9489</v>
      </c>
      <c r="H2861" s="11" t="s">
        <v>9490</v>
      </c>
    </row>
    <row r="2862" spans="1:8" x14ac:dyDescent="0.3">
      <c r="A2862" s="11" t="s">
        <v>9491</v>
      </c>
      <c r="B2862" s="11">
        <v>2020</v>
      </c>
      <c r="C2862" s="11" t="s">
        <v>9492</v>
      </c>
      <c r="D2862" s="11" t="s">
        <v>4818</v>
      </c>
      <c r="E2862" s="11">
        <v>21</v>
      </c>
      <c r="F2862" s="11">
        <v>3</v>
      </c>
      <c r="G2862" s="11" t="s">
        <v>9493</v>
      </c>
      <c r="H2862" s="11" t="s">
        <v>9494</v>
      </c>
    </row>
    <row r="2863" spans="1:8" x14ac:dyDescent="0.3">
      <c r="A2863" s="11" t="s">
        <v>9495</v>
      </c>
      <c r="B2863" s="11">
        <v>2020</v>
      </c>
      <c r="C2863" s="11" t="s">
        <v>9496</v>
      </c>
      <c r="D2863" s="11" t="s">
        <v>9497</v>
      </c>
      <c r="E2863" s="11">
        <v>31</v>
      </c>
      <c r="G2863" s="11" t="s">
        <v>9498</v>
      </c>
      <c r="H2863" s="11" t="s">
        <v>9499</v>
      </c>
    </row>
    <row r="2864" spans="1:8" x14ac:dyDescent="0.3">
      <c r="A2864" s="11" t="s">
        <v>7849</v>
      </c>
      <c r="B2864" s="11">
        <v>2017</v>
      </c>
      <c r="C2864" s="11" t="s">
        <v>7850</v>
      </c>
      <c r="D2864" s="11" t="s">
        <v>1298</v>
      </c>
      <c r="E2864" s="11">
        <v>356</v>
      </c>
      <c r="F2864" s="11">
        <v>6334</v>
      </c>
      <c r="G2864" s="11" t="s">
        <v>7851</v>
      </c>
      <c r="H2864" s="11" t="s">
        <v>9500</v>
      </c>
    </row>
    <row r="2865" spans="1:8" x14ac:dyDescent="0.3">
      <c r="A2865" s="11" t="s">
        <v>9501</v>
      </c>
      <c r="B2865" s="11">
        <v>2005</v>
      </c>
      <c r="C2865" s="11" t="s">
        <v>9502</v>
      </c>
      <c r="D2865" s="11" t="s">
        <v>9503</v>
      </c>
      <c r="E2865" s="11">
        <v>15</v>
      </c>
      <c r="F2865" s="11">
        <v>1</v>
      </c>
      <c r="G2865" s="11" t="s">
        <v>9504</v>
      </c>
      <c r="H2865" s="11" t="s">
        <v>9505</v>
      </c>
    </row>
    <row r="2866" spans="1:8" x14ac:dyDescent="0.3">
      <c r="A2866" s="11" t="s">
        <v>9506</v>
      </c>
      <c r="B2866" s="11">
        <v>2019</v>
      </c>
      <c r="C2866" s="11" t="s">
        <v>9507</v>
      </c>
      <c r="D2866" s="11" t="s">
        <v>9508</v>
      </c>
      <c r="E2866" s="11">
        <v>32</v>
      </c>
      <c r="F2866" s="11">
        <v>6</v>
      </c>
      <c r="G2866" s="11" t="s">
        <v>9509</v>
      </c>
      <c r="H2866" s="11" t="s">
        <v>9510</v>
      </c>
    </row>
    <row r="2867" spans="1:8" x14ac:dyDescent="0.3">
      <c r="A2867" s="11" t="s">
        <v>9511</v>
      </c>
      <c r="B2867" s="11">
        <v>2019</v>
      </c>
      <c r="C2867" s="11" t="s">
        <v>9512</v>
      </c>
      <c r="D2867" s="11" t="s">
        <v>9513</v>
      </c>
      <c r="G2867" s="11" t="s">
        <v>9514</v>
      </c>
      <c r="H2867" s="11" t="s">
        <v>9515</v>
      </c>
    </row>
    <row r="2868" spans="1:8" x14ac:dyDescent="0.3">
      <c r="A2868" s="11" t="s">
        <v>9516</v>
      </c>
      <c r="B2868" s="11">
        <v>1989</v>
      </c>
      <c r="C2868" s="11" t="s">
        <v>9517</v>
      </c>
      <c r="D2868" s="11" t="s">
        <v>7216</v>
      </c>
      <c r="E2868" s="11">
        <v>13</v>
      </c>
      <c r="F2868" s="11">
        <v>3</v>
      </c>
      <c r="G2868" s="11" t="s">
        <v>9518</v>
      </c>
      <c r="H2868" s="11" t="s">
        <v>9519</v>
      </c>
    </row>
    <row r="2869" spans="1:8" x14ac:dyDescent="0.3">
      <c r="A2869" s="11" t="s">
        <v>9520</v>
      </c>
      <c r="B2869" s="11">
        <v>2021</v>
      </c>
      <c r="C2869" s="11" t="s">
        <v>9521</v>
      </c>
      <c r="D2869" s="11" t="s">
        <v>9522</v>
      </c>
      <c r="H2869" s="8" t="s">
        <v>9523</v>
      </c>
    </row>
    <row r="2870" spans="1:8" x14ac:dyDescent="0.3">
      <c r="A2870" s="11" t="s">
        <v>525</v>
      </c>
      <c r="B2870" s="11">
        <v>2018</v>
      </c>
      <c r="C2870" s="11" t="s">
        <v>9524</v>
      </c>
      <c r="D2870" s="11" t="s">
        <v>9525</v>
      </c>
      <c r="E2870" s="11">
        <v>51</v>
      </c>
      <c r="F2870" s="11">
        <v>4</v>
      </c>
      <c r="G2870" s="11" t="s">
        <v>2372</v>
      </c>
      <c r="H2870" s="11" t="s">
        <v>529</v>
      </c>
    </row>
    <row r="2871" spans="1:8" x14ac:dyDescent="0.3">
      <c r="A2871" s="11" t="s">
        <v>9526</v>
      </c>
      <c r="B2871" s="11">
        <v>2013</v>
      </c>
      <c r="C2871" s="11" t="s">
        <v>9527</v>
      </c>
      <c r="D2871" s="11" t="s">
        <v>7216</v>
      </c>
      <c r="E2871" s="11">
        <v>37</v>
      </c>
      <c r="F2871" s="11">
        <v>2</v>
      </c>
      <c r="G2871" s="11" t="s">
        <v>9528</v>
      </c>
      <c r="H2871" s="11" t="s">
        <v>9529</v>
      </c>
    </row>
    <row r="2872" spans="1:8" x14ac:dyDescent="0.3">
      <c r="A2872" s="11" t="s">
        <v>9530</v>
      </c>
      <c r="B2872" s="11">
        <v>2020</v>
      </c>
      <c r="C2872" s="11" t="s">
        <v>9531</v>
      </c>
      <c r="D2872" s="11" t="s">
        <v>4818</v>
      </c>
      <c r="E2872" s="11">
        <v>21</v>
      </c>
      <c r="F2872" s="11">
        <v>6</v>
      </c>
      <c r="G2872" s="11" t="s">
        <v>9532</v>
      </c>
      <c r="H2872" s="11" t="s">
        <v>9533</v>
      </c>
    </row>
    <row r="2873" spans="1:8" x14ac:dyDescent="0.3">
      <c r="A2873" s="11" t="s">
        <v>9534</v>
      </c>
      <c r="B2873" s="11">
        <v>2003</v>
      </c>
      <c r="C2873" s="11" t="s">
        <v>9535</v>
      </c>
      <c r="D2873" s="11" t="s">
        <v>7216</v>
      </c>
      <c r="E2873" s="11">
        <v>27</v>
      </c>
      <c r="F2873" s="11">
        <v>1</v>
      </c>
      <c r="G2873" s="11" t="s">
        <v>9536</v>
      </c>
      <c r="H2873" s="11" t="s">
        <v>9537</v>
      </c>
    </row>
    <row r="2874" spans="1:8" x14ac:dyDescent="0.3">
      <c r="A2874" s="11" t="s">
        <v>9538</v>
      </c>
      <c r="B2874" s="11">
        <v>2019</v>
      </c>
      <c r="C2874" s="11" t="s">
        <v>9539</v>
      </c>
      <c r="D2874" s="11" t="s">
        <v>9540</v>
      </c>
      <c r="E2874" s="11">
        <v>40</v>
      </c>
      <c r="F2874" s="11">
        <v>2</v>
      </c>
      <c r="G2874" s="11" t="s">
        <v>9541</v>
      </c>
      <c r="H2874" s="11" t="s">
        <v>9542</v>
      </c>
    </row>
    <row r="2875" spans="1:8" x14ac:dyDescent="0.3">
      <c r="A2875" s="11" t="s">
        <v>9543</v>
      </c>
      <c r="B2875" s="11">
        <v>2021</v>
      </c>
      <c r="C2875" s="11" t="s">
        <v>9544</v>
      </c>
      <c r="D2875" s="11" t="s">
        <v>6049</v>
      </c>
      <c r="H2875" s="11" t="s">
        <v>9545</v>
      </c>
    </row>
    <row r="2876" spans="1:8" x14ac:dyDescent="0.3">
      <c r="A2876" s="11" t="s">
        <v>9546</v>
      </c>
      <c r="B2876" s="11">
        <v>2006</v>
      </c>
      <c r="C2876" s="11" t="s">
        <v>9547</v>
      </c>
      <c r="D2876" s="11" t="s">
        <v>736</v>
      </c>
      <c r="E2876" s="11">
        <v>42</v>
      </c>
      <c r="G2876" s="11" t="s">
        <v>9548</v>
      </c>
      <c r="H2876" s="11" t="s">
        <v>9549</v>
      </c>
    </row>
    <row r="2877" spans="1:8" x14ac:dyDescent="0.3">
      <c r="A2877" s="11" t="s">
        <v>9550</v>
      </c>
      <c r="B2877" s="11">
        <v>2020</v>
      </c>
      <c r="C2877" s="11" t="s">
        <v>9551</v>
      </c>
      <c r="D2877" s="11" t="s">
        <v>9552</v>
      </c>
      <c r="G2877" s="18">
        <v>45778</v>
      </c>
      <c r="H2877" s="11" t="s">
        <v>9553</v>
      </c>
    </row>
    <row r="2878" spans="1:8" x14ac:dyDescent="0.3">
      <c r="A2878" s="11" t="s">
        <v>3968</v>
      </c>
      <c r="B2878" s="11">
        <v>2019</v>
      </c>
      <c r="C2878" s="11" t="s">
        <v>9554</v>
      </c>
      <c r="D2878" s="11" t="s">
        <v>4395</v>
      </c>
      <c r="H2878" s="8" t="s">
        <v>9555</v>
      </c>
    </row>
    <row r="2879" spans="1:8" x14ac:dyDescent="0.3">
      <c r="A2879" s="11" t="s">
        <v>9556</v>
      </c>
      <c r="B2879" s="11">
        <v>2020</v>
      </c>
      <c r="C2879" s="11" t="s">
        <v>9557</v>
      </c>
      <c r="D2879" s="11" t="s">
        <v>4144</v>
      </c>
      <c r="E2879" s="11">
        <v>11</v>
      </c>
      <c r="G2879" s="11" t="s">
        <v>2152</v>
      </c>
      <c r="H2879" s="11" t="s">
        <v>9558</v>
      </c>
    </row>
    <row r="2880" spans="1:8" x14ac:dyDescent="0.3">
      <c r="A2880" s="11" t="s">
        <v>9559</v>
      </c>
      <c r="B2880" s="11">
        <v>2018</v>
      </c>
      <c r="C2880" s="11" t="s">
        <v>9560</v>
      </c>
      <c r="D2880" s="11" t="s">
        <v>9561</v>
      </c>
      <c r="G2880" s="11" t="s">
        <v>7361</v>
      </c>
      <c r="H2880" s="11" t="s">
        <v>9562</v>
      </c>
    </row>
    <row r="2881" spans="1:8" x14ac:dyDescent="0.3">
      <c r="A2881" s="11" t="s">
        <v>9563</v>
      </c>
      <c r="B2881" s="11">
        <v>2019</v>
      </c>
      <c r="C2881" s="11" t="s">
        <v>9564</v>
      </c>
      <c r="D2881" s="11" t="s">
        <v>9565</v>
      </c>
      <c r="E2881" s="11">
        <v>36</v>
      </c>
      <c r="F2881" s="11">
        <v>3</v>
      </c>
      <c r="G2881" s="11" t="s">
        <v>9566</v>
      </c>
      <c r="H2881" s="11" t="s">
        <v>9567</v>
      </c>
    </row>
    <row r="2882" spans="1:8" x14ac:dyDescent="0.3">
      <c r="A2882" s="11" t="s">
        <v>9568</v>
      </c>
      <c r="B2882" s="11">
        <v>2003</v>
      </c>
      <c r="C2882" s="11" t="s">
        <v>9569</v>
      </c>
      <c r="D2882" s="11" t="s">
        <v>9570</v>
      </c>
      <c r="E2882" s="11">
        <v>41</v>
      </c>
      <c r="F2882" s="11">
        <v>2</v>
      </c>
      <c r="G2882" s="11" t="s">
        <v>9571</v>
      </c>
      <c r="H2882" s="11" t="s">
        <v>9572</v>
      </c>
    </row>
    <row r="2883" spans="1:8" x14ac:dyDescent="0.3">
      <c r="A2883" s="11" t="s">
        <v>9573</v>
      </c>
      <c r="B2883" s="11">
        <v>2021</v>
      </c>
      <c r="C2883" s="11" t="s">
        <v>9574</v>
      </c>
      <c r="D2883" s="11" t="s">
        <v>9575</v>
      </c>
      <c r="H2883" s="8" t="s">
        <v>9576</v>
      </c>
    </row>
    <row r="2884" spans="1:8" x14ac:dyDescent="0.3">
      <c r="A2884" s="11" t="s">
        <v>9577</v>
      </c>
      <c r="B2884" s="11">
        <v>2018</v>
      </c>
      <c r="C2884" s="11" t="s">
        <v>9578</v>
      </c>
      <c r="D2884" s="11" t="s">
        <v>9579</v>
      </c>
    </row>
    <row r="2885" spans="1:8" x14ac:dyDescent="0.3">
      <c r="A2885" s="11" t="s">
        <v>9577</v>
      </c>
      <c r="B2885" s="11">
        <v>2021</v>
      </c>
      <c r="C2885" s="11" t="s">
        <v>9580</v>
      </c>
      <c r="D2885" s="11" t="s">
        <v>9581</v>
      </c>
      <c r="E2885" s="11">
        <v>30</v>
      </c>
      <c r="F2885" s="11">
        <v>3</v>
      </c>
      <c r="G2885" s="11" t="s">
        <v>9582</v>
      </c>
      <c r="H2885" s="11" t="s">
        <v>9583</v>
      </c>
    </row>
    <row r="2886" spans="1:8" x14ac:dyDescent="0.3">
      <c r="A2886" s="11" t="s">
        <v>9584</v>
      </c>
      <c r="B2886" s="11">
        <v>2019</v>
      </c>
      <c r="C2886" s="11" t="s">
        <v>9585</v>
      </c>
      <c r="D2886" s="11" t="s">
        <v>2525</v>
      </c>
      <c r="E2886" s="11">
        <v>44</v>
      </c>
      <c r="G2886" s="11" t="s">
        <v>1622</v>
      </c>
      <c r="H2886" s="11" t="s">
        <v>9586</v>
      </c>
    </row>
    <row r="2887" spans="1:8" x14ac:dyDescent="0.3">
      <c r="A2887" s="11" t="s">
        <v>1732</v>
      </c>
      <c r="B2887" s="11">
        <v>2012</v>
      </c>
      <c r="C2887" s="11" t="s">
        <v>1733</v>
      </c>
      <c r="D2887" s="11"/>
      <c r="G2887" s="8" t="s">
        <v>9587</v>
      </c>
    </row>
    <row r="2888" spans="1:8" x14ac:dyDescent="0.3">
      <c r="A2888" s="11" t="s">
        <v>8325</v>
      </c>
      <c r="B2888" s="11">
        <v>2020</v>
      </c>
      <c r="C2888" s="11" t="s">
        <v>60</v>
      </c>
      <c r="D2888" s="11" t="s">
        <v>485</v>
      </c>
      <c r="E2888" s="11">
        <v>210</v>
      </c>
      <c r="G2888" s="11" t="s">
        <v>1678</v>
      </c>
      <c r="H2888" s="11" t="s">
        <v>9588</v>
      </c>
    </row>
    <row r="2889" spans="1:8" x14ac:dyDescent="0.3">
      <c r="A2889" s="11" t="s">
        <v>9589</v>
      </c>
      <c r="B2889" s="11">
        <v>2019</v>
      </c>
      <c r="C2889" s="11" t="s">
        <v>9590</v>
      </c>
      <c r="D2889" s="11" t="s">
        <v>3236</v>
      </c>
      <c r="E2889" s="11">
        <v>62</v>
      </c>
      <c r="F2889" s="11">
        <v>1</v>
      </c>
      <c r="G2889" s="11" t="s">
        <v>5252</v>
      </c>
      <c r="H2889" s="11" t="s">
        <v>9591</v>
      </c>
    </row>
    <row r="2890" spans="1:8" x14ac:dyDescent="0.3">
      <c r="A2890" s="11" t="s">
        <v>9589</v>
      </c>
      <c r="B2890" s="11">
        <v>2020</v>
      </c>
      <c r="C2890" s="11" t="s">
        <v>9592</v>
      </c>
      <c r="D2890" s="11" t="s">
        <v>3236</v>
      </c>
      <c r="E2890" s="11">
        <v>63</v>
      </c>
      <c r="F2890" s="11">
        <v>1</v>
      </c>
      <c r="G2890" s="11" t="s">
        <v>9593</v>
      </c>
      <c r="H2890" s="11" t="s">
        <v>9594</v>
      </c>
    </row>
    <row r="2891" spans="1:8" x14ac:dyDescent="0.3">
      <c r="A2891" s="11" t="s">
        <v>9595</v>
      </c>
      <c r="B2891" s="11">
        <v>2020</v>
      </c>
      <c r="C2891" s="11" t="s">
        <v>9596</v>
      </c>
      <c r="D2891" s="11" t="s">
        <v>736</v>
      </c>
      <c r="E2891" s="11">
        <v>134</v>
      </c>
      <c r="G2891" s="11" t="s">
        <v>5538</v>
      </c>
      <c r="H2891" s="11" t="s">
        <v>9597</v>
      </c>
    </row>
    <row r="2892" spans="1:8" x14ac:dyDescent="0.3">
      <c r="A2892" s="11" t="s">
        <v>9598</v>
      </c>
      <c r="B2892" s="11">
        <v>2021</v>
      </c>
      <c r="C2892" s="11" t="s">
        <v>9599</v>
      </c>
      <c r="D2892" s="11" t="s">
        <v>9600</v>
      </c>
      <c r="E2892" s="11">
        <v>18</v>
      </c>
      <c r="F2892" s="11">
        <v>3</v>
      </c>
      <c r="G2892" s="11" t="s">
        <v>9601</v>
      </c>
      <c r="H2892" s="11" t="s">
        <v>9602</v>
      </c>
    </row>
    <row r="2893" spans="1:8" x14ac:dyDescent="0.3">
      <c r="A2893" s="11" t="s">
        <v>9603</v>
      </c>
      <c r="B2893" s="11">
        <v>2019</v>
      </c>
      <c r="C2893" s="11" t="s">
        <v>9604</v>
      </c>
      <c r="D2893" s="11" t="s">
        <v>9605</v>
      </c>
      <c r="G2893" s="11" t="s">
        <v>2326</v>
      </c>
    </row>
    <row r="2894" spans="1:8" x14ac:dyDescent="0.3">
      <c r="A2894" s="11" t="s">
        <v>9606</v>
      </c>
      <c r="B2894" s="11">
        <v>2019</v>
      </c>
      <c r="C2894" s="11" t="s">
        <v>9607</v>
      </c>
      <c r="D2894" s="11" t="s">
        <v>9608</v>
      </c>
      <c r="E2894" s="11">
        <v>94</v>
      </c>
      <c r="G2894" s="11" t="s">
        <v>7447</v>
      </c>
      <c r="H2894" s="11" t="s">
        <v>9609</v>
      </c>
    </row>
    <row r="2895" spans="1:8" x14ac:dyDescent="0.3">
      <c r="A2895" s="11" t="s">
        <v>9610</v>
      </c>
      <c r="B2895" s="11">
        <v>2011</v>
      </c>
      <c r="C2895" s="11" t="s">
        <v>9611</v>
      </c>
      <c r="D2895" s="11" t="s">
        <v>736</v>
      </c>
      <c r="E2895" s="11">
        <v>52</v>
      </c>
      <c r="F2895" s="11">
        <v>1</v>
      </c>
      <c r="G2895" s="11" t="s">
        <v>9612</v>
      </c>
      <c r="H2895" s="11" t="s">
        <v>9613</v>
      </c>
    </row>
    <row r="2896" spans="1:8" x14ac:dyDescent="0.3">
      <c r="A2896" s="11" t="s">
        <v>9614</v>
      </c>
      <c r="B2896" s="11">
        <v>2021</v>
      </c>
      <c r="C2896" s="11" t="s">
        <v>9615</v>
      </c>
      <c r="D2896" s="11" t="s">
        <v>6049</v>
      </c>
      <c r="H2896" s="11" t="s">
        <v>9616</v>
      </c>
    </row>
    <row r="2897" spans="1:8" x14ac:dyDescent="0.3">
      <c r="A2897" s="11" t="s">
        <v>9617</v>
      </c>
      <c r="B2897" s="11">
        <v>2017</v>
      </c>
      <c r="C2897" s="11" t="s">
        <v>9618</v>
      </c>
      <c r="D2897" s="11" t="s">
        <v>9619</v>
      </c>
      <c r="E2897" s="11">
        <v>49</v>
      </c>
      <c r="G2897" s="11" t="s">
        <v>9620</v>
      </c>
      <c r="H2897" s="11" t="s">
        <v>9621</v>
      </c>
    </row>
    <row r="2898" spans="1:8" x14ac:dyDescent="0.3">
      <c r="A2898" s="11" t="s">
        <v>708</v>
      </c>
      <c r="B2898" s="11">
        <v>2019</v>
      </c>
      <c r="C2898" s="11" t="s">
        <v>9622</v>
      </c>
      <c r="D2898" s="11" t="s">
        <v>1677</v>
      </c>
      <c r="E2898" s="11">
        <v>14</v>
      </c>
      <c r="F2898" s="11">
        <v>8</v>
      </c>
      <c r="G2898" s="11" t="s">
        <v>589</v>
      </c>
      <c r="H2898" s="11" t="s">
        <v>590</v>
      </c>
    </row>
    <row r="2899" spans="1:8" x14ac:dyDescent="0.3">
      <c r="A2899" s="11" t="s">
        <v>9623</v>
      </c>
      <c r="B2899" s="11">
        <v>1947</v>
      </c>
      <c r="C2899" s="11" t="s">
        <v>9624</v>
      </c>
      <c r="D2899" s="11" t="s">
        <v>9625</v>
      </c>
      <c r="E2899" s="11">
        <v>18</v>
      </c>
      <c r="F2899" s="11">
        <v>1</v>
      </c>
      <c r="G2899" s="11" t="s">
        <v>9626</v>
      </c>
      <c r="H2899" s="11" t="s">
        <v>9627</v>
      </c>
    </row>
    <row r="2900" spans="1:8" x14ac:dyDescent="0.3">
      <c r="A2900" s="11" t="s">
        <v>9628</v>
      </c>
      <c r="B2900" s="11">
        <v>2014</v>
      </c>
      <c r="C2900" s="11" t="s">
        <v>9629</v>
      </c>
      <c r="D2900" s="11" t="s">
        <v>7216</v>
      </c>
      <c r="E2900" s="11">
        <v>38</v>
      </c>
      <c r="F2900" s="11">
        <v>1</v>
      </c>
      <c r="G2900" s="11" t="s">
        <v>9630</v>
      </c>
      <c r="H2900" s="11" t="s">
        <v>9631</v>
      </c>
    </row>
    <row r="2901" spans="1:8" x14ac:dyDescent="0.3">
      <c r="A2901" s="11" t="s">
        <v>9632</v>
      </c>
      <c r="B2901" s="11">
        <v>2017</v>
      </c>
      <c r="C2901" s="11" t="s">
        <v>9633</v>
      </c>
      <c r="D2901" s="11" t="s">
        <v>3137</v>
      </c>
      <c r="E2901" s="11">
        <v>20</v>
      </c>
      <c r="F2901" s="11">
        <v>6</v>
      </c>
      <c r="G2901" s="11" t="s">
        <v>9634</v>
      </c>
      <c r="H2901" s="11" t="s">
        <v>9635</v>
      </c>
    </row>
    <row r="2902" spans="1:8" x14ac:dyDescent="0.3">
      <c r="A2902" s="11" t="s">
        <v>6047</v>
      </c>
      <c r="B2902" s="11">
        <v>2020</v>
      </c>
      <c r="C2902" s="11" t="s">
        <v>9636</v>
      </c>
      <c r="D2902" s="11" t="s">
        <v>9637</v>
      </c>
      <c r="E2902" s="11">
        <v>12217</v>
      </c>
      <c r="G2902" s="11" t="s">
        <v>9638</v>
      </c>
    </row>
    <row r="2903" spans="1:8" x14ac:dyDescent="0.3">
      <c r="A2903" s="11" t="s">
        <v>9639</v>
      </c>
      <c r="B2903" s="11">
        <v>2020</v>
      </c>
      <c r="C2903" s="11" t="s">
        <v>9640</v>
      </c>
      <c r="D2903" s="11" t="s">
        <v>9641</v>
      </c>
      <c r="G2903" s="18">
        <v>45962</v>
      </c>
      <c r="H2903" s="11" t="s">
        <v>9642</v>
      </c>
    </row>
    <row r="2904" spans="1:8" x14ac:dyDescent="0.3">
      <c r="A2904" s="11" t="s">
        <v>9643</v>
      </c>
      <c r="B2904" s="11">
        <v>2020</v>
      </c>
      <c r="C2904" s="11" t="s">
        <v>9644</v>
      </c>
      <c r="D2904" s="11" t="s">
        <v>9645</v>
      </c>
      <c r="G2904" s="11" t="s">
        <v>1930</v>
      </c>
    </row>
    <row r="2905" spans="1:8" x14ac:dyDescent="0.3">
      <c r="A2905" s="11" t="s">
        <v>9646</v>
      </c>
      <c r="B2905" s="11">
        <v>2015</v>
      </c>
      <c r="C2905" s="11" t="s">
        <v>9647</v>
      </c>
      <c r="D2905" s="11" t="s">
        <v>4818</v>
      </c>
      <c r="E2905" s="11">
        <v>16</v>
      </c>
      <c r="F2905" s="11">
        <v>9</v>
      </c>
      <c r="G2905" s="11" t="s">
        <v>9648</v>
      </c>
      <c r="H2905" s="11" t="s">
        <v>9649</v>
      </c>
    </row>
    <row r="2906" spans="1:8" x14ac:dyDescent="0.3">
      <c r="A2906" s="11" t="s">
        <v>3619</v>
      </c>
      <c r="B2906" s="11">
        <v>2020</v>
      </c>
      <c r="C2906" s="11" t="s">
        <v>215</v>
      </c>
      <c r="D2906" s="11" t="s">
        <v>446</v>
      </c>
      <c r="E2906" s="11">
        <v>161</v>
      </c>
      <c r="G2906" s="11" t="s">
        <v>5538</v>
      </c>
      <c r="H2906" s="11" t="s">
        <v>1992</v>
      </c>
    </row>
    <row r="2907" spans="1:8" x14ac:dyDescent="0.3">
      <c r="A2907" s="11" t="s">
        <v>9650</v>
      </c>
      <c r="B2907" s="11">
        <v>2021</v>
      </c>
      <c r="C2907" s="11" t="s">
        <v>9651</v>
      </c>
      <c r="D2907" s="11" t="s">
        <v>6049</v>
      </c>
      <c r="H2907" s="11" t="s">
        <v>9652</v>
      </c>
    </row>
    <row r="2908" spans="1:8" x14ac:dyDescent="0.3">
      <c r="A2908" s="11" t="s">
        <v>9653</v>
      </c>
      <c r="B2908" s="11">
        <v>2019</v>
      </c>
      <c r="C2908" s="11" t="s">
        <v>9654</v>
      </c>
      <c r="D2908" s="11" t="s">
        <v>3137</v>
      </c>
      <c r="E2908" s="11">
        <v>24</v>
      </c>
      <c r="F2908" s="11">
        <v>9</v>
      </c>
      <c r="G2908" s="11" t="s">
        <v>9655</v>
      </c>
      <c r="H2908" s="11" t="s">
        <v>9656</v>
      </c>
    </row>
    <row r="2909" spans="1:8" x14ac:dyDescent="0.3">
      <c r="A2909" s="11" t="s">
        <v>9657</v>
      </c>
      <c r="B2909" s="11">
        <v>2016</v>
      </c>
      <c r="C2909" s="11" t="s">
        <v>9658</v>
      </c>
      <c r="D2909" s="11" t="s">
        <v>736</v>
      </c>
      <c r="E2909" s="11">
        <v>91</v>
      </c>
      <c r="G2909" s="11" t="s">
        <v>9659</v>
      </c>
      <c r="H2909" s="11" t="s">
        <v>9660</v>
      </c>
    </row>
    <row r="2910" spans="1:8" x14ac:dyDescent="0.3">
      <c r="A2910" s="11" t="s">
        <v>610</v>
      </c>
      <c r="B2910" s="11">
        <v>2020</v>
      </c>
      <c r="C2910" s="11" t="s">
        <v>9661</v>
      </c>
      <c r="D2910" s="11" t="s">
        <v>508</v>
      </c>
      <c r="E2910" s="11">
        <v>20</v>
      </c>
      <c r="F2910" s="11">
        <v>2</v>
      </c>
      <c r="G2910" s="11" t="s">
        <v>1678</v>
      </c>
      <c r="H2910" s="11" t="s">
        <v>612</v>
      </c>
    </row>
    <row r="2911" spans="1:8" x14ac:dyDescent="0.3">
      <c r="A2911" s="11" t="s">
        <v>9662</v>
      </c>
      <c r="B2911" s="11">
        <v>2014</v>
      </c>
      <c r="C2911" s="11" t="s">
        <v>9663</v>
      </c>
      <c r="D2911" s="11" t="s">
        <v>9664</v>
      </c>
    </row>
    <row r="2912" spans="1:8" x14ac:dyDescent="0.3">
      <c r="A2912" s="11" t="s">
        <v>2776</v>
      </c>
      <c r="B2912" s="11">
        <v>2011</v>
      </c>
      <c r="C2912" s="11" t="s">
        <v>9665</v>
      </c>
      <c r="D2912" s="11" t="s">
        <v>4397</v>
      </c>
      <c r="E2912" s="11">
        <v>12</v>
      </c>
      <c r="G2912" s="11" t="s">
        <v>2778</v>
      </c>
    </row>
    <row r="2913" spans="1:8" x14ac:dyDescent="0.3">
      <c r="A2913" s="11" t="s">
        <v>9666</v>
      </c>
      <c r="B2913" s="11">
        <v>2007</v>
      </c>
      <c r="C2913" s="11" t="s">
        <v>9667</v>
      </c>
      <c r="D2913" s="11" t="s">
        <v>9565</v>
      </c>
      <c r="E2913" s="11">
        <v>24</v>
      </c>
      <c r="F2913" s="11">
        <v>3</v>
      </c>
      <c r="G2913" s="11" t="s">
        <v>9668</v>
      </c>
      <c r="H2913" s="11" t="s">
        <v>9669</v>
      </c>
    </row>
    <row r="2914" spans="1:8" x14ac:dyDescent="0.3">
      <c r="A2914" s="11" t="s">
        <v>9670</v>
      </c>
      <c r="B2914" s="11">
        <v>2020</v>
      </c>
      <c r="C2914" s="11" t="s">
        <v>9671</v>
      </c>
      <c r="D2914" s="11" t="s">
        <v>6049</v>
      </c>
      <c r="E2914" s="11">
        <v>22</v>
      </c>
      <c r="G2914" s="11" t="s">
        <v>9672</v>
      </c>
      <c r="H2914" s="11" t="s">
        <v>9673</v>
      </c>
    </row>
    <row r="2915" spans="1:8" x14ac:dyDescent="0.3">
      <c r="A2915" s="11" t="s">
        <v>9674</v>
      </c>
      <c r="B2915" s="11">
        <v>2019</v>
      </c>
      <c r="C2915" s="11" t="s">
        <v>9675</v>
      </c>
      <c r="D2915" s="11" t="s">
        <v>9676</v>
      </c>
      <c r="E2915" s="11">
        <v>19</v>
      </c>
      <c r="F2915" s="11">
        <v>21</v>
      </c>
      <c r="G2915" s="11" t="s">
        <v>2902</v>
      </c>
      <c r="H2915" s="11" t="s">
        <v>9677</v>
      </c>
    </row>
    <row r="2916" spans="1:8" x14ac:dyDescent="0.3">
      <c r="A2916" s="11" t="s">
        <v>9678</v>
      </c>
      <c r="B2916" s="11">
        <v>2021</v>
      </c>
      <c r="C2916" s="11" t="s">
        <v>184</v>
      </c>
      <c r="D2916" s="11" t="s">
        <v>446</v>
      </c>
      <c r="E2916" s="11">
        <v>166</v>
      </c>
      <c r="G2916" s="11" t="s">
        <v>1666</v>
      </c>
      <c r="H2916" s="11" t="s">
        <v>2030</v>
      </c>
    </row>
    <row r="2917" spans="1:8" x14ac:dyDescent="0.3">
      <c r="A2917" s="11" t="s">
        <v>9679</v>
      </c>
      <c r="B2917" s="11">
        <v>2020</v>
      </c>
      <c r="C2917" s="11" t="s">
        <v>9680</v>
      </c>
      <c r="D2917" s="11" t="s">
        <v>9681</v>
      </c>
      <c r="E2917" s="11">
        <v>35</v>
      </c>
      <c r="F2917" s="11" t="s">
        <v>9682</v>
      </c>
      <c r="G2917" s="11" t="s">
        <v>9683</v>
      </c>
      <c r="H2917" s="11" t="s">
        <v>9684</v>
      </c>
    </row>
    <row r="2918" spans="1:8" x14ac:dyDescent="0.3">
      <c r="A2918" s="11" t="s">
        <v>9685</v>
      </c>
      <c r="B2918" s="11">
        <v>2020</v>
      </c>
      <c r="C2918" s="11" t="s">
        <v>9686</v>
      </c>
      <c r="D2918" s="11" t="s">
        <v>1720</v>
      </c>
      <c r="G2918" s="11" t="s">
        <v>1950</v>
      </c>
    </row>
    <row r="2919" spans="1:8" x14ac:dyDescent="0.3">
      <c r="A2919" s="11" t="s">
        <v>9687</v>
      </c>
      <c r="B2919" s="11">
        <v>2018</v>
      </c>
      <c r="C2919" s="11" t="s">
        <v>9688</v>
      </c>
      <c r="D2919" s="11" t="s">
        <v>9581</v>
      </c>
      <c r="E2919" s="11">
        <v>27</v>
      </c>
      <c r="F2919" s="11">
        <v>2</v>
      </c>
      <c r="G2919" s="11" t="s">
        <v>9689</v>
      </c>
      <c r="H2919" s="11" t="s">
        <v>9690</v>
      </c>
    </row>
    <row r="2920" spans="1:8" x14ac:dyDescent="0.3">
      <c r="A2920" s="11" t="s">
        <v>9691</v>
      </c>
      <c r="B2920" s="11">
        <v>2020</v>
      </c>
      <c r="C2920" s="11" t="s">
        <v>9692</v>
      </c>
      <c r="D2920" s="11" t="s">
        <v>7216</v>
      </c>
      <c r="E2920" s="11">
        <v>44</v>
      </c>
      <c r="F2920" s="11">
        <v>4</v>
      </c>
      <c r="G2920" s="11" t="s">
        <v>9693</v>
      </c>
      <c r="H2920" s="11" t="s">
        <v>9694</v>
      </c>
    </row>
    <row r="2921" spans="1:8" x14ac:dyDescent="0.3">
      <c r="A2921" s="11" t="s">
        <v>9695</v>
      </c>
      <c r="B2921" s="11">
        <v>2008</v>
      </c>
      <c r="C2921" s="11" t="s">
        <v>4091</v>
      </c>
      <c r="D2921" s="11" t="s">
        <v>3455</v>
      </c>
      <c r="E2921" s="11">
        <v>49</v>
      </c>
      <c r="F2921" s="11">
        <v>4</v>
      </c>
      <c r="G2921" s="11" t="s">
        <v>4092</v>
      </c>
      <c r="H2921" s="11" t="s">
        <v>9696</v>
      </c>
    </row>
    <row r="2922" spans="1:8" x14ac:dyDescent="0.3">
      <c r="A2922" s="11" t="s">
        <v>9697</v>
      </c>
      <c r="B2922" s="11">
        <v>2018</v>
      </c>
      <c r="C2922" s="11" t="s">
        <v>9698</v>
      </c>
      <c r="D2922" s="11" t="s">
        <v>2525</v>
      </c>
      <c r="E2922" s="11">
        <v>39</v>
      </c>
      <c r="G2922" s="11" t="s">
        <v>9699</v>
      </c>
      <c r="H2922" s="11" t="s">
        <v>9700</v>
      </c>
    </row>
    <row r="2923" spans="1:8" x14ac:dyDescent="0.3">
      <c r="A2923" s="11" t="s">
        <v>9701</v>
      </c>
      <c r="B2923" s="11">
        <v>2019</v>
      </c>
      <c r="C2923" s="11" t="s">
        <v>9702</v>
      </c>
      <c r="D2923" s="11" t="s">
        <v>9703</v>
      </c>
      <c r="E2923" s="11">
        <v>20</v>
      </c>
      <c r="F2923" s="11">
        <v>7</v>
      </c>
      <c r="G2923" s="11" t="s">
        <v>9704</v>
      </c>
      <c r="H2923" s="11" t="s">
        <v>9705</v>
      </c>
    </row>
    <row r="2924" spans="1:8" x14ac:dyDescent="0.3">
      <c r="A2924" s="11" t="s">
        <v>9706</v>
      </c>
      <c r="B2924" s="11">
        <v>2020</v>
      </c>
      <c r="C2924" s="11" t="s">
        <v>9707</v>
      </c>
      <c r="D2924" s="11" t="s">
        <v>9708</v>
      </c>
      <c r="E2924" s="11">
        <v>26</v>
      </c>
      <c r="G2924" s="11" t="s">
        <v>9709</v>
      </c>
      <c r="H2924" s="11" t="s">
        <v>9710</v>
      </c>
    </row>
    <row r="2925" spans="1:8" x14ac:dyDescent="0.3">
      <c r="A2925" s="11" t="s">
        <v>9711</v>
      </c>
      <c r="B2925" s="11">
        <v>2020</v>
      </c>
      <c r="C2925" s="11" t="s">
        <v>9712</v>
      </c>
      <c r="D2925" s="11" t="s">
        <v>9713</v>
      </c>
      <c r="E2925" s="11">
        <v>22</v>
      </c>
      <c r="G2925" s="11" t="s">
        <v>9714</v>
      </c>
      <c r="H2925" s="11" t="s">
        <v>9715</v>
      </c>
    </row>
    <row r="2926" spans="1:8" x14ac:dyDescent="0.3">
      <c r="A2926" s="11" t="s">
        <v>9716</v>
      </c>
      <c r="B2926" s="11">
        <v>2019</v>
      </c>
      <c r="C2926" s="11" t="s">
        <v>9717</v>
      </c>
      <c r="D2926" s="11"/>
      <c r="G2926" s="8" t="s">
        <v>9718</v>
      </c>
    </row>
    <row r="2927" spans="1:8" x14ac:dyDescent="0.3">
      <c r="A2927" s="11" t="s">
        <v>9719</v>
      </c>
      <c r="B2927" s="11">
        <v>2021</v>
      </c>
      <c r="C2927" s="11" t="s">
        <v>9720</v>
      </c>
      <c r="D2927" s="11" t="s">
        <v>6049</v>
      </c>
      <c r="E2927" s="11">
        <v>23</v>
      </c>
      <c r="F2927" s="11">
        <v>1</v>
      </c>
      <c r="G2927" s="11" t="s">
        <v>9721</v>
      </c>
      <c r="H2927" s="11" t="s">
        <v>9722</v>
      </c>
    </row>
    <row r="2928" spans="1:8" x14ac:dyDescent="0.3">
      <c r="A2928" s="11" t="s">
        <v>9723</v>
      </c>
      <c r="B2928" s="11">
        <v>2016</v>
      </c>
      <c r="C2928" s="11" t="s">
        <v>9724</v>
      </c>
      <c r="D2928" s="11" t="s">
        <v>9581</v>
      </c>
      <c r="E2928" s="11">
        <v>25</v>
      </c>
      <c r="G2928" s="11" t="s">
        <v>9725</v>
      </c>
      <c r="H2928" s="11" t="s">
        <v>9726</v>
      </c>
    </row>
    <row r="2929" spans="1:8" x14ac:dyDescent="0.3">
      <c r="A2929" s="11" t="s">
        <v>9727</v>
      </c>
      <c r="B2929" s="11">
        <v>2003</v>
      </c>
      <c r="C2929" s="11" t="s">
        <v>9728</v>
      </c>
      <c r="D2929" s="11" t="s">
        <v>7216</v>
      </c>
      <c r="E2929" s="11">
        <v>27</v>
      </c>
      <c r="F2929" s="11">
        <v>3</v>
      </c>
      <c r="G2929" s="11" t="s">
        <v>9729</v>
      </c>
      <c r="H2929" s="11" t="s">
        <v>9730</v>
      </c>
    </row>
    <row r="2930" spans="1:8" x14ac:dyDescent="0.3">
      <c r="A2930" s="11" t="s">
        <v>9731</v>
      </c>
      <c r="B2930" s="11">
        <v>2016</v>
      </c>
      <c r="C2930" s="11" t="s">
        <v>9732</v>
      </c>
      <c r="D2930" s="11" t="s">
        <v>4818</v>
      </c>
      <c r="E2930" s="11">
        <v>17</v>
      </c>
      <c r="F2930" s="11">
        <v>12</v>
      </c>
      <c r="G2930" s="11" t="s">
        <v>9733</v>
      </c>
      <c r="H2930" s="11" t="s">
        <v>9734</v>
      </c>
    </row>
    <row r="2931" spans="1:8" x14ac:dyDescent="0.3">
      <c r="A2931" s="11" t="s">
        <v>9735</v>
      </c>
      <c r="B2931" s="11">
        <v>2021</v>
      </c>
      <c r="C2931" s="11" t="s">
        <v>9736</v>
      </c>
      <c r="D2931" s="11" t="s">
        <v>3517</v>
      </c>
      <c r="E2931" s="11">
        <v>291</v>
      </c>
      <c r="G2931" s="11" t="s">
        <v>1799</v>
      </c>
      <c r="H2931" s="11" t="s">
        <v>9737</v>
      </c>
    </row>
    <row r="2932" spans="1:8" x14ac:dyDescent="0.3">
      <c r="A2932" s="11" t="s">
        <v>9738</v>
      </c>
      <c r="B2932" s="11">
        <v>2009</v>
      </c>
      <c r="C2932" s="11" t="s">
        <v>9739</v>
      </c>
      <c r="D2932" s="11" t="s">
        <v>7216</v>
      </c>
      <c r="E2932" s="11">
        <v>33</v>
      </c>
      <c r="F2932" s="11">
        <v>2</v>
      </c>
      <c r="G2932" s="11" t="s">
        <v>9740</v>
      </c>
      <c r="H2932" s="11" t="s">
        <v>9741</v>
      </c>
    </row>
    <row r="2933" spans="1:8" x14ac:dyDescent="0.3">
      <c r="A2933" s="11" t="s">
        <v>9742</v>
      </c>
      <c r="B2933" s="11">
        <v>2020</v>
      </c>
      <c r="C2933" s="11" t="s">
        <v>9743</v>
      </c>
      <c r="D2933" s="11" t="s">
        <v>5140</v>
      </c>
      <c r="E2933" s="11">
        <v>47</v>
      </c>
      <c r="F2933" s="11">
        <v>6</v>
      </c>
      <c r="G2933" s="11" t="s">
        <v>9744</v>
      </c>
      <c r="H2933" s="11" t="s">
        <v>9745</v>
      </c>
    </row>
    <row r="2934" spans="1:8" x14ac:dyDescent="0.3">
      <c r="A2934" s="11" t="s">
        <v>9746</v>
      </c>
      <c r="B2934" s="11">
        <v>2007</v>
      </c>
      <c r="C2934" s="11" t="s">
        <v>9747</v>
      </c>
      <c r="D2934" s="11" t="s">
        <v>736</v>
      </c>
      <c r="E2934" s="11">
        <v>43</v>
      </c>
      <c r="G2934" s="11" t="s">
        <v>9748</v>
      </c>
      <c r="H2934" s="11" t="s">
        <v>9749</v>
      </c>
    </row>
    <row r="2935" spans="1:8" x14ac:dyDescent="0.3">
      <c r="A2935" s="11" t="s">
        <v>9750</v>
      </c>
      <c r="B2935" s="11">
        <v>2014</v>
      </c>
      <c r="C2935" s="11" t="s">
        <v>9751</v>
      </c>
      <c r="D2935" s="11" t="s">
        <v>736</v>
      </c>
      <c r="E2935" s="11">
        <v>67</v>
      </c>
      <c r="G2935" s="11" t="s">
        <v>9752</v>
      </c>
      <c r="H2935" s="11" t="s">
        <v>9753</v>
      </c>
    </row>
    <row r="2936" spans="1:8" x14ac:dyDescent="0.3">
      <c r="A2936" s="11" t="s">
        <v>9754</v>
      </c>
      <c r="B2936" s="11">
        <v>2017</v>
      </c>
      <c r="C2936" s="11" t="s">
        <v>9755</v>
      </c>
      <c r="D2936" s="11" t="s">
        <v>1528</v>
      </c>
    </row>
    <row r="2937" spans="1:8" x14ac:dyDescent="0.3">
      <c r="A2937" s="11" t="s">
        <v>9756</v>
      </c>
      <c r="B2937" s="11">
        <v>2017</v>
      </c>
      <c r="C2937" s="11" t="s">
        <v>474</v>
      </c>
      <c r="D2937" s="11" t="s">
        <v>475</v>
      </c>
      <c r="G2937" s="11" t="s">
        <v>476</v>
      </c>
    </row>
    <row r="2938" spans="1:8" x14ac:dyDescent="0.3">
      <c r="A2938" s="11" t="s">
        <v>9757</v>
      </c>
      <c r="B2938" s="11">
        <v>2017</v>
      </c>
      <c r="C2938" s="11" t="s">
        <v>5256</v>
      </c>
      <c r="D2938" s="11" t="s">
        <v>9758</v>
      </c>
      <c r="G2938" s="11" t="s">
        <v>5258</v>
      </c>
    </row>
    <row r="2939" spans="1:8" x14ac:dyDescent="0.3">
      <c r="A2939" s="11" t="s">
        <v>9759</v>
      </c>
      <c r="B2939" s="11">
        <v>2004</v>
      </c>
      <c r="C2939" s="11" t="s">
        <v>9760</v>
      </c>
      <c r="D2939" s="11" t="s">
        <v>9761</v>
      </c>
    </row>
    <row r="2940" spans="1:8" x14ac:dyDescent="0.3">
      <c r="A2940" s="11" t="s">
        <v>9762</v>
      </c>
      <c r="B2940" s="11">
        <v>2011</v>
      </c>
      <c r="C2940" s="11" t="s">
        <v>9763</v>
      </c>
      <c r="D2940" s="11" t="s">
        <v>4554</v>
      </c>
      <c r="E2940" s="11">
        <v>28</v>
      </c>
    </row>
    <row r="2941" spans="1:8" x14ac:dyDescent="0.3">
      <c r="A2941" s="11" t="s">
        <v>9764</v>
      </c>
      <c r="B2941" s="11">
        <v>2019</v>
      </c>
      <c r="C2941" s="11" t="s">
        <v>6403</v>
      </c>
      <c r="D2941" s="11" t="s">
        <v>5293</v>
      </c>
      <c r="G2941" s="11" t="s">
        <v>9765</v>
      </c>
      <c r="H2941" s="11" t="s">
        <v>9766</v>
      </c>
    </row>
    <row r="2942" spans="1:8" x14ac:dyDescent="0.3">
      <c r="A2942" s="11" t="s">
        <v>9767</v>
      </c>
      <c r="B2942" s="11">
        <v>2017</v>
      </c>
      <c r="C2942" s="11" t="s">
        <v>515</v>
      </c>
      <c r="D2942" s="11" t="s">
        <v>9768</v>
      </c>
    </row>
    <row r="2943" spans="1:8" x14ac:dyDescent="0.3">
      <c r="A2943" s="11" t="s">
        <v>836</v>
      </c>
      <c r="B2943" s="11">
        <v>2018</v>
      </c>
      <c r="C2943" s="11" t="s">
        <v>5499</v>
      </c>
      <c r="D2943" s="11" t="s">
        <v>6121</v>
      </c>
    </row>
    <row r="2944" spans="1:8" x14ac:dyDescent="0.3">
      <c r="A2944" s="11" t="s">
        <v>9769</v>
      </c>
      <c r="B2944" s="11">
        <v>2017</v>
      </c>
      <c r="C2944" s="11" t="s">
        <v>9770</v>
      </c>
      <c r="D2944" s="11" t="s">
        <v>2101</v>
      </c>
      <c r="E2944" s="11">
        <v>7</v>
      </c>
      <c r="H2944" s="11" t="s">
        <v>9771</v>
      </c>
    </row>
    <row r="2945" spans="1:8" x14ac:dyDescent="0.3">
      <c r="A2945" s="11" t="s">
        <v>9772</v>
      </c>
      <c r="B2945" s="11">
        <v>2014</v>
      </c>
      <c r="C2945" s="11" t="s">
        <v>9773</v>
      </c>
      <c r="D2945" s="11" t="s">
        <v>9774</v>
      </c>
    </row>
    <row r="2946" spans="1:8" x14ac:dyDescent="0.3">
      <c r="A2946" s="11" t="s">
        <v>525</v>
      </c>
      <c r="B2946" s="11">
        <v>2018</v>
      </c>
      <c r="C2946" s="11" t="s">
        <v>526</v>
      </c>
      <c r="D2946" s="11" t="s">
        <v>6176</v>
      </c>
      <c r="E2946" s="11">
        <v>51</v>
      </c>
      <c r="H2946" s="11" t="s">
        <v>529</v>
      </c>
    </row>
    <row r="2947" spans="1:8" x14ac:dyDescent="0.3">
      <c r="A2947" s="11" t="s">
        <v>9775</v>
      </c>
      <c r="B2947" s="11">
        <v>1973</v>
      </c>
      <c r="C2947" s="11" t="s">
        <v>9776</v>
      </c>
      <c r="D2947" s="11" t="s">
        <v>1286</v>
      </c>
      <c r="E2947" s="11">
        <v>26</v>
      </c>
      <c r="G2947" s="11" t="s">
        <v>9777</v>
      </c>
      <c r="H2947" s="11" t="s">
        <v>9778</v>
      </c>
    </row>
    <row r="2948" spans="1:8" x14ac:dyDescent="0.3">
      <c r="A2948" s="11" t="s">
        <v>9779</v>
      </c>
      <c r="B2948" s="11">
        <v>1984</v>
      </c>
      <c r="C2948" s="11" t="s">
        <v>9780</v>
      </c>
      <c r="D2948" s="11" t="s">
        <v>9781</v>
      </c>
    </row>
    <row r="2949" spans="1:8" x14ac:dyDescent="0.3">
      <c r="A2949" s="11" t="s">
        <v>3968</v>
      </c>
      <c r="B2949" s="11">
        <v>2010</v>
      </c>
      <c r="C2949" s="11" t="s">
        <v>4739</v>
      </c>
      <c r="D2949" s="11" t="s">
        <v>9782</v>
      </c>
      <c r="E2949" s="11">
        <v>14</v>
      </c>
      <c r="G2949" s="11" t="s">
        <v>4741</v>
      </c>
    </row>
    <row r="2950" spans="1:8" x14ac:dyDescent="0.3">
      <c r="A2950" s="11" t="s">
        <v>9783</v>
      </c>
      <c r="B2950" s="11">
        <v>2019</v>
      </c>
      <c r="C2950" s="11" t="s">
        <v>9784</v>
      </c>
      <c r="D2950" s="11" t="s">
        <v>9785</v>
      </c>
      <c r="E2950" s="11">
        <v>7</v>
      </c>
      <c r="G2950" s="11" t="s">
        <v>9786</v>
      </c>
    </row>
    <row r="2951" spans="1:8" x14ac:dyDescent="0.3">
      <c r="A2951" s="11" t="s">
        <v>5320</v>
      </c>
      <c r="B2951" s="11">
        <v>2017</v>
      </c>
      <c r="C2951" s="11" t="s">
        <v>9787</v>
      </c>
      <c r="D2951" s="11" t="s">
        <v>1626</v>
      </c>
      <c r="H2951" s="8" t="s">
        <v>9788</v>
      </c>
    </row>
    <row r="2952" spans="1:8" x14ac:dyDescent="0.3">
      <c r="A2952" s="11" t="s">
        <v>9789</v>
      </c>
      <c r="B2952" s="11">
        <v>2018</v>
      </c>
      <c r="C2952" s="11" t="s">
        <v>9790</v>
      </c>
      <c r="D2952" s="11" t="s">
        <v>9791</v>
      </c>
      <c r="E2952" s="11">
        <v>7</v>
      </c>
      <c r="G2952" s="11" t="s">
        <v>9792</v>
      </c>
    </row>
    <row r="2953" spans="1:8" x14ac:dyDescent="0.3">
      <c r="A2953" s="11" t="s">
        <v>9793</v>
      </c>
      <c r="B2953" s="11">
        <v>2013</v>
      </c>
      <c r="C2953" s="11" t="s">
        <v>9794</v>
      </c>
      <c r="D2953" s="11" t="s">
        <v>9795</v>
      </c>
    </row>
    <row r="2954" spans="1:8" x14ac:dyDescent="0.3">
      <c r="A2954" s="11" t="s">
        <v>9796</v>
      </c>
      <c r="B2954" s="11">
        <v>2016</v>
      </c>
      <c r="C2954" s="11" t="s">
        <v>9797</v>
      </c>
      <c r="D2954" s="11" t="s">
        <v>446</v>
      </c>
      <c r="E2954" s="11">
        <v>53</v>
      </c>
      <c r="G2954" s="11" t="s">
        <v>9798</v>
      </c>
    </row>
    <row r="2955" spans="1:8" x14ac:dyDescent="0.3">
      <c r="A2955" s="11" t="s">
        <v>9799</v>
      </c>
      <c r="B2955" s="11">
        <v>2019</v>
      </c>
      <c r="C2955" s="11" t="s">
        <v>9800</v>
      </c>
      <c r="D2955" s="11" t="s">
        <v>9801</v>
      </c>
    </row>
    <row r="2956" spans="1:8" x14ac:dyDescent="0.3">
      <c r="A2956" s="11" t="s">
        <v>9802</v>
      </c>
      <c r="B2956" s="11">
        <v>2016</v>
      </c>
      <c r="C2956" s="11" t="s">
        <v>9803</v>
      </c>
      <c r="D2956" s="11" t="s">
        <v>437</v>
      </c>
      <c r="E2956" s="11">
        <v>64</v>
      </c>
      <c r="G2956" s="11" t="s">
        <v>9804</v>
      </c>
    </row>
    <row r="2957" spans="1:8" x14ac:dyDescent="0.3">
      <c r="A2957" s="11" t="s">
        <v>9805</v>
      </c>
      <c r="B2957" s="11">
        <v>2020</v>
      </c>
      <c r="C2957" s="11" t="s">
        <v>9806</v>
      </c>
      <c r="D2957" s="11" t="s">
        <v>3137</v>
      </c>
      <c r="E2957" s="11">
        <v>23</v>
      </c>
      <c r="G2957" s="11" t="s">
        <v>9807</v>
      </c>
    </row>
    <row r="2958" spans="1:8" x14ac:dyDescent="0.3">
      <c r="A2958" s="11" t="s">
        <v>708</v>
      </c>
      <c r="B2958" s="11">
        <v>2019</v>
      </c>
      <c r="C2958" s="11" t="s">
        <v>587</v>
      </c>
      <c r="D2958" s="11" t="s">
        <v>2113</v>
      </c>
      <c r="E2958" s="11">
        <v>14</v>
      </c>
    </row>
    <row r="2959" spans="1:8" x14ac:dyDescent="0.3">
      <c r="A2959" s="11" t="s">
        <v>7903</v>
      </c>
      <c r="B2959" s="11">
        <v>2018</v>
      </c>
      <c r="C2959" s="11" t="s">
        <v>9808</v>
      </c>
      <c r="D2959" s="11" t="s">
        <v>9809</v>
      </c>
      <c r="E2959" s="11">
        <v>30</v>
      </c>
      <c r="G2959" s="11" t="s">
        <v>589</v>
      </c>
    </row>
    <row r="2960" spans="1:8" x14ac:dyDescent="0.3">
      <c r="A2960" s="11" t="s">
        <v>9810</v>
      </c>
      <c r="B2960" s="11">
        <v>2019</v>
      </c>
      <c r="C2960" s="11" t="s">
        <v>6532</v>
      </c>
      <c r="D2960" s="11" t="s">
        <v>8627</v>
      </c>
      <c r="G2960" s="11" t="s">
        <v>8628</v>
      </c>
    </row>
    <row r="2961" spans="1:7" x14ac:dyDescent="0.3">
      <c r="A2961" s="11" t="s">
        <v>7138</v>
      </c>
      <c r="B2961" s="11">
        <v>2018</v>
      </c>
      <c r="C2961" s="11" t="s">
        <v>7139</v>
      </c>
      <c r="D2961" s="11" t="s">
        <v>9811</v>
      </c>
    </row>
    <row r="2962" spans="1:7" x14ac:dyDescent="0.3">
      <c r="A2962" s="11" t="s">
        <v>9812</v>
      </c>
      <c r="B2962" s="11">
        <v>2019</v>
      </c>
      <c r="C2962" s="11" t="s">
        <v>9813</v>
      </c>
      <c r="D2962" s="11" t="s">
        <v>9814</v>
      </c>
    </row>
    <row r="2963" spans="1:7" x14ac:dyDescent="0.3">
      <c r="A2963" s="11" t="s">
        <v>9815</v>
      </c>
      <c r="B2963" s="11">
        <v>2018</v>
      </c>
      <c r="C2963" s="11" t="s">
        <v>9816</v>
      </c>
      <c r="D2963" s="11" t="s">
        <v>9817</v>
      </c>
      <c r="G2963" s="11" t="s">
        <v>9818</v>
      </c>
    </row>
    <row r="2964" spans="1:7" x14ac:dyDescent="0.3">
      <c r="A2964" s="11" t="s">
        <v>9819</v>
      </c>
      <c r="B2964" s="11">
        <v>2018</v>
      </c>
      <c r="C2964" s="11" t="s">
        <v>1802</v>
      </c>
      <c r="D2964" s="11" t="s">
        <v>9820</v>
      </c>
      <c r="G2964" s="11" t="s">
        <v>1804</v>
      </c>
    </row>
    <row r="2965" spans="1:7" x14ac:dyDescent="0.3">
      <c r="A2965" s="11" t="s">
        <v>3301</v>
      </c>
      <c r="B2965" s="11">
        <v>2018</v>
      </c>
      <c r="C2965" s="11" t="s">
        <v>6499</v>
      </c>
      <c r="D2965" s="11" t="s">
        <v>9146</v>
      </c>
      <c r="E2965" s="11">
        <v>48</v>
      </c>
      <c r="G2965" s="11" t="s">
        <v>1927</v>
      </c>
    </row>
    <row r="2966" spans="1:7" x14ac:dyDescent="0.3">
      <c r="A2966" s="11" t="s">
        <v>4208</v>
      </c>
      <c r="B2966" s="11">
        <v>2011</v>
      </c>
      <c r="C2966" s="11" t="s">
        <v>9821</v>
      </c>
      <c r="D2966" s="11" t="s">
        <v>9822</v>
      </c>
      <c r="E2966" s="11">
        <v>2</v>
      </c>
      <c r="G2966" s="11" t="s">
        <v>9823</v>
      </c>
    </row>
    <row r="2967" spans="1:7" x14ac:dyDescent="0.3">
      <c r="A2967" s="11" t="s">
        <v>9824</v>
      </c>
      <c r="B2967" s="11">
        <v>2010</v>
      </c>
      <c r="C2967" s="11" t="s">
        <v>6342</v>
      </c>
      <c r="D2967" s="11" t="s">
        <v>3576</v>
      </c>
      <c r="G2967" s="11" t="s">
        <v>6344</v>
      </c>
    </row>
    <row r="2968" spans="1:7" x14ac:dyDescent="0.3">
      <c r="A2968" s="11" t="s">
        <v>9369</v>
      </c>
      <c r="B2968" s="11">
        <v>2016</v>
      </c>
      <c r="C2968" s="11" t="s">
        <v>9825</v>
      </c>
      <c r="D2968" s="11" t="s">
        <v>9371</v>
      </c>
      <c r="G2968" s="11" t="s">
        <v>9372</v>
      </c>
    </row>
    <row r="2969" spans="1:7" x14ac:dyDescent="0.3">
      <c r="A2969" s="11" t="s">
        <v>9826</v>
      </c>
      <c r="B2969" s="11">
        <v>2018</v>
      </c>
      <c r="C2969" s="11" t="s">
        <v>9827</v>
      </c>
      <c r="D2969" s="11" t="s">
        <v>9828</v>
      </c>
      <c r="G2969" s="11" t="s">
        <v>5538</v>
      </c>
    </row>
    <row r="2970" spans="1:7" x14ac:dyDescent="0.3">
      <c r="A2970" s="11" t="s">
        <v>9829</v>
      </c>
      <c r="B2970" s="11">
        <v>2018</v>
      </c>
      <c r="C2970" s="11" t="s">
        <v>6440</v>
      </c>
      <c r="D2970" s="11" t="s">
        <v>9830</v>
      </c>
      <c r="G2970" s="11" t="s">
        <v>5538</v>
      </c>
    </row>
    <row r="2971" spans="1:7" x14ac:dyDescent="0.3">
      <c r="A2971" s="11" t="s">
        <v>9831</v>
      </c>
      <c r="B2971" s="11">
        <v>2016</v>
      </c>
      <c r="C2971" s="11" t="s">
        <v>9832</v>
      </c>
      <c r="D2971" s="11" t="s">
        <v>9833</v>
      </c>
    </row>
    <row r="2972" spans="1:7" x14ac:dyDescent="0.3">
      <c r="A2972" s="11" t="s">
        <v>9834</v>
      </c>
      <c r="B2972" s="11">
        <v>2012</v>
      </c>
      <c r="C2972" s="11" t="s">
        <v>2861</v>
      </c>
      <c r="D2972" s="11" t="s">
        <v>9835</v>
      </c>
    </row>
    <row r="2973" spans="1:7" x14ac:dyDescent="0.3">
      <c r="A2973" s="11" t="s">
        <v>9836</v>
      </c>
      <c r="B2973" s="11">
        <v>2019</v>
      </c>
      <c r="C2973" s="11" t="s">
        <v>9837</v>
      </c>
      <c r="D2973" s="11" t="s">
        <v>9838</v>
      </c>
      <c r="G2973" s="11" t="s">
        <v>9839</v>
      </c>
    </row>
    <row r="2974" spans="1:7" x14ac:dyDescent="0.3">
      <c r="A2974" s="11" t="s">
        <v>9840</v>
      </c>
      <c r="B2974" s="11">
        <v>2017</v>
      </c>
      <c r="C2974" s="11" t="s">
        <v>9841</v>
      </c>
      <c r="D2974" s="11" t="s">
        <v>4216</v>
      </c>
      <c r="G2974" s="11" t="s">
        <v>1666</v>
      </c>
    </row>
    <row r="2975" spans="1:7" x14ac:dyDescent="0.3">
      <c r="A2975" s="11" t="s">
        <v>9842</v>
      </c>
      <c r="B2975" s="11">
        <v>2016</v>
      </c>
      <c r="C2975" s="11" t="s">
        <v>9843</v>
      </c>
      <c r="D2975" s="11" t="s">
        <v>9844</v>
      </c>
      <c r="E2975" s="11">
        <v>19</v>
      </c>
      <c r="G2975" s="11" t="s">
        <v>9845</v>
      </c>
    </row>
    <row r="2976" spans="1:7" x14ac:dyDescent="0.3">
      <c r="A2976" s="11" t="s">
        <v>9846</v>
      </c>
      <c r="B2976" s="11">
        <v>2013</v>
      </c>
      <c r="C2976" s="11" t="s">
        <v>9847</v>
      </c>
      <c r="D2976" s="11"/>
      <c r="G2976" s="8" t="s">
        <v>9848</v>
      </c>
    </row>
    <row r="2977" spans="1:7" x14ac:dyDescent="0.3">
      <c r="A2977" s="11" t="s">
        <v>9849</v>
      </c>
      <c r="B2977" s="11">
        <v>2019</v>
      </c>
      <c r="C2977" s="11" t="s">
        <v>9850</v>
      </c>
      <c r="D2977" s="11" t="s">
        <v>728</v>
      </c>
      <c r="E2977" s="11" t="s">
        <v>9851</v>
      </c>
    </row>
    <row r="2978" spans="1:7" x14ac:dyDescent="0.3">
      <c r="A2978" s="11" t="s">
        <v>9852</v>
      </c>
      <c r="B2978" s="11">
        <v>2017</v>
      </c>
      <c r="C2978" s="11" t="s">
        <v>3847</v>
      </c>
      <c r="D2978" s="11" t="s">
        <v>6145</v>
      </c>
      <c r="G2978" s="11" t="s">
        <v>7807</v>
      </c>
    </row>
    <row r="2979" spans="1:7" x14ac:dyDescent="0.3">
      <c r="A2979" s="11" t="s">
        <v>9853</v>
      </c>
      <c r="B2979" s="11">
        <v>2012</v>
      </c>
      <c r="C2979" s="11" t="s">
        <v>6297</v>
      </c>
      <c r="D2979" s="11" t="s">
        <v>3378</v>
      </c>
      <c r="G2979" s="11" t="s">
        <v>1935</v>
      </c>
    </row>
    <row r="2980" spans="1:7" x14ac:dyDescent="0.3">
      <c r="A2980" s="11" t="s">
        <v>9854</v>
      </c>
      <c r="B2980" s="11">
        <v>2017</v>
      </c>
      <c r="C2980" s="11" t="s">
        <v>6468</v>
      </c>
      <c r="D2980" s="11" t="s">
        <v>9855</v>
      </c>
    </row>
    <row r="2981" spans="1:7" x14ac:dyDescent="0.3">
      <c r="A2981" s="11" t="s">
        <v>9856</v>
      </c>
      <c r="B2981" s="11">
        <v>2019</v>
      </c>
      <c r="C2981" s="11" t="s">
        <v>6397</v>
      </c>
      <c r="D2981" s="11" t="s">
        <v>838</v>
      </c>
      <c r="G2981" s="11" t="s">
        <v>4232</v>
      </c>
    </row>
    <row r="2982" spans="1:7" x14ac:dyDescent="0.3">
      <c r="A2982" s="11" t="s">
        <v>9857</v>
      </c>
      <c r="B2982" s="11">
        <v>2018</v>
      </c>
      <c r="C2982" s="11" t="s">
        <v>3387</v>
      </c>
      <c r="D2982" s="11" t="s">
        <v>9858</v>
      </c>
    </row>
    <row r="2983" spans="1:7" x14ac:dyDescent="0.3">
      <c r="A2983" s="11" t="s">
        <v>9859</v>
      </c>
      <c r="B2983" s="11">
        <v>2012</v>
      </c>
      <c r="C2983" s="11" t="s">
        <v>1562</v>
      </c>
      <c r="D2983" s="11" t="s">
        <v>8311</v>
      </c>
      <c r="G2983" s="11" t="s">
        <v>4450</v>
      </c>
    </row>
    <row r="2984" spans="1:7" x14ac:dyDescent="0.3">
      <c r="A2984" s="11" t="s">
        <v>9860</v>
      </c>
      <c r="B2984" s="11">
        <v>2016</v>
      </c>
      <c r="C2984" s="11" t="s">
        <v>9861</v>
      </c>
      <c r="D2984" s="11" t="s">
        <v>9862</v>
      </c>
      <c r="G2984" s="11" t="s">
        <v>9863</v>
      </c>
    </row>
    <row r="2985" spans="1:7" x14ac:dyDescent="0.3">
      <c r="A2985" s="11" t="s">
        <v>9864</v>
      </c>
      <c r="B2985" s="11">
        <v>2019</v>
      </c>
      <c r="C2985" s="11" t="s">
        <v>6443</v>
      </c>
      <c r="D2985" s="11" t="s">
        <v>9865</v>
      </c>
    </row>
    <row r="2986" spans="1:7" x14ac:dyDescent="0.3">
      <c r="A2986" s="11" t="s">
        <v>9866</v>
      </c>
      <c r="B2986" s="11">
        <v>2016</v>
      </c>
      <c r="C2986" s="11" t="s">
        <v>9867</v>
      </c>
      <c r="D2986" s="11" t="s">
        <v>5073</v>
      </c>
      <c r="E2986" s="11">
        <v>39</v>
      </c>
      <c r="F2986" s="11">
        <v>14</v>
      </c>
      <c r="G2986" s="11" t="s">
        <v>9868</v>
      </c>
    </row>
    <row r="2987" spans="1:7" x14ac:dyDescent="0.3">
      <c r="A2987" s="11" t="s">
        <v>9869</v>
      </c>
      <c r="B2987" s="11">
        <v>2008</v>
      </c>
      <c r="C2987" s="11" t="s">
        <v>9870</v>
      </c>
      <c r="D2987" s="11" t="s">
        <v>9871</v>
      </c>
      <c r="E2987" s="11">
        <v>20</v>
      </c>
      <c r="F2987" s="11">
        <v>1</v>
      </c>
    </row>
    <row r="2988" spans="1:7" x14ac:dyDescent="0.3">
      <c r="A2988" s="11" t="s">
        <v>9872</v>
      </c>
      <c r="B2988" s="11">
        <v>1986</v>
      </c>
      <c r="C2988" s="11" t="s">
        <v>9873</v>
      </c>
      <c r="D2988" s="11" t="s">
        <v>5124</v>
      </c>
    </row>
    <row r="2989" spans="1:7" x14ac:dyDescent="0.3">
      <c r="A2989" s="11" t="s">
        <v>9874</v>
      </c>
      <c r="B2989" s="11">
        <v>2013</v>
      </c>
      <c r="C2989" s="11" t="s">
        <v>572</v>
      </c>
      <c r="D2989" s="11" t="s">
        <v>6827</v>
      </c>
      <c r="G2989" s="11" t="s">
        <v>3244</v>
      </c>
    </row>
    <row r="2990" spans="1:7" x14ac:dyDescent="0.3">
      <c r="A2990" s="11" t="s">
        <v>9875</v>
      </c>
      <c r="B2990" s="11">
        <v>2017</v>
      </c>
      <c r="C2990" s="11" t="s">
        <v>5404</v>
      </c>
      <c r="D2990" s="11" t="s">
        <v>9876</v>
      </c>
      <c r="G2990" s="11" t="s">
        <v>1686</v>
      </c>
    </row>
    <row r="2991" spans="1:7" x14ac:dyDescent="0.3">
      <c r="A2991" s="11" t="s">
        <v>3968</v>
      </c>
      <c r="B2991" s="11">
        <v>2007</v>
      </c>
      <c r="C2991" s="11" t="s">
        <v>9877</v>
      </c>
      <c r="D2991" s="11" t="s">
        <v>1551</v>
      </c>
      <c r="E2991" s="11">
        <v>6</v>
      </c>
      <c r="F2991" s="11">
        <v>3</v>
      </c>
      <c r="G2991" s="11" t="s">
        <v>9878</v>
      </c>
    </row>
    <row r="2992" spans="1:7" x14ac:dyDescent="0.3">
      <c r="A2992" s="11" t="s">
        <v>9879</v>
      </c>
      <c r="B2992" s="11">
        <v>2008</v>
      </c>
      <c r="C2992" s="11" t="s">
        <v>9880</v>
      </c>
      <c r="D2992" s="11" t="s">
        <v>9881</v>
      </c>
      <c r="E2992" s="11">
        <v>13</v>
      </c>
      <c r="F2992" s="11">
        <v>3</v>
      </c>
      <c r="G2992" s="11" t="s">
        <v>9882</v>
      </c>
    </row>
    <row r="2993" spans="1:8" x14ac:dyDescent="0.3">
      <c r="A2993" s="11" t="s">
        <v>9883</v>
      </c>
      <c r="B2993" s="11">
        <v>2017</v>
      </c>
      <c r="C2993" s="11" t="s">
        <v>9884</v>
      </c>
      <c r="D2993" s="11" t="s">
        <v>9885</v>
      </c>
      <c r="G2993" s="11" t="s">
        <v>6871</v>
      </c>
    </row>
    <row r="2994" spans="1:8" x14ac:dyDescent="0.3">
      <c r="A2994" s="11" t="s">
        <v>2846</v>
      </c>
      <c r="B2994" s="11">
        <v>2017</v>
      </c>
      <c r="C2994" s="11" t="s">
        <v>9832</v>
      </c>
      <c r="D2994" s="11" t="s">
        <v>9886</v>
      </c>
      <c r="G2994" s="11" t="s">
        <v>9887</v>
      </c>
    </row>
    <row r="2995" spans="1:8" x14ac:dyDescent="0.3">
      <c r="A2995" s="11" t="s">
        <v>9888</v>
      </c>
      <c r="B2995" s="11">
        <v>2016</v>
      </c>
      <c r="C2995" s="11" t="s">
        <v>646</v>
      </c>
      <c r="D2995" s="11" t="s">
        <v>3730</v>
      </c>
      <c r="G2995" s="11" t="s">
        <v>648</v>
      </c>
    </row>
    <row r="2996" spans="1:8" x14ac:dyDescent="0.3">
      <c r="A2996" s="11" t="s">
        <v>9889</v>
      </c>
      <c r="B2996" s="11">
        <v>2017</v>
      </c>
      <c r="C2996" s="11" t="s">
        <v>9890</v>
      </c>
      <c r="D2996" s="11" t="s">
        <v>9891</v>
      </c>
      <c r="H2996" s="8" t="s">
        <v>9892</v>
      </c>
    </row>
    <row r="2997" spans="1:8" x14ac:dyDescent="0.3">
      <c r="A2997" s="11" t="s">
        <v>697</v>
      </c>
      <c r="B2997" s="11">
        <v>2018</v>
      </c>
      <c r="C2997" s="11" t="s">
        <v>9893</v>
      </c>
      <c r="D2997" s="11" t="s">
        <v>9894</v>
      </c>
      <c r="G2997" s="11" t="s">
        <v>700</v>
      </c>
    </row>
    <row r="2998" spans="1:8" x14ac:dyDescent="0.3">
      <c r="A2998" s="11" t="s">
        <v>9895</v>
      </c>
      <c r="B2998" s="11">
        <v>2013</v>
      </c>
      <c r="C2998" s="11" t="s">
        <v>6318</v>
      </c>
      <c r="D2998" s="11" t="s">
        <v>9896</v>
      </c>
      <c r="G2998" s="11" t="s">
        <v>6320</v>
      </c>
    </row>
    <row r="2999" spans="1:8" x14ac:dyDescent="0.3">
      <c r="A2999" s="11" t="s">
        <v>9897</v>
      </c>
      <c r="B2999" s="11">
        <v>2016</v>
      </c>
      <c r="C2999" s="11" t="s">
        <v>9898</v>
      </c>
      <c r="D2999" s="11"/>
    </row>
    <row r="3000" spans="1:8" x14ac:dyDescent="0.3">
      <c r="A3000" s="11" t="s">
        <v>9899</v>
      </c>
      <c r="B3000" s="11">
        <v>2018</v>
      </c>
      <c r="C3000" s="11" t="s">
        <v>9900</v>
      </c>
      <c r="D3000" s="11" t="s">
        <v>9901</v>
      </c>
      <c r="G3000" s="11" t="s">
        <v>9902</v>
      </c>
    </row>
    <row r="3001" spans="1:8" x14ac:dyDescent="0.3">
      <c r="A3001" s="11" t="s">
        <v>9903</v>
      </c>
      <c r="B3001" s="11">
        <v>2012</v>
      </c>
      <c r="C3001" s="11" t="s">
        <v>9904</v>
      </c>
      <c r="D3001" s="11" t="s">
        <v>9905</v>
      </c>
      <c r="E3001" s="11">
        <v>2</v>
      </c>
      <c r="F3001" s="11">
        <v>2</v>
      </c>
      <c r="G3001" s="11" t="s">
        <v>9906</v>
      </c>
    </row>
    <row r="3002" spans="1:8" x14ac:dyDescent="0.3">
      <c r="A3002" s="11" t="s">
        <v>9907</v>
      </c>
      <c r="B3002" s="11">
        <v>2009</v>
      </c>
      <c r="C3002" s="11" t="s">
        <v>9908</v>
      </c>
      <c r="D3002" s="11" t="s">
        <v>9905</v>
      </c>
      <c r="E3002" s="11">
        <v>2</v>
      </c>
      <c r="F3002" s="11">
        <v>1</v>
      </c>
      <c r="G3002" s="11" t="s">
        <v>9909</v>
      </c>
    </row>
    <row r="3003" spans="1:8" x14ac:dyDescent="0.3">
      <c r="A3003" s="11" t="s">
        <v>9910</v>
      </c>
      <c r="B3003" s="11">
        <v>2010</v>
      </c>
      <c r="C3003" s="11" t="s">
        <v>9911</v>
      </c>
      <c r="D3003" s="11" t="s">
        <v>9912</v>
      </c>
    </row>
    <row r="3004" spans="1:8" x14ac:dyDescent="0.3">
      <c r="A3004" s="11" t="s">
        <v>9913</v>
      </c>
      <c r="B3004" s="11">
        <v>2006</v>
      </c>
      <c r="C3004" s="11" t="s">
        <v>9914</v>
      </c>
      <c r="D3004" s="11" t="s">
        <v>9915</v>
      </c>
      <c r="E3004" s="11">
        <v>36</v>
      </c>
      <c r="F3004" s="11">
        <v>2</v>
      </c>
      <c r="G3004" s="11" t="s">
        <v>5483</v>
      </c>
    </row>
    <row r="3005" spans="1:8" x14ac:dyDescent="0.3">
      <c r="A3005" s="11" t="s">
        <v>9916</v>
      </c>
      <c r="B3005" s="11">
        <v>2006</v>
      </c>
      <c r="C3005" s="11" t="s">
        <v>9917</v>
      </c>
      <c r="D3005" s="11" t="s">
        <v>9918</v>
      </c>
    </row>
    <row r="3006" spans="1:8" x14ac:dyDescent="0.3">
      <c r="A3006" s="11" t="s">
        <v>9919</v>
      </c>
      <c r="B3006" s="11">
        <v>2016</v>
      </c>
      <c r="C3006" s="11" t="s">
        <v>9920</v>
      </c>
      <c r="D3006" s="11" t="s">
        <v>9921</v>
      </c>
    </row>
    <row r="3007" spans="1:8" x14ac:dyDescent="0.3">
      <c r="A3007" s="11" t="s">
        <v>9922</v>
      </c>
      <c r="B3007" s="11">
        <v>2018</v>
      </c>
      <c r="C3007" s="11" t="s">
        <v>9923</v>
      </c>
      <c r="D3007" s="11" t="s">
        <v>9924</v>
      </c>
      <c r="G3007" s="11">
        <v>109</v>
      </c>
    </row>
    <row r="3008" spans="1:8" x14ac:dyDescent="0.3">
      <c r="A3008" s="11" t="s">
        <v>9925</v>
      </c>
      <c r="B3008" s="11">
        <v>2014</v>
      </c>
      <c r="C3008" s="11" t="s">
        <v>9926</v>
      </c>
      <c r="D3008" s="11" t="s">
        <v>9927</v>
      </c>
      <c r="E3008" s="11">
        <v>21</v>
      </c>
      <c r="F3008" s="11">
        <v>1</v>
      </c>
      <c r="G3008" s="11" t="s">
        <v>9928</v>
      </c>
    </row>
    <row r="3009" spans="1:7" x14ac:dyDescent="0.3">
      <c r="A3009" s="11" t="s">
        <v>9929</v>
      </c>
      <c r="B3009" s="11">
        <v>2017</v>
      </c>
      <c r="C3009" s="11" t="s">
        <v>9930</v>
      </c>
      <c r="D3009" s="11" t="s">
        <v>9931</v>
      </c>
      <c r="E3009" s="11">
        <v>1</v>
      </c>
      <c r="G3009" s="11" t="s">
        <v>9932</v>
      </c>
    </row>
    <row r="3010" spans="1:7" x14ac:dyDescent="0.3">
      <c r="A3010" s="11" t="s">
        <v>9933</v>
      </c>
      <c r="B3010" s="11">
        <v>2014</v>
      </c>
      <c r="C3010" s="11" t="s">
        <v>9934</v>
      </c>
      <c r="D3010" s="11" t="s">
        <v>9149</v>
      </c>
      <c r="E3010" s="11">
        <v>58</v>
      </c>
      <c r="G3010" s="11">
        <v>12022</v>
      </c>
    </row>
    <row r="3011" spans="1:7" x14ac:dyDescent="0.3">
      <c r="A3011" s="11" t="s">
        <v>9933</v>
      </c>
      <c r="B3011" s="11">
        <v>2015</v>
      </c>
      <c r="C3011" s="11" t="s">
        <v>9935</v>
      </c>
      <c r="D3011" s="11" t="s">
        <v>9936</v>
      </c>
      <c r="E3011" s="11">
        <v>23</v>
      </c>
      <c r="G3011" s="11">
        <v>12008</v>
      </c>
    </row>
    <row r="3012" spans="1:7" x14ac:dyDescent="0.3">
      <c r="A3012" s="11" t="s">
        <v>9937</v>
      </c>
      <c r="B3012" s="11">
        <v>2017</v>
      </c>
      <c r="C3012" s="11" t="s">
        <v>9938</v>
      </c>
      <c r="D3012" s="11" t="s">
        <v>9939</v>
      </c>
    </row>
    <row r="3013" spans="1:7" x14ac:dyDescent="0.3">
      <c r="A3013" s="11" t="s">
        <v>9940</v>
      </c>
      <c r="B3013" s="11">
        <v>2014</v>
      </c>
      <c r="C3013" s="11" t="s">
        <v>9941</v>
      </c>
      <c r="D3013" s="11" t="s">
        <v>9942</v>
      </c>
      <c r="G3013" s="11" t="s">
        <v>9943</v>
      </c>
    </row>
    <row r="3014" spans="1:7" x14ac:dyDescent="0.3">
      <c r="A3014" s="11" t="s">
        <v>5996</v>
      </c>
      <c r="B3014" s="11">
        <v>2015</v>
      </c>
      <c r="C3014" s="11" t="s">
        <v>5997</v>
      </c>
      <c r="D3014" s="11" t="s">
        <v>4438</v>
      </c>
      <c r="G3014" s="11" t="s">
        <v>9944</v>
      </c>
    </row>
    <row r="3015" spans="1:7" x14ac:dyDescent="0.3">
      <c r="A3015" s="11" t="s">
        <v>9945</v>
      </c>
      <c r="B3015" s="11">
        <v>2017</v>
      </c>
      <c r="C3015" s="11" t="s">
        <v>9946</v>
      </c>
      <c r="D3015" s="11" t="s">
        <v>1703</v>
      </c>
      <c r="G3015" s="11" t="s">
        <v>9947</v>
      </c>
    </row>
    <row r="3016" spans="1:7" x14ac:dyDescent="0.3">
      <c r="A3016" s="11" t="s">
        <v>9948</v>
      </c>
      <c r="B3016" s="11">
        <v>2017</v>
      </c>
      <c r="C3016" s="11" t="s">
        <v>474</v>
      </c>
      <c r="D3016" s="11" t="s">
        <v>6303</v>
      </c>
      <c r="G3016" s="11" t="s">
        <v>476</v>
      </c>
    </row>
    <row r="3017" spans="1:7" x14ac:dyDescent="0.3">
      <c r="A3017" s="11" t="s">
        <v>9949</v>
      </c>
      <c r="B3017" s="11">
        <v>2016</v>
      </c>
      <c r="C3017" s="11" t="s">
        <v>9950</v>
      </c>
      <c r="D3017" s="11" t="s">
        <v>9951</v>
      </c>
    </row>
    <row r="3018" spans="1:7" x14ac:dyDescent="0.3">
      <c r="A3018" s="11" t="s">
        <v>9952</v>
      </c>
      <c r="B3018" s="11">
        <v>2017</v>
      </c>
      <c r="C3018" s="11" t="s">
        <v>9953</v>
      </c>
      <c r="D3018" s="11" t="s">
        <v>9954</v>
      </c>
      <c r="G3018" s="11" t="s">
        <v>8271</v>
      </c>
    </row>
    <row r="3019" spans="1:7" x14ac:dyDescent="0.3">
      <c r="A3019" s="11" t="s">
        <v>9955</v>
      </c>
      <c r="B3019" s="11"/>
      <c r="C3019" s="11" t="s">
        <v>9956</v>
      </c>
      <c r="D3019" s="11" t="s">
        <v>9957</v>
      </c>
      <c r="G3019" s="11" t="s">
        <v>9958</v>
      </c>
    </row>
    <row r="3020" spans="1:7" x14ac:dyDescent="0.3">
      <c r="A3020" s="11" t="s">
        <v>9959</v>
      </c>
      <c r="B3020" s="11">
        <v>2016</v>
      </c>
      <c r="C3020" s="11" t="s">
        <v>9960</v>
      </c>
      <c r="D3020" s="11"/>
      <c r="E3020" s="11" t="s">
        <v>9961</v>
      </c>
      <c r="F3020" s="11" t="s">
        <v>9962</v>
      </c>
    </row>
    <row r="3021" spans="1:7" x14ac:dyDescent="0.3">
      <c r="A3021" s="11" t="s">
        <v>9963</v>
      </c>
      <c r="B3021" s="11">
        <v>2013</v>
      </c>
      <c r="C3021" s="11" t="s">
        <v>9964</v>
      </c>
      <c r="D3021" s="11" t="s">
        <v>9965</v>
      </c>
      <c r="E3021" s="11">
        <v>15</v>
      </c>
      <c r="F3021" s="11">
        <v>3</v>
      </c>
    </row>
    <row r="3022" spans="1:7" x14ac:dyDescent="0.3">
      <c r="A3022" s="11" t="s">
        <v>9966</v>
      </c>
      <c r="B3022" s="11">
        <v>2017</v>
      </c>
      <c r="C3022" s="11" t="s">
        <v>9967</v>
      </c>
      <c r="D3022" s="11" t="s">
        <v>9968</v>
      </c>
      <c r="G3022" s="11" t="s">
        <v>9969</v>
      </c>
    </row>
    <row r="3023" spans="1:7" x14ac:dyDescent="0.3">
      <c r="A3023" s="11" t="s">
        <v>9970</v>
      </c>
      <c r="B3023" s="11">
        <v>2014</v>
      </c>
      <c r="C3023" s="11" t="s">
        <v>9971</v>
      </c>
      <c r="D3023" s="11" t="s">
        <v>9972</v>
      </c>
      <c r="E3023" s="11">
        <v>86</v>
      </c>
      <c r="F3023" s="11">
        <v>3</v>
      </c>
      <c r="G3023" s="11" t="s">
        <v>1102</v>
      </c>
    </row>
    <row r="3024" spans="1:7" x14ac:dyDescent="0.3">
      <c r="A3024" s="11" t="s">
        <v>9973</v>
      </c>
      <c r="B3024" s="11">
        <v>2016</v>
      </c>
      <c r="C3024" s="11" t="s">
        <v>9974</v>
      </c>
      <c r="D3024" s="11" t="s">
        <v>9975</v>
      </c>
      <c r="G3024" s="11" t="s">
        <v>9976</v>
      </c>
    </row>
    <row r="3025" spans="1:7" x14ac:dyDescent="0.3">
      <c r="A3025" s="11" t="s">
        <v>9977</v>
      </c>
      <c r="B3025" s="11">
        <v>2018</v>
      </c>
      <c r="C3025" s="11" t="s">
        <v>9978</v>
      </c>
      <c r="D3025" s="11" t="s">
        <v>9979</v>
      </c>
      <c r="E3025" s="11">
        <v>6</v>
      </c>
      <c r="G3025" s="11" t="s">
        <v>9980</v>
      </c>
    </row>
    <row r="3026" spans="1:7" x14ac:dyDescent="0.3">
      <c r="A3026" s="11" t="s">
        <v>9981</v>
      </c>
      <c r="B3026" s="11">
        <v>2014</v>
      </c>
      <c r="C3026" s="11" t="s">
        <v>9982</v>
      </c>
      <c r="D3026" s="11" t="s">
        <v>9983</v>
      </c>
      <c r="G3026" s="11" t="s">
        <v>9984</v>
      </c>
    </row>
    <row r="3027" spans="1:7" x14ac:dyDescent="0.3">
      <c r="A3027" s="11" t="s">
        <v>9985</v>
      </c>
      <c r="B3027" s="11">
        <v>2018</v>
      </c>
      <c r="C3027" s="11" t="s">
        <v>9986</v>
      </c>
      <c r="D3027" s="11" t="s">
        <v>9951</v>
      </c>
    </row>
    <row r="3028" spans="1:7" x14ac:dyDescent="0.3">
      <c r="A3028" s="11" t="s">
        <v>9987</v>
      </c>
      <c r="B3028" s="11">
        <v>2011</v>
      </c>
      <c r="C3028" s="11" t="s">
        <v>9988</v>
      </c>
      <c r="D3028" s="11" t="s">
        <v>9989</v>
      </c>
      <c r="G3028" s="11" t="s">
        <v>9990</v>
      </c>
    </row>
    <row r="3029" spans="1:7" x14ac:dyDescent="0.3">
      <c r="A3029" s="11" t="s">
        <v>9991</v>
      </c>
      <c r="B3029" s="11">
        <v>2017</v>
      </c>
      <c r="C3029" s="11" t="s">
        <v>9992</v>
      </c>
      <c r="D3029" s="11" t="s">
        <v>1703</v>
      </c>
      <c r="G3029" s="11" t="s">
        <v>9993</v>
      </c>
    </row>
    <row r="3030" spans="1:7" x14ac:dyDescent="0.3">
      <c r="A3030" s="11" t="s">
        <v>9994</v>
      </c>
      <c r="B3030" s="11">
        <v>2016</v>
      </c>
      <c r="C3030" s="11" t="s">
        <v>9995</v>
      </c>
      <c r="D3030" s="11"/>
    </row>
    <row r="3031" spans="1:7" x14ac:dyDescent="0.3">
      <c r="A3031" s="11" t="s">
        <v>9996</v>
      </c>
      <c r="B3031" s="11">
        <v>2018</v>
      </c>
      <c r="C3031" s="11" t="s">
        <v>6126</v>
      </c>
      <c r="D3031" s="11" t="s">
        <v>3200</v>
      </c>
    </row>
    <row r="3032" spans="1:7" x14ac:dyDescent="0.3">
      <c r="A3032" s="11" t="s">
        <v>9997</v>
      </c>
      <c r="B3032" s="11">
        <v>2017</v>
      </c>
      <c r="C3032" s="11" t="s">
        <v>6468</v>
      </c>
      <c r="D3032" s="11" t="s">
        <v>9998</v>
      </c>
    </row>
    <row r="3033" spans="1:7" x14ac:dyDescent="0.3">
      <c r="A3033" s="11" t="s">
        <v>9999</v>
      </c>
      <c r="B3033" s="11">
        <v>2016</v>
      </c>
      <c r="C3033" s="11" t="s">
        <v>10000</v>
      </c>
      <c r="D3033" s="11"/>
    </row>
    <row r="3034" spans="1:7" x14ac:dyDescent="0.3">
      <c r="A3034" s="11" t="s">
        <v>10001</v>
      </c>
      <c r="B3034" s="11">
        <v>2018</v>
      </c>
      <c r="C3034" s="11" t="s">
        <v>526</v>
      </c>
      <c r="D3034" s="11" t="s">
        <v>527</v>
      </c>
      <c r="E3034" s="11">
        <v>51</v>
      </c>
      <c r="F3034" s="11">
        <v>4</v>
      </c>
      <c r="G3034" s="11" t="s">
        <v>2372</v>
      </c>
    </row>
    <row r="3035" spans="1:7" x14ac:dyDescent="0.3">
      <c r="A3035" s="11" t="s">
        <v>10002</v>
      </c>
      <c r="B3035" s="11">
        <v>2015</v>
      </c>
      <c r="C3035" s="11" t="s">
        <v>7537</v>
      </c>
      <c r="D3035" s="11" t="s">
        <v>10003</v>
      </c>
      <c r="G3035" s="11" t="s">
        <v>7539</v>
      </c>
    </row>
    <row r="3036" spans="1:7" x14ac:dyDescent="0.3">
      <c r="A3036" s="11" t="s">
        <v>488</v>
      </c>
      <c r="B3036" s="11">
        <v>2016</v>
      </c>
      <c r="C3036" s="11" t="s">
        <v>10004</v>
      </c>
      <c r="D3036" s="11" t="s">
        <v>10005</v>
      </c>
      <c r="E3036" s="11">
        <v>1</v>
      </c>
      <c r="F3036" s="11">
        <v>1</v>
      </c>
      <c r="G3036" s="11">
        <v>11</v>
      </c>
    </row>
    <row r="3037" spans="1:7" x14ac:dyDescent="0.3">
      <c r="A3037" s="11" t="s">
        <v>10006</v>
      </c>
      <c r="B3037" s="11">
        <v>2015</v>
      </c>
      <c r="C3037" s="11" t="s">
        <v>1919</v>
      </c>
      <c r="D3037" s="11" t="s">
        <v>3205</v>
      </c>
      <c r="E3037" s="11">
        <v>10</v>
      </c>
      <c r="F3037" s="11">
        <v>4</v>
      </c>
      <c r="G3037" s="11" t="s">
        <v>1920</v>
      </c>
    </row>
    <row r="3038" spans="1:7" x14ac:dyDescent="0.3">
      <c r="A3038" s="11" t="s">
        <v>10007</v>
      </c>
      <c r="B3038" s="11">
        <v>2013</v>
      </c>
      <c r="C3038" s="11" t="s">
        <v>10008</v>
      </c>
      <c r="D3038" s="11" t="s">
        <v>10009</v>
      </c>
      <c r="E3038" s="11">
        <v>3</v>
      </c>
      <c r="F3038" s="11">
        <v>3</v>
      </c>
      <c r="G3038" s="11" t="s">
        <v>10010</v>
      </c>
    </row>
    <row r="3039" spans="1:7" x14ac:dyDescent="0.3">
      <c r="A3039" s="11" t="s">
        <v>10011</v>
      </c>
      <c r="B3039" s="11">
        <v>2014</v>
      </c>
      <c r="C3039" s="11" t="s">
        <v>10012</v>
      </c>
      <c r="D3039" s="11" t="s">
        <v>4554</v>
      </c>
    </row>
    <row r="3040" spans="1:7" x14ac:dyDescent="0.3">
      <c r="A3040" s="11" t="s">
        <v>10013</v>
      </c>
      <c r="B3040" s="11">
        <v>2018</v>
      </c>
      <c r="C3040" s="11" t="s">
        <v>6519</v>
      </c>
      <c r="D3040" s="11" t="s">
        <v>10014</v>
      </c>
      <c r="G3040" s="11" t="s">
        <v>2587</v>
      </c>
    </row>
    <row r="3041" spans="1:8" x14ac:dyDescent="0.3">
      <c r="A3041" s="11" t="s">
        <v>10015</v>
      </c>
      <c r="B3041" s="11">
        <v>2018</v>
      </c>
      <c r="C3041" s="11" t="s">
        <v>3196</v>
      </c>
      <c r="D3041" s="11" t="s">
        <v>10016</v>
      </c>
    </row>
    <row r="3042" spans="1:8" x14ac:dyDescent="0.3">
      <c r="A3042" s="11" t="s">
        <v>10017</v>
      </c>
      <c r="B3042" s="11">
        <v>2014</v>
      </c>
      <c r="C3042" s="11" t="s">
        <v>6216</v>
      </c>
      <c r="D3042" s="11" t="s">
        <v>3755</v>
      </c>
      <c r="G3042" s="11" t="s">
        <v>1057</v>
      </c>
    </row>
    <row r="3043" spans="1:8" x14ac:dyDescent="0.3">
      <c r="A3043" s="11" t="s">
        <v>10018</v>
      </c>
      <c r="B3043" s="11">
        <v>2018</v>
      </c>
      <c r="C3043" s="11" t="s">
        <v>3140</v>
      </c>
      <c r="D3043" s="11" t="s">
        <v>3141</v>
      </c>
      <c r="G3043" s="11" t="s">
        <v>1950</v>
      </c>
    </row>
    <row r="3044" spans="1:8" x14ac:dyDescent="0.3">
      <c r="A3044" s="11" t="s">
        <v>10019</v>
      </c>
      <c r="B3044" s="11">
        <v>2000</v>
      </c>
      <c r="C3044" s="11" t="s">
        <v>10020</v>
      </c>
      <c r="D3044" s="11" t="s">
        <v>10021</v>
      </c>
      <c r="E3044" s="11">
        <v>3</v>
      </c>
      <c r="F3044" s="11">
        <v>2</v>
      </c>
      <c r="H3044" s="11" t="s">
        <v>10022</v>
      </c>
    </row>
    <row r="3045" spans="1:8" x14ac:dyDescent="0.3">
      <c r="A3045" s="11" t="s">
        <v>10023</v>
      </c>
      <c r="B3045" s="11">
        <v>2022</v>
      </c>
      <c r="C3045" s="11" t="s">
        <v>10024</v>
      </c>
      <c r="D3045" s="11" t="s">
        <v>10025</v>
      </c>
      <c r="H3045" s="11" t="s">
        <v>10026</v>
      </c>
    </row>
    <row r="3046" spans="1:8" x14ac:dyDescent="0.3">
      <c r="A3046" s="11" t="s">
        <v>10027</v>
      </c>
      <c r="B3046" s="11">
        <v>2022</v>
      </c>
      <c r="C3046" s="11" t="s">
        <v>6032</v>
      </c>
      <c r="D3046" s="11" t="s">
        <v>1115</v>
      </c>
      <c r="G3046" s="11" t="s">
        <v>6034</v>
      </c>
    </row>
    <row r="3047" spans="1:8" x14ac:dyDescent="0.3">
      <c r="A3047" s="11" t="s">
        <v>10028</v>
      </c>
      <c r="B3047" s="11">
        <v>2008</v>
      </c>
      <c r="C3047" s="11" t="s">
        <v>10029</v>
      </c>
      <c r="D3047" s="11" t="s">
        <v>10030</v>
      </c>
      <c r="H3047" s="8" t="s">
        <v>10031</v>
      </c>
    </row>
    <row r="3048" spans="1:8" x14ac:dyDescent="0.3">
      <c r="A3048" s="11" t="s">
        <v>10032</v>
      </c>
      <c r="B3048" s="11">
        <v>2021</v>
      </c>
      <c r="C3048" s="11" t="s">
        <v>10033</v>
      </c>
      <c r="D3048" s="11" t="s">
        <v>10034</v>
      </c>
      <c r="G3048" s="11" t="s">
        <v>10035</v>
      </c>
      <c r="H3048" s="11" t="s">
        <v>10036</v>
      </c>
    </row>
    <row r="3049" spans="1:8" x14ac:dyDescent="0.3">
      <c r="A3049" s="11" t="s">
        <v>10037</v>
      </c>
      <c r="B3049" s="11">
        <v>2023</v>
      </c>
      <c r="C3049" s="11" t="s">
        <v>10038</v>
      </c>
      <c r="D3049" s="11" t="s">
        <v>10039</v>
      </c>
      <c r="G3049" s="11" t="s">
        <v>10040</v>
      </c>
      <c r="H3049" s="11" t="s">
        <v>10041</v>
      </c>
    </row>
    <row r="3050" spans="1:8" x14ac:dyDescent="0.3">
      <c r="A3050" s="11" t="s">
        <v>10042</v>
      </c>
      <c r="B3050" s="11">
        <v>2022</v>
      </c>
      <c r="C3050" s="11" t="s">
        <v>10043</v>
      </c>
      <c r="D3050" s="11" t="s">
        <v>10044</v>
      </c>
      <c r="G3050" s="11" t="s">
        <v>10045</v>
      </c>
      <c r="H3050" s="11" t="s">
        <v>10046</v>
      </c>
    </row>
    <row r="3051" spans="1:8" x14ac:dyDescent="0.3">
      <c r="A3051" s="11" t="s">
        <v>10047</v>
      </c>
      <c r="B3051" s="11">
        <v>2022</v>
      </c>
      <c r="C3051" s="11" t="s">
        <v>10048</v>
      </c>
      <c r="D3051" s="11" t="s">
        <v>10049</v>
      </c>
      <c r="G3051" s="11" t="s">
        <v>10050</v>
      </c>
      <c r="H3051" s="11" t="s">
        <v>10051</v>
      </c>
    </row>
    <row r="3052" spans="1:8" x14ac:dyDescent="0.3">
      <c r="A3052" s="11" t="s">
        <v>10052</v>
      </c>
      <c r="B3052" s="11">
        <v>2022</v>
      </c>
      <c r="C3052" s="11" t="s">
        <v>10053</v>
      </c>
      <c r="D3052" s="11" t="s">
        <v>10054</v>
      </c>
      <c r="G3052" s="11" t="s">
        <v>2197</v>
      </c>
      <c r="H3052" s="11" t="s">
        <v>10055</v>
      </c>
    </row>
    <row r="3053" spans="1:8" x14ac:dyDescent="0.3">
      <c r="A3053" s="11" t="s">
        <v>10056</v>
      </c>
      <c r="B3053" s="11">
        <v>2013</v>
      </c>
      <c r="C3053" s="11" t="s">
        <v>572</v>
      </c>
      <c r="D3053" s="11" t="s">
        <v>683</v>
      </c>
      <c r="E3053" s="11">
        <v>27</v>
      </c>
      <c r="F3053" s="11">
        <v>1</v>
      </c>
      <c r="G3053" s="11" t="s">
        <v>3244</v>
      </c>
      <c r="H3053" s="11" t="s">
        <v>10057</v>
      </c>
    </row>
    <row r="3054" spans="1:8" x14ac:dyDescent="0.3">
      <c r="A3054" s="11" t="s">
        <v>10058</v>
      </c>
      <c r="B3054" s="11">
        <v>2023</v>
      </c>
      <c r="C3054" s="11" t="s">
        <v>10059</v>
      </c>
      <c r="D3054" s="11" t="s">
        <v>10060</v>
      </c>
      <c r="E3054" s="11">
        <v>60</v>
      </c>
      <c r="F3054" s="11">
        <v>5</v>
      </c>
      <c r="G3054" s="11">
        <v>103450</v>
      </c>
      <c r="H3054" s="11" t="s">
        <v>10061</v>
      </c>
    </row>
    <row r="3055" spans="1:8" x14ac:dyDescent="0.3">
      <c r="A3055" s="11" t="s">
        <v>10062</v>
      </c>
      <c r="B3055" s="11">
        <v>2022</v>
      </c>
      <c r="C3055" s="11" t="s">
        <v>10063</v>
      </c>
      <c r="D3055" s="11" t="s">
        <v>10064</v>
      </c>
      <c r="H3055" s="11" t="s">
        <v>10065</v>
      </c>
    </row>
    <row r="3056" spans="1:8" x14ac:dyDescent="0.3">
      <c r="A3056" s="11" t="s">
        <v>10066</v>
      </c>
      <c r="B3056" s="11">
        <v>2017</v>
      </c>
      <c r="C3056" s="11" t="s">
        <v>474</v>
      </c>
      <c r="D3056" s="11" t="s">
        <v>6303</v>
      </c>
      <c r="G3056" s="11" t="s">
        <v>476</v>
      </c>
      <c r="H3056" s="11" t="s">
        <v>10067</v>
      </c>
    </row>
    <row r="3057" spans="1:8" x14ac:dyDescent="0.3">
      <c r="A3057" s="11" t="s">
        <v>10068</v>
      </c>
      <c r="B3057" s="11">
        <v>2022</v>
      </c>
      <c r="C3057" s="11" t="s">
        <v>10069</v>
      </c>
      <c r="D3057" s="11" t="s">
        <v>10070</v>
      </c>
      <c r="G3057" s="11" t="s">
        <v>10071</v>
      </c>
    </row>
    <row r="3058" spans="1:8" x14ac:dyDescent="0.3">
      <c r="A3058" s="11" t="s">
        <v>10072</v>
      </c>
      <c r="B3058" s="11">
        <v>2022</v>
      </c>
      <c r="C3058" s="11" t="s">
        <v>10073</v>
      </c>
      <c r="D3058" s="11" t="s">
        <v>10074</v>
      </c>
      <c r="G3058" s="11" t="s">
        <v>10075</v>
      </c>
      <c r="H3058" s="11" t="s">
        <v>10076</v>
      </c>
    </row>
    <row r="3059" spans="1:8" x14ac:dyDescent="0.3">
      <c r="A3059" s="11" t="s">
        <v>10068</v>
      </c>
      <c r="B3059" s="11">
        <v>2022</v>
      </c>
      <c r="C3059" s="11" t="s">
        <v>10077</v>
      </c>
      <c r="D3059" s="11" t="s">
        <v>10078</v>
      </c>
      <c r="G3059" s="11" t="s">
        <v>10079</v>
      </c>
    </row>
    <row r="3060" spans="1:8" x14ac:dyDescent="0.3">
      <c r="A3060" s="11" t="s">
        <v>10080</v>
      </c>
      <c r="B3060" s="11">
        <v>2019</v>
      </c>
      <c r="C3060" s="11" t="s">
        <v>10081</v>
      </c>
      <c r="D3060" s="11" t="s">
        <v>10082</v>
      </c>
      <c r="H3060" s="11" t="s">
        <v>10083</v>
      </c>
    </row>
    <row r="3061" spans="1:8" x14ac:dyDescent="0.3">
      <c r="A3061" s="11" t="s">
        <v>10084</v>
      </c>
      <c r="B3061" s="11">
        <v>2019</v>
      </c>
      <c r="C3061" s="11" t="s">
        <v>465</v>
      </c>
      <c r="D3061" s="11" t="s">
        <v>10085</v>
      </c>
      <c r="G3061" s="11" t="s">
        <v>467</v>
      </c>
      <c r="H3061" s="11" t="s">
        <v>468</v>
      </c>
    </row>
    <row r="3062" spans="1:8" x14ac:dyDescent="0.3">
      <c r="A3062" s="11" t="s">
        <v>10086</v>
      </c>
      <c r="B3062" s="11">
        <v>2023</v>
      </c>
      <c r="C3062" s="11" t="s">
        <v>810</v>
      </c>
      <c r="D3062" s="11" t="s">
        <v>8867</v>
      </c>
      <c r="G3062" s="11" t="s">
        <v>2643</v>
      </c>
      <c r="H3062" s="11" t="s">
        <v>813</v>
      </c>
    </row>
    <row r="3063" spans="1:8" x14ac:dyDescent="0.3">
      <c r="A3063" s="11" t="s">
        <v>10087</v>
      </c>
      <c r="B3063" s="11">
        <v>2020</v>
      </c>
      <c r="C3063" s="11" t="s">
        <v>10088</v>
      </c>
      <c r="D3063" s="11" t="s">
        <v>1091</v>
      </c>
      <c r="E3063" s="11">
        <v>33</v>
      </c>
      <c r="G3063" s="11" t="s">
        <v>10089</v>
      </c>
    </row>
    <row r="3064" spans="1:8" x14ac:dyDescent="0.3">
      <c r="A3064" s="11" t="s">
        <v>10086</v>
      </c>
      <c r="B3064" s="11">
        <v>2023</v>
      </c>
      <c r="C3064" s="11" t="s">
        <v>10090</v>
      </c>
      <c r="D3064" s="11" t="s">
        <v>6550</v>
      </c>
      <c r="E3064" s="11">
        <v>126</v>
      </c>
      <c r="G3064" s="11">
        <v>106991</v>
      </c>
      <c r="H3064" s="11" t="s">
        <v>10091</v>
      </c>
    </row>
    <row r="3065" spans="1:8" x14ac:dyDescent="0.3">
      <c r="A3065" s="11" t="s">
        <v>10092</v>
      </c>
      <c r="B3065" s="11">
        <v>2010</v>
      </c>
      <c r="C3065" s="11" t="s">
        <v>10093</v>
      </c>
      <c r="D3065" s="11" t="s">
        <v>10094</v>
      </c>
      <c r="G3065" s="11" t="s">
        <v>1666</v>
      </c>
    </row>
    <row r="3066" spans="1:8" x14ac:dyDescent="0.3">
      <c r="A3066" s="11" t="s">
        <v>10095</v>
      </c>
      <c r="B3066" s="11">
        <v>2015</v>
      </c>
      <c r="C3066" s="11" t="s">
        <v>1919</v>
      </c>
      <c r="D3066" s="11" t="s">
        <v>10096</v>
      </c>
      <c r="E3066" s="11">
        <v>10</v>
      </c>
      <c r="F3066" s="11">
        <v>4</v>
      </c>
      <c r="G3066" s="11" t="s">
        <v>1920</v>
      </c>
      <c r="H3066" s="11" t="s">
        <v>1833</v>
      </c>
    </row>
    <row r="3067" spans="1:8" x14ac:dyDescent="0.3">
      <c r="A3067" s="11" t="s">
        <v>10097</v>
      </c>
      <c r="B3067" s="11">
        <v>2012</v>
      </c>
      <c r="C3067" s="11" t="s">
        <v>1242</v>
      </c>
      <c r="D3067" s="11" t="s">
        <v>10098</v>
      </c>
      <c r="G3067" s="11" t="s">
        <v>1923</v>
      </c>
      <c r="H3067" s="11" t="s">
        <v>10099</v>
      </c>
    </row>
    <row r="3068" spans="1:8" x14ac:dyDescent="0.3">
      <c r="A3068" s="11" t="s">
        <v>10100</v>
      </c>
      <c r="B3068" s="11">
        <v>2023</v>
      </c>
      <c r="C3068" s="11" t="s">
        <v>283</v>
      </c>
      <c r="D3068" s="11" t="s">
        <v>10060</v>
      </c>
      <c r="E3068" s="11">
        <v>60</v>
      </c>
      <c r="F3068" s="11">
        <v>4</v>
      </c>
      <c r="G3068" s="11">
        <v>103381</v>
      </c>
      <c r="H3068" s="11" t="s">
        <v>4100</v>
      </c>
    </row>
    <row r="3069" spans="1:8" x14ac:dyDescent="0.3">
      <c r="A3069" s="11" t="s">
        <v>10101</v>
      </c>
      <c r="B3069" s="11">
        <v>2023</v>
      </c>
      <c r="C3069" s="11" t="s">
        <v>6045</v>
      </c>
      <c r="D3069" s="11" t="s">
        <v>10102</v>
      </c>
      <c r="H3069" s="11" t="s">
        <v>10103</v>
      </c>
    </row>
    <row r="3070" spans="1:8" x14ac:dyDescent="0.3">
      <c r="A3070" s="11" t="s">
        <v>10104</v>
      </c>
      <c r="B3070" s="11">
        <v>2022</v>
      </c>
      <c r="C3070" s="11" t="s">
        <v>10105</v>
      </c>
      <c r="D3070" s="11" t="s">
        <v>10106</v>
      </c>
    </row>
    <row r="3071" spans="1:8" x14ac:dyDescent="0.3">
      <c r="A3071" s="11" t="s">
        <v>10107</v>
      </c>
      <c r="B3071" s="11">
        <v>2023</v>
      </c>
      <c r="C3071" s="11" t="s">
        <v>10108</v>
      </c>
      <c r="D3071" s="11" t="s">
        <v>10109</v>
      </c>
      <c r="G3071" s="11" t="s">
        <v>10110</v>
      </c>
      <c r="H3071" s="11" t="s">
        <v>10111</v>
      </c>
    </row>
    <row r="3072" spans="1:8" x14ac:dyDescent="0.3">
      <c r="A3072" s="11" t="s">
        <v>10112</v>
      </c>
      <c r="B3072" s="11">
        <v>2015</v>
      </c>
      <c r="C3072" s="11" t="s">
        <v>1614</v>
      </c>
      <c r="D3072" s="11" t="s">
        <v>1615</v>
      </c>
      <c r="G3072" s="11" t="s">
        <v>1616</v>
      </c>
      <c r="H3072" s="11" t="s">
        <v>10113</v>
      </c>
    </row>
    <row r="3073" spans="1:8" x14ac:dyDescent="0.3">
      <c r="A3073" s="11" t="s">
        <v>10114</v>
      </c>
      <c r="B3073" s="11">
        <v>2016</v>
      </c>
      <c r="C3073" s="11" t="s">
        <v>6311</v>
      </c>
      <c r="D3073" s="11" t="s">
        <v>6312</v>
      </c>
      <c r="G3073" s="11" t="s">
        <v>10115</v>
      </c>
    </row>
    <row r="3074" spans="1:8" x14ac:dyDescent="0.3">
      <c r="A3074" s="11" t="s">
        <v>10116</v>
      </c>
      <c r="B3074" s="11">
        <v>2017</v>
      </c>
      <c r="C3074" s="11" t="s">
        <v>6322</v>
      </c>
      <c r="D3074" s="11" t="s">
        <v>1703</v>
      </c>
      <c r="G3074" s="11" t="s">
        <v>1704</v>
      </c>
      <c r="H3074" s="11" t="s">
        <v>10099</v>
      </c>
    </row>
    <row r="3075" spans="1:8" x14ac:dyDescent="0.3">
      <c r="A3075" s="11" t="s">
        <v>10117</v>
      </c>
      <c r="B3075" s="11">
        <v>2018</v>
      </c>
      <c r="C3075" s="11" t="s">
        <v>6315</v>
      </c>
      <c r="D3075" s="11" t="s">
        <v>10118</v>
      </c>
      <c r="E3075" s="11">
        <v>15</v>
      </c>
      <c r="G3075" s="11" t="s">
        <v>747</v>
      </c>
    </row>
    <row r="3076" spans="1:8" x14ac:dyDescent="0.3">
      <c r="A3076" s="11" t="s">
        <v>10119</v>
      </c>
      <c r="B3076" s="11">
        <v>2023</v>
      </c>
      <c r="C3076" s="11" t="s">
        <v>10120</v>
      </c>
      <c r="D3076" s="11" t="s">
        <v>10121</v>
      </c>
      <c r="E3076" s="11">
        <v>9</v>
      </c>
      <c r="F3076" s="11">
        <v>3</v>
      </c>
      <c r="G3076" s="11" t="s">
        <v>6001</v>
      </c>
    </row>
    <row r="3077" spans="1:8" x14ac:dyDescent="0.3">
      <c r="A3077" s="11" t="s">
        <v>10122</v>
      </c>
      <c r="B3077" s="11">
        <v>2022</v>
      </c>
      <c r="C3077" s="11" t="s">
        <v>10123</v>
      </c>
      <c r="D3077" s="11" t="s">
        <v>10124</v>
      </c>
      <c r="G3077" s="11" t="s">
        <v>10125</v>
      </c>
    </row>
    <row r="3078" spans="1:8" x14ac:dyDescent="0.3">
      <c r="A3078" s="11" t="s">
        <v>10126</v>
      </c>
      <c r="B3078" s="11">
        <v>2022</v>
      </c>
      <c r="C3078" s="11" t="s">
        <v>10127</v>
      </c>
      <c r="D3078" s="11" t="s">
        <v>10128</v>
      </c>
      <c r="H3078" s="11" t="s">
        <v>10129</v>
      </c>
    </row>
    <row r="3079" spans="1:8" x14ac:dyDescent="0.3">
      <c r="A3079" s="11" t="s">
        <v>10130</v>
      </c>
      <c r="B3079" s="11">
        <v>2023</v>
      </c>
      <c r="C3079" s="11" t="s">
        <v>10131</v>
      </c>
      <c r="D3079" s="11" t="s">
        <v>828</v>
      </c>
      <c r="E3079" s="11">
        <v>17</v>
      </c>
      <c r="G3079" s="11" t="s">
        <v>10132</v>
      </c>
      <c r="H3079" s="11" t="s">
        <v>10133</v>
      </c>
    </row>
    <row r="3080" spans="1:8" x14ac:dyDescent="0.3">
      <c r="A3080" s="11" t="s">
        <v>10134</v>
      </c>
      <c r="B3080" s="11">
        <v>2022</v>
      </c>
      <c r="C3080" s="11" t="s">
        <v>10135</v>
      </c>
      <c r="D3080" s="11" t="s">
        <v>10060</v>
      </c>
      <c r="E3080" s="11">
        <v>59</v>
      </c>
      <c r="F3080" s="11">
        <v>1</v>
      </c>
      <c r="G3080" s="11">
        <v>102760</v>
      </c>
      <c r="H3080" s="11" t="s">
        <v>10136</v>
      </c>
    </row>
    <row r="3081" spans="1:8" x14ac:dyDescent="0.3">
      <c r="A3081" s="11" t="s">
        <v>10137</v>
      </c>
      <c r="B3081" s="11">
        <v>2021</v>
      </c>
      <c r="C3081" s="11" t="s">
        <v>10138</v>
      </c>
      <c r="D3081" s="11" t="s">
        <v>10139</v>
      </c>
      <c r="H3081" s="11" t="s">
        <v>10140</v>
      </c>
    </row>
    <row r="3082" spans="1:8" x14ac:dyDescent="0.3">
      <c r="A3082" s="11" t="s">
        <v>10141</v>
      </c>
      <c r="B3082" s="11">
        <v>2020</v>
      </c>
      <c r="C3082" s="11" t="s">
        <v>10142</v>
      </c>
      <c r="D3082" s="11" t="s">
        <v>10143</v>
      </c>
      <c r="H3082" s="11" t="s">
        <v>10144</v>
      </c>
    </row>
    <row r="3083" spans="1:8" x14ac:dyDescent="0.3">
      <c r="A3083" s="11" t="s">
        <v>10145</v>
      </c>
      <c r="B3083" s="11">
        <v>2021</v>
      </c>
      <c r="C3083" s="11" t="s">
        <v>10146</v>
      </c>
      <c r="D3083" s="11" t="s">
        <v>10147</v>
      </c>
      <c r="H3083" s="11" t="s">
        <v>10148</v>
      </c>
    </row>
    <row r="3084" spans="1:8" x14ac:dyDescent="0.3">
      <c r="A3084" s="11" t="s">
        <v>10149</v>
      </c>
      <c r="B3084" s="11">
        <v>2022</v>
      </c>
      <c r="C3084" s="11" t="s">
        <v>10150</v>
      </c>
      <c r="D3084" s="11" t="s">
        <v>10151</v>
      </c>
      <c r="G3084" s="11" t="s">
        <v>10152</v>
      </c>
      <c r="H3084" s="11" t="s">
        <v>10153</v>
      </c>
    </row>
    <row r="3085" spans="1:8" x14ac:dyDescent="0.3">
      <c r="A3085" s="11" t="s">
        <v>10154</v>
      </c>
      <c r="B3085" s="11">
        <v>2020</v>
      </c>
      <c r="C3085" s="11" t="s">
        <v>10155</v>
      </c>
      <c r="D3085" s="11" t="s">
        <v>683</v>
      </c>
      <c r="E3085" s="11">
        <v>34</v>
      </c>
      <c r="F3085" s="11">
        <v>1</v>
      </c>
      <c r="G3085" s="11" t="s">
        <v>505</v>
      </c>
      <c r="H3085" s="11" t="s">
        <v>684</v>
      </c>
    </row>
    <row r="3086" spans="1:8" x14ac:dyDescent="0.3">
      <c r="A3086" s="11" t="s">
        <v>10156</v>
      </c>
      <c r="B3086" s="11">
        <v>2020</v>
      </c>
      <c r="C3086" s="11" t="s">
        <v>10157</v>
      </c>
      <c r="D3086" s="11" t="s">
        <v>10158</v>
      </c>
      <c r="H3086" s="11" t="s">
        <v>10159</v>
      </c>
    </row>
    <row r="3087" spans="1:8" x14ac:dyDescent="0.3">
      <c r="A3087" s="11" t="s">
        <v>10160</v>
      </c>
      <c r="B3087" s="11">
        <v>2022</v>
      </c>
      <c r="C3087" s="11" t="s">
        <v>10161</v>
      </c>
      <c r="D3087" s="11" t="s">
        <v>10060</v>
      </c>
      <c r="E3087" s="11">
        <v>59</v>
      </c>
      <c r="F3087" s="11">
        <v>5</v>
      </c>
      <c r="G3087" s="11">
        <v>103009</v>
      </c>
      <c r="H3087" s="11" t="s">
        <v>10162</v>
      </c>
    </row>
    <row r="3088" spans="1:8" x14ac:dyDescent="0.3">
      <c r="A3088" s="11" t="s">
        <v>10163</v>
      </c>
      <c r="B3088" s="11">
        <v>2023</v>
      </c>
      <c r="C3088" s="11" t="s">
        <v>10164</v>
      </c>
      <c r="D3088" s="11" t="s">
        <v>1811</v>
      </c>
      <c r="H3088" s="11" t="s">
        <v>10165</v>
      </c>
    </row>
    <row r="3089" spans="1:8" x14ac:dyDescent="0.3">
      <c r="A3089" s="11" t="s">
        <v>10166</v>
      </c>
      <c r="B3089" s="11">
        <v>2020</v>
      </c>
      <c r="C3089" s="11" t="s">
        <v>10167</v>
      </c>
      <c r="D3089" s="11" t="s">
        <v>10168</v>
      </c>
      <c r="H3089" s="11" t="s">
        <v>10169</v>
      </c>
    </row>
    <row r="3090" spans="1:8" x14ac:dyDescent="0.3">
      <c r="A3090" s="11" t="s">
        <v>10170</v>
      </c>
      <c r="B3090" s="11">
        <v>2019</v>
      </c>
      <c r="C3090" s="11" t="s">
        <v>10171</v>
      </c>
      <c r="D3090" s="11" t="s">
        <v>10172</v>
      </c>
      <c r="E3090" s="11">
        <v>18</v>
      </c>
      <c r="G3090" s="11" t="s">
        <v>10173</v>
      </c>
    </row>
    <row r="3091" spans="1:8" x14ac:dyDescent="0.3">
      <c r="A3091" s="11" t="s">
        <v>10174</v>
      </c>
      <c r="B3091" s="11">
        <v>2017</v>
      </c>
      <c r="C3091" s="11" t="s">
        <v>10175</v>
      </c>
      <c r="D3091" s="11" t="s">
        <v>10176</v>
      </c>
      <c r="G3091" s="11" t="s">
        <v>10177</v>
      </c>
    </row>
    <row r="3092" spans="1:8" x14ac:dyDescent="0.3">
      <c r="A3092" s="11" t="s">
        <v>10178</v>
      </c>
      <c r="B3092" s="11">
        <v>2011</v>
      </c>
      <c r="C3092" s="11" t="s">
        <v>10179</v>
      </c>
      <c r="D3092" s="11" t="s">
        <v>1991</v>
      </c>
      <c r="E3092" s="11">
        <v>38</v>
      </c>
      <c r="F3092" s="11">
        <v>3</v>
      </c>
      <c r="G3092" s="11" t="s">
        <v>10180</v>
      </c>
      <c r="H3092" s="11" t="s">
        <v>10181</v>
      </c>
    </row>
    <row r="3093" spans="1:8" x14ac:dyDescent="0.3">
      <c r="A3093" s="11" t="s">
        <v>10182</v>
      </c>
      <c r="B3093" s="11">
        <v>2019</v>
      </c>
      <c r="C3093" s="11" t="s">
        <v>4154</v>
      </c>
      <c r="D3093" s="11" t="s">
        <v>1052</v>
      </c>
      <c r="G3093" s="11" t="s">
        <v>481</v>
      </c>
      <c r="H3093" s="11" t="s">
        <v>482</v>
      </c>
    </row>
    <row r="3094" spans="1:8" x14ac:dyDescent="0.3">
      <c r="A3094" s="11" t="s">
        <v>10183</v>
      </c>
      <c r="B3094" s="11">
        <v>2017</v>
      </c>
      <c r="C3094" s="11" t="s">
        <v>10184</v>
      </c>
      <c r="D3094" s="11" t="s">
        <v>10185</v>
      </c>
      <c r="H3094" s="11" t="s">
        <v>10186</v>
      </c>
    </row>
    <row r="3095" spans="1:8" x14ac:dyDescent="0.3">
      <c r="A3095" s="11" t="s">
        <v>10187</v>
      </c>
      <c r="B3095" s="11">
        <v>2019</v>
      </c>
      <c r="C3095" s="11" t="s">
        <v>10188</v>
      </c>
      <c r="D3095" s="11" t="s">
        <v>10189</v>
      </c>
    </row>
    <row r="3096" spans="1:8" x14ac:dyDescent="0.3">
      <c r="A3096" s="11" t="s">
        <v>10190</v>
      </c>
      <c r="B3096" s="11">
        <v>2017</v>
      </c>
      <c r="C3096" s="11" t="s">
        <v>515</v>
      </c>
      <c r="D3096" s="11" t="s">
        <v>828</v>
      </c>
      <c r="E3096" s="11">
        <v>11</v>
      </c>
      <c r="F3096" s="11">
        <v>1</v>
      </c>
      <c r="G3096" s="11" t="s">
        <v>517</v>
      </c>
      <c r="H3096" s="11" t="s">
        <v>830</v>
      </c>
    </row>
    <row r="3097" spans="1:8" x14ac:dyDescent="0.3">
      <c r="A3097" s="11" t="s">
        <v>10191</v>
      </c>
      <c r="B3097" s="11">
        <v>2017</v>
      </c>
      <c r="C3097" s="11" t="s">
        <v>6881</v>
      </c>
      <c r="D3097" s="11" t="s">
        <v>6490</v>
      </c>
      <c r="H3097" s="11" t="s">
        <v>10192</v>
      </c>
    </row>
    <row r="3098" spans="1:8" x14ac:dyDescent="0.3">
      <c r="A3098" s="11" t="s">
        <v>10193</v>
      </c>
      <c r="B3098" s="11">
        <v>2022</v>
      </c>
      <c r="C3098" s="11" t="s">
        <v>10194</v>
      </c>
      <c r="D3098" s="11" t="s">
        <v>10195</v>
      </c>
      <c r="G3098" s="11" t="s">
        <v>3149</v>
      </c>
      <c r="H3098" s="11" t="s">
        <v>10196</v>
      </c>
    </row>
    <row r="3099" spans="1:8" x14ac:dyDescent="0.3">
      <c r="A3099" s="11" t="s">
        <v>7799</v>
      </c>
      <c r="B3099" s="11">
        <v>2018</v>
      </c>
      <c r="C3099" s="11" t="s">
        <v>5499</v>
      </c>
      <c r="D3099" s="11" t="s">
        <v>6121</v>
      </c>
      <c r="H3099" s="11" t="s">
        <v>10197</v>
      </c>
    </row>
    <row r="3100" spans="1:8" x14ac:dyDescent="0.3">
      <c r="A3100" s="11" t="s">
        <v>10198</v>
      </c>
      <c r="B3100" s="11">
        <v>2017</v>
      </c>
      <c r="C3100" s="11" t="s">
        <v>7962</v>
      </c>
      <c r="D3100" s="11" t="s">
        <v>10199</v>
      </c>
      <c r="H3100" s="11" t="s">
        <v>10200</v>
      </c>
    </row>
    <row r="3101" spans="1:8" x14ac:dyDescent="0.3">
      <c r="A3101" s="11" t="s">
        <v>10201</v>
      </c>
      <c r="B3101" s="11">
        <v>2022</v>
      </c>
      <c r="C3101" s="11" t="s">
        <v>10202</v>
      </c>
      <c r="D3101" s="11" t="s">
        <v>1077</v>
      </c>
      <c r="E3101" s="11" t="s">
        <v>10203</v>
      </c>
    </row>
    <row r="3102" spans="1:8" x14ac:dyDescent="0.3">
      <c r="A3102" s="11" t="s">
        <v>10204</v>
      </c>
      <c r="B3102" s="11">
        <v>2021</v>
      </c>
      <c r="C3102" s="11" t="s">
        <v>10205</v>
      </c>
      <c r="D3102" s="11" t="s">
        <v>10206</v>
      </c>
      <c r="G3102" s="11" t="s">
        <v>1950</v>
      </c>
      <c r="H3102" s="11" t="s">
        <v>10207</v>
      </c>
    </row>
    <row r="3103" spans="1:8" x14ac:dyDescent="0.3">
      <c r="A3103" s="11" t="s">
        <v>10208</v>
      </c>
      <c r="B3103" s="11">
        <v>2024</v>
      </c>
      <c r="C3103" s="11" t="s">
        <v>10209</v>
      </c>
      <c r="D3103" s="11"/>
      <c r="G3103" s="8" t="s">
        <v>10210</v>
      </c>
    </row>
    <row r="3104" spans="1:8" x14ac:dyDescent="0.3">
      <c r="A3104" s="11" t="s">
        <v>10211</v>
      </c>
      <c r="B3104" s="11">
        <v>2022</v>
      </c>
      <c r="C3104" s="11" t="s">
        <v>10212</v>
      </c>
      <c r="D3104" s="11" t="s">
        <v>4228</v>
      </c>
    </row>
    <row r="3105" spans="1:8" x14ac:dyDescent="0.3">
      <c r="A3105" s="11" t="s">
        <v>10213</v>
      </c>
      <c r="B3105" s="11">
        <v>2021</v>
      </c>
      <c r="C3105" s="11" t="s">
        <v>10214</v>
      </c>
      <c r="D3105" s="11" t="s">
        <v>10005</v>
      </c>
      <c r="E3105" s="11">
        <v>10</v>
      </c>
      <c r="F3105" s="11">
        <v>1</v>
      </c>
      <c r="G3105" s="11">
        <v>15</v>
      </c>
    </row>
    <row r="3106" spans="1:8" x14ac:dyDescent="0.3">
      <c r="A3106" s="11" t="s">
        <v>10215</v>
      </c>
      <c r="B3106" s="11">
        <v>2018</v>
      </c>
      <c r="C3106" s="11" t="s">
        <v>10216</v>
      </c>
      <c r="D3106" s="11" t="s">
        <v>10217</v>
      </c>
      <c r="G3106" s="11" t="s">
        <v>2326</v>
      </c>
    </row>
    <row r="3107" spans="1:8" x14ac:dyDescent="0.3">
      <c r="A3107" s="11" t="s">
        <v>10218</v>
      </c>
      <c r="B3107" s="11">
        <v>2023</v>
      </c>
      <c r="C3107" s="11" t="s">
        <v>10219</v>
      </c>
      <c r="D3107" s="11" t="s">
        <v>10220</v>
      </c>
      <c r="G3107" s="11" t="s">
        <v>1787</v>
      </c>
    </row>
    <row r="3108" spans="1:8" x14ac:dyDescent="0.3">
      <c r="A3108" s="11" t="s">
        <v>10221</v>
      </c>
      <c r="B3108" s="11">
        <v>2023</v>
      </c>
      <c r="C3108" s="11" t="s">
        <v>10222</v>
      </c>
      <c r="D3108" s="11" t="s">
        <v>10223</v>
      </c>
    </row>
    <row r="3109" spans="1:8" x14ac:dyDescent="0.3">
      <c r="A3109" s="11" t="s">
        <v>10224</v>
      </c>
      <c r="B3109" s="11">
        <v>2013</v>
      </c>
      <c r="C3109" s="11" t="s">
        <v>10225</v>
      </c>
      <c r="D3109" s="11" t="s">
        <v>4799</v>
      </c>
      <c r="G3109" s="11" t="s">
        <v>10226</v>
      </c>
    </row>
    <row r="3110" spans="1:8" x14ac:dyDescent="0.3">
      <c r="A3110" s="11" t="s">
        <v>10227</v>
      </c>
      <c r="B3110" s="11">
        <v>2022</v>
      </c>
      <c r="C3110" s="11" t="s">
        <v>10228</v>
      </c>
      <c r="D3110" s="11" t="s">
        <v>10229</v>
      </c>
      <c r="E3110" s="11">
        <v>8</v>
      </c>
      <c r="F3110" s="11">
        <v>4</v>
      </c>
      <c r="G3110" s="11" t="s">
        <v>10230</v>
      </c>
    </row>
    <row r="3111" spans="1:8" x14ac:dyDescent="0.3">
      <c r="A3111" s="11" t="s">
        <v>10231</v>
      </c>
      <c r="B3111" s="11">
        <v>2022</v>
      </c>
      <c r="C3111" s="11" t="s">
        <v>10232</v>
      </c>
      <c r="D3111" s="11" t="s">
        <v>8429</v>
      </c>
      <c r="G3111" s="11" t="s">
        <v>10233</v>
      </c>
    </row>
    <row r="3112" spans="1:8" x14ac:dyDescent="0.3">
      <c r="A3112" s="11" t="s">
        <v>10234</v>
      </c>
      <c r="B3112" s="11">
        <v>2021</v>
      </c>
      <c r="C3112" s="11" t="s">
        <v>10235</v>
      </c>
      <c r="D3112" s="11" t="s">
        <v>1077</v>
      </c>
      <c r="E3112" s="11" t="s">
        <v>10236</v>
      </c>
    </row>
    <row r="3113" spans="1:8" x14ac:dyDescent="0.3">
      <c r="A3113" s="11" t="s">
        <v>10237</v>
      </c>
      <c r="B3113" s="11">
        <v>2013</v>
      </c>
      <c r="C3113" s="11" t="s">
        <v>10238</v>
      </c>
      <c r="D3113" s="11" t="s">
        <v>10239</v>
      </c>
      <c r="G3113" s="11" t="s">
        <v>1787</v>
      </c>
    </row>
    <row r="3114" spans="1:8" x14ac:dyDescent="0.3">
      <c r="A3114" s="11" t="s">
        <v>10240</v>
      </c>
      <c r="B3114" s="11">
        <v>2019</v>
      </c>
      <c r="C3114" s="11" t="s">
        <v>10241</v>
      </c>
      <c r="D3114" s="11" t="s">
        <v>8859</v>
      </c>
      <c r="E3114" s="11">
        <v>13</v>
      </c>
      <c r="F3114" s="11">
        <v>2</v>
      </c>
      <c r="G3114" s="11" t="s">
        <v>7132</v>
      </c>
    </row>
    <row r="3115" spans="1:8" x14ac:dyDescent="0.3">
      <c r="A3115" s="11" t="s">
        <v>10242</v>
      </c>
      <c r="B3115" s="11">
        <v>2008</v>
      </c>
      <c r="C3115" s="11" t="s">
        <v>10243</v>
      </c>
      <c r="D3115" s="11" t="s">
        <v>437</v>
      </c>
      <c r="E3115" s="11">
        <v>24</v>
      </c>
      <c r="F3115" s="11">
        <v>3</v>
      </c>
      <c r="G3115" s="11" t="s">
        <v>10244</v>
      </c>
    </row>
    <row r="3116" spans="1:8" x14ac:dyDescent="0.3">
      <c r="A3116" s="11" t="s">
        <v>3927</v>
      </c>
      <c r="B3116" s="11">
        <v>2018</v>
      </c>
      <c r="C3116" s="11" t="s">
        <v>3929</v>
      </c>
      <c r="D3116" s="11" t="s">
        <v>728</v>
      </c>
      <c r="E3116" s="11" t="s">
        <v>3930</v>
      </c>
    </row>
    <row r="3117" spans="1:8" x14ac:dyDescent="0.3">
      <c r="A3117" s="11" t="s">
        <v>836</v>
      </c>
      <c r="B3117" s="11">
        <v>2019</v>
      </c>
      <c r="C3117" s="11" t="s">
        <v>3718</v>
      </c>
      <c r="D3117" s="11" t="s">
        <v>10245</v>
      </c>
      <c r="G3117" s="11" t="s">
        <v>839</v>
      </c>
      <c r="H3117" s="11" t="s">
        <v>8246</v>
      </c>
    </row>
    <row r="3118" spans="1:8" x14ac:dyDescent="0.3">
      <c r="A3118" s="11" t="s">
        <v>10246</v>
      </c>
      <c r="B3118" s="11">
        <v>2015</v>
      </c>
      <c r="C3118" s="11" t="s">
        <v>10247</v>
      </c>
      <c r="D3118" s="11" t="s">
        <v>1528</v>
      </c>
    </row>
    <row r="3119" spans="1:8" x14ac:dyDescent="0.3">
      <c r="A3119" s="11" t="s">
        <v>10248</v>
      </c>
      <c r="B3119" s="11">
        <v>2012</v>
      </c>
      <c r="C3119" s="11" t="s">
        <v>10249</v>
      </c>
      <c r="D3119" s="11" t="s">
        <v>10250</v>
      </c>
      <c r="E3119" s="11">
        <v>14</v>
      </c>
      <c r="F3119" s="11">
        <v>2</v>
      </c>
      <c r="G3119" s="11" t="s">
        <v>5432</v>
      </c>
    </row>
    <row r="3120" spans="1:8" x14ac:dyDescent="0.3">
      <c r="A3120" s="11" t="s">
        <v>10251</v>
      </c>
      <c r="B3120" s="11">
        <v>2014</v>
      </c>
      <c r="C3120" s="11" t="s">
        <v>10252</v>
      </c>
      <c r="D3120" s="11" t="s">
        <v>1572</v>
      </c>
    </row>
    <row r="3121" spans="1:8" x14ac:dyDescent="0.3">
      <c r="A3121" s="11" t="s">
        <v>10253</v>
      </c>
      <c r="B3121" s="11">
        <v>2021</v>
      </c>
      <c r="C3121" s="11" t="s">
        <v>10254</v>
      </c>
      <c r="D3121" s="11" t="s">
        <v>10255</v>
      </c>
    </row>
    <row r="3122" spans="1:8" x14ac:dyDescent="0.3">
      <c r="A3122" s="11" t="s">
        <v>10256</v>
      </c>
      <c r="B3122" s="11">
        <v>2023</v>
      </c>
      <c r="C3122" s="11" t="s">
        <v>7885</v>
      </c>
      <c r="D3122" s="11" t="s">
        <v>10257</v>
      </c>
    </row>
    <row r="3123" spans="1:8" x14ac:dyDescent="0.3">
      <c r="A3123" s="11" t="s">
        <v>10258</v>
      </c>
      <c r="B3123" s="11">
        <v>2020</v>
      </c>
      <c r="C3123" s="11" t="s">
        <v>10259</v>
      </c>
      <c r="D3123" s="11" t="s">
        <v>1091</v>
      </c>
      <c r="E3123" s="11">
        <v>33</v>
      </c>
      <c r="G3123" s="11" t="s">
        <v>10260</v>
      </c>
    </row>
    <row r="3124" spans="1:8" x14ac:dyDescent="0.3">
      <c r="A3124" s="11" t="s">
        <v>10261</v>
      </c>
      <c r="B3124" s="11">
        <v>2014</v>
      </c>
      <c r="C3124" s="11" t="s">
        <v>10262</v>
      </c>
      <c r="D3124" s="11" t="s">
        <v>10263</v>
      </c>
    </row>
    <row r="3125" spans="1:8" x14ac:dyDescent="0.3">
      <c r="A3125" s="11" t="s">
        <v>10264</v>
      </c>
      <c r="B3125" s="11">
        <v>2021</v>
      </c>
      <c r="C3125" s="11" t="s">
        <v>10265</v>
      </c>
      <c r="D3125" s="11" t="s">
        <v>10266</v>
      </c>
    </row>
    <row r="3126" spans="1:8" x14ac:dyDescent="0.3">
      <c r="A3126" s="11" t="s">
        <v>10267</v>
      </c>
      <c r="B3126" s="11">
        <v>2015</v>
      </c>
      <c r="C3126" s="11" t="s">
        <v>10268</v>
      </c>
      <c r="D3126" s="11" t="s">
        <v>1239</v>
      </c>
      <c r="E3126" s="11">
        <v>10</v>
      </c>
      <c r="F3126" s="11">
        <v>12</v>
      </c>
      <c r="G3126" s="11" t="s">
        <v>10269</v>
      </c>
    </row>
    <row r="3127" spans="1:8" x14ac:dyDescent="0.3">
      <c r="A3127" s="11" t="s">
        <v>10270</v>
      </c>
      <c r="B3127" s="11">
        <v>2019</v>
      </c>
      <c r="C3127" s="11" t="s">
        <v>10271</v>
      </c>
      <c r="D3127" s="11" t="s">
        <v>10272</v>
      </c>
    </row>
    <row r="3128" spans="1:8" x14ac:dyDescent="0.3">
      <c r="A3128" s="11" t="s">
        <v>929</v>
      </c>
      <c r="B3128" s="11">
        <v>2019</v>
      </c>
      <c r="C3128" s="11" t="s">
        <v>8589</v>
      </c>
      <c r="D3128" s="11" t="s">
        <v>10273</v>
      </c>
    </row>
    <row r="3129" spans="1:8" x14ac:dyDescent="0.3">
      <c r="A3129" s="11" t="s">
        <v>4014</v>
      </c>
      <c r="B3129" s="11">
        <v>2019</v>
      </c>
      <c r="C3129" s="11" t="s">
        <v>4785</v>
      </c>
      <c r="D3129" s="11" t="s">
        <v>4786</v>
      </c>
    </row>
    <row r="3130" spans="1:8" x14ac:dyDescent="0.3">
      <c r="A3130" s="11" t="s">
        <v>10274</v>
      </c>
      <c r="B3130" s="11">
        <v>2023</v>
      </c>
      <c r="C3130" s="11" t="s">
        <v>10275</v>
      </c>
      <c r="D3130" s="11" t="s">
        <v>10276</v>
      </c>
    </row>
    <row r="3131" spans="1:8" x14ac:dyDescent="0.3">
      <c r="A3131" s="11" t="s">
        <v>10277</v>
      </c>
      <c r="B3131" s="11">
        <v>2022</v>
      </c>
      <c r="C3131" s="11" t="s">
        <v>10278</v>
      </c>
      <c r="D3131" s="11"/>
      <c r="G3131" s="8" t="s">
        <v>10279</v>
      </c>
    </row>
    <row r="3132" spans="1:8" x14ac:dyDescent="0.3">
      <c r="A3132" s="11" t="s">
        <v>10280</v>
      </c>
      <c r="B3132" s="11">
        <v>2024</v>
      </c>
      <c r="C3132" s="11" t="s">
        <v>10281</v>
      </c>
      <c r="D3132" s="11" t="s">
        <v>8294</v>
      </c>
      <c r="E3132" s="11">
        <v>14</v>
      </c>
      <c r="F3132" s="11">
        <v>8794</v>
      </c>
      <c r="H3132" s="11" t="s">
        <v>10282</v>
      </c>
    </row>
    <row r="3133" spans="1:8" x14ac:dyDescent="0.3">
      <c r="A3133" s="11" t="s">
        <v>10283</v>
      </c>
      <c r="B3133" s="11">
        <v>2024</v>
      </c>
      <c r="C3133" s="11" t="s">
        <v>10284</v>
      </c>
      <c r="D3133" s="11" t="s">
        <v>10285</v>
      </c>
      <c r="G3133" s="11" t="s">
        <v>10286</v>
      </c>
    </row>
    <row r="3134" spans="1:8" x14ac:dyDescent="0.3">
      <c r="A3134" s="11" t="s">
        <v>10287</v>
      </c>
      <c r="B3134" s="11">
        <v>2020</v>
      </c>
      <c r="C3134" s="11" t="s">
        <v>10288</v>
      </c>
      <c r="D3134" s="11" t="s">
        <v>10289</v>
      </c>
    </row>
    <row r="3135" spans="1:8" x14ac:dyDescent="0.3">
      <c r="A3135" s="11" t="s">
        <v>10290</v>
      </c>
      <c r="B3135" s="11">
        <v>2017</v>
      </c>
      <c r="C3135" s="11" t="s">
        <v>10291</v>
      </c>
      <c r="D3135" s="11" t="s">
        <v>3137</v>
      </c>
      <c r="E3135" s="11">
        <v>20</v>
      </c>
      <c r="F3135" s="11">
        <v>8</v>
      </c>
      <c r="G3135" s="11" t="s">
        <v>10292</v>
      </c>
    </row>
    <row r="3136" spans="1:8" x14ac:dyDescent="0.3">
      <c r="A3136" s="11" t="s">
        <v>10293</v>
      </c>
      <c r="B3136" s="11">
        <v>2023</v>
      </c>
      <c r="C3136" s="11" t="s">
        <v>10294</v>
      </c>
      <c r="D3136" s="11"/>
      <c r="G3136" s="8" t="s">
        <v>10295</v>
      </c>
    </row>
    <row r="3137" spans="1:8" x14ac:dyDescent="0.3">
      <c r="A3137" s="11" t="s">
        <v>10296</v>
      </c>
      <c r="B3137" s="11">
        <v>2020</v>
      </c>
      <c r="C3137" s="11" t="s">
        <v>10297</v>
      </c>
      <c r="D3137" s="11" t="s">
        <v>8242</v>
      </c>
      <c r="G3137" s="11" t="s">
        <v>10298</v>
      </c>
    </row>
    <row r="3138" spans="1:8" x14ac:dyDescent="0.3">
      <c r="A3138" s="11" t="s">
        <v>10299</v>
      </c>
      <c r="B3138" s="11">
        <v>2019</v>
      </c>
      <c r="C3138" s="11" t="s">
        <v>10300</v>
      </c>
      <c r="D3138" s="11" t="s">
        <v>10301</v>
      </c>
      <c r="G3138" s="11" t="s">
        <v>10302</v>
      </c>
    </row>
    <row r="3139" spans="1:8" x14ac:dyDescent="0.3">
      <c r="A3139" s="11" t="s">
        <v>10303</v>
      </c>
      <c r="B3139" s="11">
        <v>2023</v>
      </c>
      <c r="C3139" s="11" t="s">
        <v>10304</v>
      </c>
      <c r="D3139" s="11" t="s">
        <v>4177</v>
      </c>
      <c r="E3139" s="11">
        <v>17</v>
      </c>
      <c r="G3139" s="11" t="s">
        <v>10305</v>
      </c>
    </row>
    <row r="3140" spans="1:8" x14ac:dyDescent="0.3">
      <c r="A3140" s="11" t="s">
        <v>5610</v>
      </c>
      <c r="B3140" s="11">
        <v>1980</v>
      </c>
      <c r="C3140" s="11" t="s">
        <v>10306</v>
      </c>
      <c r="D3140" s="11" t="s">
        <v>5612</v>
      </c>
    </row>
    <row r="3141" spans="1:8" x14ac:dyDescent="0.3">
      <c r="A3141" s="11" t="s">
        <v>10307</v>
      </c>
      <c r="B3141" s="11">
        <v>2024</v>
      </c>
      <c r="C3141" s="11" t="s">
        <v>10308</v>
      </c>
      <c r="D3141" s="11" t="s">
        <v>1091</v>
      </c>
      <c r="E3141" s="11">
        <v>36</v>
      </c>
    </row>
    <row r="3142" spans="1:8" x14ac:dyDescent="0.3">
      <c r="A3142" s="11" t="s">
        <v>10309</v>
      </c>
      <c r="B3142" s="11">
        <v>2020</v>
      </c>
      <c r="C3142" s="11" t="s">
        <v>10310</v>
      </c>
      <c r="D3142" s="11" t="s">
        <v>4397</v>
      </c>
      <c r="E3142" s="11">
        <v>21</v>
      </c>
      <c r="F3142" s="11">
        <v>1</v>
      </c>
      <c r="G3142" s="11" t="s">
        <v>10311</v>
      </c>
    </row>
    <row r="3143" spans="1:8" x14ac:dyDescent="0.3">
      <c r="A3143" s="11" t="s">
        <v>5378</v>
      </c>
      <c r="B3143" s="11">
        <v>2020</v>
      </c>
      <c r="C3143" s="11" t="s">
        <v>10312</v>
      </c>
      <c r="D3143" s="11"/>
      <c r="G3143" s="11" t="s">
        <v>10313</v>
      </c>
    </row>
    <row r="3144" spans="1:8" x14ac:dyDescent="0.3">
      <c r="A3144" s="11" t="s">
        <v>10314</v>
      </c>
      <c r="B3144" s="11">
        <v>2024</v>
      </c>
      <c r="C3144" s="11" t="s">
        <v>10315</v>
      </c>
      <c r="D3144" s="11" t="s">
        <v>10229</v>
      </c>
      <c r="E3144" s="11">
        <v>10</v>
      </c>
      <c r="F3144" s="11">
        <v>1</v>
      </c>
      <c r="G3144" s="11" t="s">
        <v>10316</v>
      </c>
    </row>
    <row r="3145" spans="1:8" x14ac:dyDescent="0.3">
      <c r="A3145" s="11" t="s">
        <v>10317</v>
      </c>
      <c r="B3145" s="11">
        <v>2011</v>
      </c>
      <c r="C3145" s="11" t="s">
        <v>10318</v>
      </c>
      <c r="D3145" s="11" t="s">
        <v>6004</v>
      </c>
      <c r="E3145" s="11">
        <v>14</v>
      </c>
      <c r="F3145" s="11">
        <v>3</v>
      </c>
      <c r="G3145" s="11" t="s">
        <v>10319</v>
      </c>
    </row>
    <row r="3146" spans="1:8" x14ac:dyDescent="0.3">
      <c r="A3146" s="11" t="s">
        <v>6921</v>
      </c>
      <c r="B3146" s="11">
        <v>2015</v>
      </c>
      <c r="C3146" s="11" t="s">
        <v>6922</v>
      </c>
      <c r="D3146" s="11" t="s">
        <v>10320</v>
      </c>
    </row>
    <row r="3147" spans="1:8" x14ac:dyDescent="0.3">
      <c r="A3147" s="11" t="s">
        <v>6921</v>
      </c>
      <c r="B3147" s="11">
        <v>2016</v>
      </c>
      <c r="C3147" s="11" t="s">
        <v>6922</v>
      </c>
      <c r="D3147" s="11" t="s">
        <v>10321</v>
      </c>
      <c r="G3147" s="11" t="s">
        <v>6924</v>
      </c>
      <c r="H3147" s="11" t="s">
        <v>10322</v>
      </c>
    </row>
    <row r="3148" spans="1:8" x14ac:dyDescent="0.3">
      <c r="A3148" s="11" t="s">
        <v>10323</v>
      </c>
      <c r="B3148" s="11">
        <v>2020</v>
      </c>
      <c r="C3148" s="11" t="s">
        <v>10324</v>
      </c>
      <c r="D3148" s="11" t="s">
        <v>10325</v>
      </c>
      <c r="G3148" s="11" t="s">
        <v>10326</v>
      </c>
    </row>
    <row r="3149" spans="1:8" x14ac:dyDescent="0.3">
      <c r="A3149" s="11" t="s">
        <v>10327</v>
      </c>
      <c r="B3149" s="11">
        <v>2023</v>
      </c>
      <c r="C3149" s="11" t="s">
        <v>10328</v>
      </c>
      <c r="D3149" s="11" t="s">
        <v>10329</v>
      </c>
    </row>
    <row r="3150" spans="1:8" x14ac:dyDescent="0.3">
      <c r="A3150" s="11" t="s">
        <v>10330</v>
      </c>
      <c r="B3150" s="11">
        <v>2023</v>
      </c>
      <c r="C3150" s="11" t="s">
        <v>10331</v>
      </c>
      <c r="D3150" s="11" t="s">
        <v>1077</v>
      </c>
      <c r="E3150" s="11" t="s">
        <v>10332</v>
      </c>
    </row>
    <row r="3151" spans="1:8" x14ac:dyDescent="0.3">
      <c r="A3151" s="11" t="s">
        <v>10333</v>
      </c>
      <c r="B3151" s="11">
        <v>2023</v>
      </c>
      <c r="C3151" s="11" t="s">
        <v>10334</v>
      </c>
      <c r="D3151" s="11" t="s">
        <v>10335</v>
      </c>
    </row>
    <row r="3152" spans="1:8" x14ac:dyDescent="0.3">
      <c r="A3152" s="11" t="s">
        <v>10336</v>
      </c>
      <c r="B3152" s="11">
        <v>2024</v>
      </c>
      <c r="C3152" s="11" t="s">
        <v>10337</v>
      </c>
      <c r="D3152" s="11" t="s">
        <v>10338</v>
      </c>
    </row>
    <row r="3153" spans="1:8" x14ac:dyDescent="0.3">
      <c r="A3153" s="11" t="s">
        <v>10339</v>
      </c>
      <c r="B3153" s="11">
        <v>2024</v>
      </c>
      <c r="C3153" s="11" t="s">
        <v>10340</v>
      </c>
      <c r="D3153" s="11" t="s">
        <v>10285</v>
      </c>
      <c r="G3153" s="11" t="s">
        <v>6733</v>
      </c>
    </row>
    <row r="3154" spans="1:8" x14ac:dyDescent="0.3">
      <c r="A3154" s="11" t="s">
        <v>3846</v>
      </c>
      <c r="B3154" s="11">
        <v>2017</v>
      </c>
      <c r="C3154" s="11" t="s">
        <v>3847</v>
      </c>
      <c r="D3154" s="11" t="s">
        <v>1091</v>
      </c>
      <c r="E3154" s="11">
        <v>30</v>
      </c>
    </row>
    <row r="3155" spans="1:8" x14ac:dyDescent="0.3">
      <c r="A3155" s="11" t="s">
        <v>8795</v>
      </c>
      <c r="B3155" s="11">
        <v>2020</v>
      </c>
      <c r="C3155" s="11" t="s">
        <v>7934</v>
      </c>
      <c r="D3155" s="11" t="s">
        <v>10341</v>
      </c>
      <c r="G3155" s="11" t="s">
        <v>5483</v>
      </c>
      <c r="H3155" s="11" t="s">
        <v>10342</v>
      </c>
    </row>
    <row r="3156" spans="1:8" x14ac:dyDescent="0.3">
      <c r="A3156" s="11" t="s">
        <v>10343</v>
      </c>
      <c r="B3156" s="11">
        <v>2020</v>
      </c>
      <c r="C3156" s="11" t="s">
        <v>10344</v>
      </c>
      <c r="D3156" s="11" t="s">
        <v>10345</v>
      </c>
    </row>
    <row r="3157" spans="1:8" x14ac:dyDescent="0.3">
      <c r="A3157" s="11" t="s">
        <v>3085</v>
      </c>
      <c r="B3157" s="11">
        <v>2019</v>
      </c>
      <c r="C3157" s="11" t="s">
        <v>3086</v>
      </c>
      <c r="D3157" s="11" t="s">
        <v>3087</v>
      </c>
      <c r="E3157" s="11">
        <v>1</v>
      </c>
      <c r="F3157" s="11">
        <v>1</v>
      </c>
      <c r="G3157" s="11" t="s">
        <v>3088</v>
      </c>
    </row>
    <row r="3158" spans="1:8" x14ac:dyDescent="0.3">
      <c r="A3158" s="11" t="s">
        <v>10346</v>
      </c>
      <c r="B3158" s="11">
        <v>2024</v>
      </c>
      <c r="C3158" s="11" t="s">
        <v>10347</v>
      </c>
      <c r="D3158" s="11" t="s">
        <v>978</v>
      </c>
      <c r="E3158" s="11">
        <v>5</v>
      </c>
    </row>
    <row r="3159" spans="1:8" x14ac:dyDescent="0.3">
      <c r="A3159" s="11" t="s">
        <v>444</v>
      </c>
      <c r="B3159" s="11">
        <v>2021</v>
      </c>
      <c r="C3159" s="11" t="s">
        <v>171</v>
      </c>
      <c r="D3159" s="11" t="s">
        <v>446</v>
      </c>
      <c r="E3159" s="11">
        <v>185</v>
      </c>
      <c r="G3159" s="11" t="s">
        <v>668</v>
      </c>
      <c r="H3159" s="11" t="s">
        <v>669</v>
      </c>
    </row>
    <row r="3160" spans="1:8" x14ac:dyDescent="0.3">
      <c r="A3160" s="11" t="s">
        <v>10348</v>
      </c>
      <c r="B3160" s="11">
        <v>2017</v>
      </c>
      <c r="C3160" s="11" t="s">
        <v>10349</v>
      </c>
      <c r="D3160" s="11" t="s">
        <v>4056</v>
      </c>
      <c r="E3160" s="11">
        <v>109</v>
      </c>
      <c r="G3160" s="11" t="s">
        <v>10350</v>
      </c>
    </row>
    <row r="3161" spans="1:8" x14ac:dyDescent="0.3">
      <c r="A3161" s="11" t="s">
        <v>10351</v>
      </c>
      <c r="B3161" s="11">
        <v>2019</v>
      </c>
      <c r="C3161" s="11" t="s">
        <v>1729</v>
      </c>
      <c r="D3161" s="11" t="s">
        <v>10352</v>
      </c>
      <c r="E3161" s="11">
        <v>102</v>
      </c>
      <c r="F3161" s="11">
        <v>2</v>
      </c>
      <c r="G3161" s="11" t="s">
        <v>10353</v>
      </c>
    </row>
    <row r="3162" spans="1:8" x14ac:dyDescent="0.3">
      <c r="A3162" s="11" t="s">
        <v>10354</v>
      </c>
      <c r="B3162" s="11">
        <v>2019</v>
      </c>
      <c r="C3162" s="11" t="s">
        <v>10355</v>
      </c>
      <c r="D3162" s="11" t="s">
        <v>10356</v>
      </c>
      <c r="G3162" s="11" t="s">
        <v>10357</v>
      </c>
    </row>
    <row r="3163" spans="1:8" x14ac:dyDescent="0.3">
      <c r="A3163" s="11" t="s">
        <v>10358</v>
      </c>
      <c r="B3163" s="11">
        <v>2021</v>
      </c>
      <c r="C3163" s="11" t="s">
        <v>95</v>
      </c>
      <c r="D3163" s="11" t="s">
        <v>446</v>
      </c>
      <c r="E3163" s="11">
        <v>164</v>
      </c>
      <c r="G3163" s="11" t="s">
        <v>10359</v>
      </c>
    </row>
    <row r="3164" spans="1:8" x14ac:dyDescent="0.3">
      <c r="A3164" s="11" t="s">
        <v>676</v>
      </c>
      <c r="B3164" s="11">
        <v>2019</v>
      </c>
      <c r="C3164" s="11" t="s">
        <v>677</v>
      </c>
      <c r="D3164" s="11" t="s">
        <v>678</v>
      </c>
      <c r="G3164" s="11" t="s">
        <v>679</v>
      </c>
    </row>
    <row r="3165" spans="1:8" x14ac:dyDescent="0.3">
      <c r="A3165" s="11" t="s">
        <v>9241</v>
      </c>
      <c r="B3165" s="11">
        <v>2019</v>
      </c>
      <c r="C3165" s="11" t="s">
        <v>6337</v>
      </c>
      <c r="D3165" s="11" t="s">
        <v>480</v>
      </c>
      <c r="G3165" s="11" t="s">
        <v>481</v>
      </c>
    </row>
    <row r="3166" spans="1:8" x14ac:dyDescent="0.3">
      <c r="A3166" s="11" t="s">
        <v>10360</v>
      </c>
      <c r="B3166" s="11">
        <v>2017</v>
      </c>
      <c r="C3166" s="11" t="s">
        <v>6305</v>
      </c>
      <c r="D3166" s="11" t="s">
        <v>906</v>
      </c>
      <c r="E3166" s="11">
        <v>5</v>
      </c>
      <c r="G3166" s="11" t="s">
        <v>6307</v>
      </c>
    </row>
    <row r="3167" spans="1:8" x14ac:dyDescent="0.3">
      <c r="A3167" s="11" t="s">
        <v>10361</v>
      </c>
      <c r="B3167" s="11">
        <v>2016</v>
      </c>
      <c r="C3167" s="11" t="s">
        <v>6400</v>
      </c>
      <c r="D3167" s="11" t="s">
        <v>10362</v>
      </c>
      <c r="G3167" s="11" t="s">
        <v>10363</v>
      </c>
    </row>
    <row r="3168" spans="1:8" x14ac:dyDescent="0.3">
      <c r="A3168" s="11" t="s">
        <v>4159</v>
      </c>
      <c r="B3168" s="11">
        <v>2019</v>
      </c>
      <c r="C3168" s="11" t="s">
        <v>4160</v>
      </c>
      <c r="D3168" s="11" t="s">
        <v>4161</v>
      </c>
      <c r="G3168" s="11" t="s">
        <v>4162</v>
      </c>
    </row>
    <row r="3169" spans="1:7" x14ac:dyDescent="0.3">
      <c r="A3169" s="11" t="s">
        <v>488</v>
      </c>
      <c r="B3169" s="11">
        <v>2016</v>
      </c>
      <c r="C3169" s="11" t="s">
        <v>8229</v>
      </c>
      <c r="D3169" s="11" t="s">
        <v>10005</v>
      </c>
      <c r="E3169" s="11">
        <v>5</v>
      </c>
      <c r="F3169" s="11">
        <v>1</v>
      </c>
      <c r="G3169" s="11">
        <v>11</v>
      </c>
    </row>
    <row r="3170" spans="1:7" x14ac:dyDescent="0.3">
      <c r="A3170" s="11" t="s">
        <v>10364</v>
      </c>
      <c r="B3170" s="11">
        <v>2020</v>
      </c>
      <c r="C3170" s="11" t="s">
        <v>8447</v>
      </c>
      <c r="D3170" s="11" t="s">
        <v>10365</v>
      </c>
      <c r="G3170" s="11" t="s">
        <v>1946</v>
      </c>
    </row>
    <row r="3171" spans="1:7" x14ac:dyDescent="0.3">
      <c r="A3171" s="11" t="s">
        <v>6655</v>
      </c>
      <c r="B3171" s="11">
        <v>2020</v>
      </c>
      <c r="C3171" s="11" t="s">
        <v>1742</v>
      </c>
      <c r="D3171" s="11" t="s">
        <v>4634</v>
      </c>
      <c r="E3171" s="11">
        <v>17</v>
      </c>
      <c r="G3171" s="11" t="s">
        <v>6656</v>
      </c>
    </row>
    <row r="3172" spans="1:7" x14ac:dyDescent="0.3">
      <c r="A3172" s="11" t="s">
        <v>10366</v>
      </c>
      <c r="B3172" s="11">
        <v>2020</v>
      </c>
      <c r="C3172" s="11" t="s">
        <v>10367</v>
      </c>
      <c r="D3172" s="11" t="s">
        <v>10368</v>
      </c>
      <c r="G3172" s="11" t="s">
        <v>10369</v>
      </c>
    </row>
    <row r="3173" spans="1:7" x14ac:dyDescent="0.3">
      <c r="A3173" s="11" t="s">
        <v>506</v>
      </c>
      <c r="B3173" s="11">
        <v>2020</v>
      </c>
      <c r="C3173" s="11" t="s">
        <v>507</v>
      </c>
      <c r="D3173" s="11" t="s">
        <v>508</v>
      </c>
      <c r="E3173" s="11">
        <v>20</v>
      </c>
      <c r="F3173" s="11">
        <v>2</v>
      </c>
      <c r="G3173" s="11" t="s">
        <v>3170</v>
      </c>
    </row>
    <row r="3174" spans="1:7" x14ac:dyDescent="0.3">
      <c r="A3174" s="11" t="s">
        <v>10370</v>
      </c>
      <c r="B3174" s="11">
        <v>2013</v>
      </c>
      <c r="C3174" s="11" t="s">
        <v>10371</v>
      </c>
      <c r="D3174" s="11" t="s">
        <v>446</v>
      </c>
      <c r="E3174" s="11">
        <v>40</v>
      </c>
      <c r="F3174" s="11">
        <v>9</v>
      </c>
      <c r="G3174" s="11" t="s">
        <v>10372</v>
      </c>
    </row>
    <row r="3175" spans="1:7" x14ac:dyDescent="0.3">
      <c r="A3175" s="11" t="s">
        <v>10373</v>
      </c>
      <c r="B3175" s="11">
        <v>2020</v>
      </c>
      <c r="C3175" s="11" t="s">
        <v>10374</v>
      </c>
      <c r="D3175" s="11" t="s">
        <v>4397</v>
      </c>
      <c r="E3175" s="11">
        <v>21</v>
      </c>
      <c r="F3175" s="11">
        <v>8</v>
      </c>
      <c r="G3175" s="11" t="s">
        <v>760</v>
      </c>
    </row>
    <row r="3176" spans="1:7" x14ac:dyDescent="0.3">
      <c r="A3176" s="11" t="s">
        <v>10375</v>
      </c>
      <c r="B3176" s="11">
        <v>2018</v>
      </c>
      <c r="C3176" s="11" t="s">
        <v>10376</v>
      </c>
      <c r="D3176" s="11" t="s">
        <v>991</v>
      </c>
      <c r="E3176" s="11">
        <v>41</v>
      </c>
      <c r="G3176" s="11" t="s">
        <v>10377</v>
      </c>
    </row>
    <row r="3177" spans="1:7" x14ac:dyDescent="0.3">
      <c r="A3177" s="11" t="s">
        <v>826</v>
      </c>
      <c r="B3177" s="11">
        <v>2017</v>
      </c>
      <c r="C3177" s="11" t="s">
        <v>515</v>
      </c>
      <c r="D3177" s="11" t="s">
        <v>10378</v>
      </c>
    </row>
    <row r="3178" spans="1:7" x14ac:dyDescent="0.3">
      <c r="A3178" s="11" t="s">
        <v>10379</v>
      </c>
      <c r="B3178" s="11">
        <v>2017</v>
      </c>
      <c r="C3178" s="11" t="s">
        <v>5404</v>
      </c>
      <c r="D3178" s="11" t="s">
        <v>10380</v>
      </c>
      <c r="G3178" s="11" t="s">
        <v>1686</v>
      </c>
    </row>
    <row r="3179" spans="1:7" x14ac:dyDescent="0.3">
      <c r="A3179" s="11" t="s">
        <v>10381</v>
      </c>
      <c r="B3179" s="11">
        <v>2006</v>
      </c>
      <c r="C3179" s="11" t="s">
        <v>10382</v>
      </c>
      <c r="D3179" s="11" t="s">
        <v>4397</v>
      </c>
      <c r="E3179" s="11">
        <v>7</v>
      </c>
      <c r="G3179" s="11" t="s">
        <v>2372</v>
      </c>
    </row>
    <row r="3180" spans="1:7" x14ac:dyDescent="0.3">
      <c r="A3180" s="11" t="s">
        <v>10383</v>
      </c>
      <c r="B3180" s="11">
        <v>2020</v>
      </c>
      <c r="C3180" s="11" t="s">
        <v>10384</v>
      </c>
      <c r="D3180" s="11" t="s">
        <v>10385</v>
      </c>
      <c r="G3180" s="11" t="s">
        <v>2326</v>
      </c>
    </row>
    <row r="3181" spans="1:7" x14ac:dyDescent="0.3">
      <c r="A3181" s="11" t="s">
        <v>836</v>
      </c>
      <c r="B3181" s="11">
        <v>2019</v>
      </c>
      <c r="C3181" s="11" t="s">
        <v>3718</v>
      </c>
      <c r="D3181" s="11" t="s">
        <v>10386</v>
      </c>
      <c r="G3181" s="11" t="s">
        <v>839</v>
      </c>
    </row>
    <row r="3182" spans="1:7" x14ac:dyDescent="0.3">
      <c r="A3182" s="11" t="s">
        <v>10387</v>
      </c>
      <c r="B3182" s="11">
        <v>2018</v>
      </c>
      <c r="C3182" s="11" t="s">
        <v>10388</v>
      </c>
      <c r="D3182" s="11" t="s">
        <v>10389</v>
      </c>
      <c r="G3182" s="11" t="s">
        <v>10390</v>
      </c>
    </row>
    <row r="3183" spans="1:7" x14ac:dyDescent="0.3">
      <c r="A3183" s="11" t="s">
        <v>10391</v>
      </c>
      <c r="B3183" s="11">
        <v>2020</v>
      </c>
      <c r="C3183" s="11" t="s">
        <v>10392</v>
      </c>
      <c r="D3183" s="11" t="s">
        <v>10393</v>
      </c>
      <c r="G3183" s="11" t="s">
        <v>10394</v>
      </c>
    </row>
    <row r="3184" spans="1:7" x14ac:dyDescent="0.3">
      <c r="A3184" s="11" t="s">
        <v>10395</v>
      </c>
      <c r="B3184" s="11">
        <v>2020</v>
      </c>
      <c r="C3184" s="11" t="s">
        <v>10396</v>
      </c>
      <c r="D3184" s="11" t="s">
        <v>10397</v>
      </c>
      <c r="G3184" s="11" t="s">
        <v>2326</v>
      </c>
    </row>
    <row r="3185" spans="1:7" x14ac:dyDescent="0.3">
      <c r="A3185" s="11" t="s">
        <v>525</v>
      </c>
      <c r="B3185" s="11">
        <v>2018</v>
      </c>
      <c r="C3185" s="11" t="s">
        <v>526</v>
      </c>
      <c r="D3185" s="11" t="s">
        <v>527</v>
      </c>
      <c r="E3185" s="11">
        <v>51</v>
      </c>
      <c r="F3185" s="11">
        <v>4</v>
      </c>
      <c r="G3185" s="11" t="s">
        <v>2372</v>
      </c>
    </row>
    <row r="3186" spans="1:7" x14ac:dyDescent="0.3">
      <c r="A3186" s="11" t="s">
        <v>3195</v>
      </c>
      <c r="B3186" s="11">
        <v>2019</v>
      </c>
      <c r="C3186" s="11" t="s">
        <v>3196</v>
      </c>
      <c r="D3186" s="11" t="s">
        <v>2653</v>
      </c>
      <c r="G3186" s="11" t="s">
        <v>3198</v>
      </c>
    </row>
    <row r="3187" spans="1:7" x14ac:dyDescent="0.3">
      <c r="A3187" s="11" t="s">
        <v>7870</v>
      </c>
      <c r="B3187" s="11">
        <v>2015</v>
      </c>
      <c r="C3187" s="11" t="s">
        <v>1919</v>
      </c>
      <c r="D3187" s="11" t="s">
        <v>3205</v>
      </c>
      <c r="E3187" s="11">
        <v>10</v>
      </c>
      <c r="F3187" s="11">
        <v>4</v>
      </c>
      <c r="G3187" s="11" t="s">
        <v>1920</v>
      </c>
    </row>
    <row r="3188" spans="1:7" x14ac:dyDescent="0.3">
      <c r="A3188" s="11" t="s">
        <v>8325</v>
      </c>
      <c r="B3188" s="11">
        <v>2020</v>
      </c>
      <c r="C3188" s="11" t="s">
        <v>60</v>
      </c>
      <c r="D3188" s="11" t="s">
        <v>485</v>
      </c>
      <c r="E3188" s="11">
        <v>210</v>
      </c>
      <c r="G3188" s="11">
        <v>106458</v>
      </c>
    </row>
    <row r="3189" spans="1:7" x14ac:dyDescent="0.3">
      <c r="A3189" s="11" t="s">
        <v>10398</v>
      </c>
      <c r="B3189" s="11">
        <v>2018</v>
      </c>
      <c r="C3189" s="11" t="s">
        <v>10399</v>
      </c>
      <c r="D3189" s="11" t="s">
        <v>10400</v>
      </c>
      <c r="G3189" s="11">
        <v>43</v>
      </c>
    </row>
    <row r="3190" spans="1:7" x14ac:dyDescent="0.3">
      <c r="A3190" s="11" t="s">
        <v>10401</v>
      </c>
      <c r="B3190" s="11">
        <v>2014</v>
      </c>
      <c r="C3190" s="11" t="s">
        <v>10402</v>
      </c>
      <c r="D3190" s="11" t="s">
        <v>1358</v>
      </c>
    </row>
    <row r="3191" spans="1:7" x14ac:dyDescent="0.3">
      <c r="A3191" s="11" t="s">
        <v>10403</v>
      </c>
      <c r="B3191" s="11">
        <v>2019</v>
      </c>
      <c r="C3191" s="11" t="s">
        <v>10404</v>
      </c>
      <c r="D3191" s="11" t="s">
        <v>678</v>
      </c>
      <c r="G3191" s="11" t="s">
        <v>10405</v>
      </c>
    </row>
    <row r="3192" spans="1:7" x14ac:dyDescent="0.3">
      <c r="A3192" s="11" t="s">
        <v>708</v>
      </c>
      <c r="B3192" s="11">
        <v>2019</v>
      </c>
      <c r="C3192" s="11" t="s">
        <v>587</v>
      </c>
      <c r="D3192" s="11" t="s">
        <v>1239</v>
      </c>
      <c r="E3192" s="11">
        <v>14</v>
      </c>
      <c r="G3192" s="11" t="s">
        <v>589</v>
      </c>
    </row>
    <row r="3193" spans="1:7" x14ac:dyDescent="0.3">
      <c r="A3193" s="11" t="s">
        <v>5330</v>
      </c>
      <c r="B3193" s="11">
        <v>2019</v>
      </c>
      <c r="C3193" s="11" t="s">
        <v>5331</v>
      </c>
      <c r="D3193" s="11" t="s">
        <v>2653</v>
      </c>
      <c r="G3193" s="11" t="s">
        <v>5333</v>
      </c>
    </row>
    <row r="3194" spans="1:7" x14ac:dyDescent="0.3">
      <c r="A3194" s="11" t="s">
        <v>5335</v>
      </c>
      <c r="B3194" s="11">
        <v>2013</v>
      </c>
      <c r="C3194" s="11" t="s">
        <v>5336</v>
      </c>
      <c r="D3194" s="11" t="s">
        <v>10406</v>
      </c>
    </row>
    <row r="3195" spans="1:7" x14ac:dyDescent="0.3">
      <c r="A3195" s="11" t="s">
        <v>10407</v>
      </c>
      <c r="B3195" s="11">
        <v>2019</v>
      </c>
      <c r="C3195" s="11" t="s">
        <v>10408</v>
      </c>
      <c r="D3195" s="11" t="s">
        <v>10409</v>
      </c>
      <c r="G3195" s="11" t="s">
        <v>10410</v>
      </c>
    </row>
    <row r="3196" spans="1:7" x14ac:dyDescent="0.3">
      <c r="A3196" s="11" t="s">
        <v>10411</v>
      </c>
      <c r="B3196" s="11">
        <v>2020</v>
      </c>
      <c r="C3196" s="11" t="s">
        <v>10412</v>
      </c>
      <c r="D3196" s="11" t="s">
        <v>2990</v>
      </c>
      <c r="E3196" s="11">
        <v>38</v>
      </c>
      <c r="F3196" s="11">
        <v>2</v>
      </c>
      <c r="G3196" s="11" t="s">
        <v>10413</v>
      </c>
    </row>
    <row r="3197" spans="1:7" x14ac:dyDescent="0.3">
      <c r="A3197" s="11" t="s">
        <v>10414</v>
      </c>
      <c r="B3197" s="11">
        <v>2018</v>
      </c>
      <c r="C3197" s="11" t="s">
        <v>10415</v>
      </c>
      <c r="D3197" s="11" t="s">
        <v>10416</v>
      </c>
      <c r="G3197" s="11">
        <v>45</v>
      </c>
    </row>
    <row r="3198" spans="1:7" x14ac:dyDescent="0.3">
      <c r="A3198" s="11" t="s">
        <v>4199</v>
      </c>
      <c r="B3198" s="11">
        <v>2020</v>
      </c>
      <c r="C3198" s="11" t="s">
        <v>4200</v>
      </c>
      <c r="D3198" s="11" t="s">
        <v>1239</v>
      </c>
      <c r="E3198" s="11">
        <v>15</v>
      </c>
      <c r="F3198" s="11">
        <v>8</v>
      </c>
      <c r="G3198" s="11" t="s">
        <v>2152</v>
      </c>
    </row>
    <row r="3199" spans="1:7" x14ac:dyDescent="0.3">
      <c r="A3199" s="11" t="s">
        <v>2747</v>
      </c>
      <c r="B3199" s="11">
        <v>2016</v>
      </c>
      <c r="C3199" s="11" t="s">
        <v>1725</v>
      </c>
      <c r="D3199" s="11" t="s">
        <v>2748</v>
      </c>
      <c r="G3199" s="11" t="s">
        <v>1727</v>
      </c>
    </row>
    <row r="3200" spans="1:7" x14ac:dyDescent="0.3">
      <c r="A3200" s="11" t="s">
        <v>4202</v>
      </c>
      <c r="B3200" s="11">
        <v>2019</v>
      </c>
      <c r="C3200" s="11" t="s">
        <v>4203</v>
      </c>
      <c r="D3200" s="11" t="s">
        <v>10417</v>
      </c>
      <c r="G3200" s="11" t="s">
        <v>4205</v>
      </c>
    </row>
    <row r="3201" spans="1:7" x14ac:dyDescent="0.3">
      <c r="A3201" s="11" t="s">
        <v>10418</v>
      </c>
      <c r="B3201" s="11">
        <v>2020</v>
      </c>
      <c r="C3201" s="11" t="s">
        <v>10419</v>
      </c>
      <c r="D3201" s="11" t="s">
        <v>10420</v>
      </c>
      <c r="E3201" s="11">
        <v>18</v>
      </c>
      <c r="F3201" s="11">
        <v>5</v>
      </c>
      <c r="G3201" s="11" t="s">
        <v>10421</v>
      </c>
    </row>
    <row r="3202" spans="1:7" x14ac:dyDescent="0.3">
      <c r="A3202" s="11" t="s">
        <v>3295</v>
      </c>
      <c r="B3202" s="11">
        <v>2018</v>
      </c>
      <c r="C3202" s="11" t="s">
        <v>3296</v>
      </c>
      <c r="D3202" s="11" t="s">
        <v>10422</v>
      </c>
      <c r="G3202" s="11" t="s">
        <v>3298</v>
      </c>
    </row>
    <row r="3203" spans="1:7" x14ac:dyDescent="0.3">
      <c r="A3203" s="11" t="s">
        <v>610</v>
      </c>
      <c r="B3203" s="11">
        <v>2020</v>
      </c>
      <c r="C3203" s="11" t="s">
        <v>611</v>
      </c>
      <c r="D3203" s="11" t="s">
        <v>508</v>
      </c>
      <c r="E3203" s="11">
        <v>20</v>
      </c>
      <c r="F3203" s="11">
        <v>2</v>
      </c>
      <c r="G3203" s="11" t="s">
        <v>1678</v>
      </c>
    </row>
    <row r="3204" spans="1:7" x14ac:dyDescent="0.3">
      <c r="A3204" s="11" t="s">
        <v>2776</v>
      </c>
      <c r="B3204" s="11">
        <v>2011</v>
      </c>
      <c r="C3204" s="11" t="s">
        <v>2777</v>
      </c>
      <c r="D3204" s="11" t="s">
        <v>4397</v>
      </c>
      <c r="E3204" s="11">
        <v>12</v>
      </c>
      <c r="G3204" s="11" t="s">
        <v>2778</v>
      </c>
    </row>
    <row r="3205" spans="1:7" x14ac:dyDescent="0.3">
      <c r="A3205" s="11" t="s">
        <v>6215</v>
      </c>
      <c r="B3205" s="11">
        <v>2014</v>
      </c>
      <c r="C3205" s="11" t="s">
        <v>6216</v>
      </c>
      <c r="D3205" s="11" t="s">
        <v>3755</v>
      </c>
      <c r="G3205" s="11" t="s">
        <v>1057</v>
      </c>
    </row>
    <row r="3206" spans="1:7" x14ac:dyDescent="0.3">
      <c r="A3206" s="11" t="s">
        <v>3301</v>
      </c>
      <c r="B3206" s="11">
        <v>2018</v>
      </c>
      <c r="C3206" s="11" t="s">
        <v>1925</v>
      </c>
      <c r="D3206" s="11" t="s">
        <v>9146</v>
      </c>
      <c r="E3206" s="11">
        <v>48</v>
      </c>
      <c r="F3206" s="11">
        <v>12</v>
      </c>
      <c r="G3206" s="11" t="s">
        <v>1927</v>
      </c>
    </row>
    <row r="3207" spans="1:7" x14ac:dyDescent="0.3">
      <c r="A3207" s="11" t="s">
        <v>10423</v>
      </c>
      <c r="B3207" s="11">
        <v>2020</v>
      </c>
      <c r="C3207" s="11" t="s">
        <v>10424</v>
      </c>
      <c r="D3207" s="11" t="s">
        <v>3169</v>
      </c>
      <c r="E3207" s="11">
        <v>20</v>
      </c>
      <c r="F3207" s="11">
        <v>2</v>
      </c>
      <c r="G3207" s="11" t="s">
        <v>1799</v>
      </c>
    </row>
    <row r="3208" spans="1:7" x14ac:dyDescent="0.3">
      <c r="A3208" s="11" t="s">
        <v>617</v>
      </c>
      <c r="B3208" s="11">
        <v>2020</v>
      </c>
      <c r="C3208" s="11" t="s">
        <v>618</v>
      </c>
      <c r="D3208" s="11" t="s">
        <v>619</v>
      </c>
      <c r="G3208" s="11" t="s">
        <v>620</v>
      </c>
    </row>
    <row r="3209" spans="1:7" x14ac:dyDescent="0.3">
      <c r="A3209" s="11" t="s">
        <v>8179</v>
      </c>
      <c r="B3209" s="11">
        <v>2020</v>
      </c>
      <c r="C3209" s="11" t="s">
        <v>10425</v>
      </c>
      <c r="D3209" s="11" t="s">
        <v>8348</v>
      </c>
      <c r="G3209" s="11" t="s">
        <v>10426</v>
      </c>
    </row>
    <row r="3210" spans="1:7" x14ac:dyDescent="0.3">
      <c r="A3210" s="11" t="s">
        <v>10427</v>
      </c>
      <c r="B3210" s="11">
        <v>2019</v>
      </c>
      <c r="C3210" s="11" t="s">
        <v>10428</v>
      </c>
      <c r="D3210" s="11" t="s">
        <v>10429</v>
      </c>
      <c r="G3210" s="11" t="s">
        <v>10430</v>
      </c>
    </row>
    <row r="3211" spans="1:7" x14ac:dyDescent="0.3">
      <c r="A3211" s="11" t="s">
        <v>10431</v>
      </c>
      <c r="B3211" s="11">
        <v>2019</v>
      </c>
      <c r="C3211" s="11" t="s">
        <v>10432</v>
      </c>
      <c r="D3211" s="11" t="s">
        <v>10433</v>
      </c>
      <c r="G3211" s="11" t="s">
        <v>10434</v>
      </c>
    </row>
    <row r="3212" spans="1:7" x14ac:dyDescent="0.3">
      <c r="A3212" s="11" t="s">
        <v>10435</v>
      </c>
      <c r="B3212" s="11">
        <v>2018</v>
      </c>
      <c r="C3212" s="11" t="s">
        <v>10436</v>
      </c>
      <c r="D3212" s="11" t="s">
        <v>1302</v>
      </c>
      <c r="G3212" s="11" t="s">
        <v>10437</v>
      </c>
    </row>
    <row r="3213" spans="1:7" x14ac:dyDescent="0.3">
      <c r="A3213" s="11" t="s">
        <v>10438</v>
      </c>
      <c r="B3213" s="11">
        <v>2020</v>
      </c>
      <c r="C3213" s="11" t="s">
        <v>1892</v>
      </c>
      <c r="D3213" s="11" t="s">
        <v>8188</v>
      </c>
      <c r="E3213" s="11">
        <v>10</v>
      </c>
      <c r="F3213" s="11">
        <v>1</v>
      </c>
      <c r="G3213" s="11">
        <v>1</v>
      </c>
    </row>
    <row r="3214" spans="1:7" x14ac:dyDescent="0.3">
      <c r="A3214" s="11" t="s">
        <v>10439</v>
      </c>
      <c r="B3214" s="11">
        <v>2019</v>
      </c>
      <c r="C3214" s="11" t="s">
        <v>10440</v>
      </c>
      <c r="D3214" s="11" t="s">
        <v>10441</v>
      </c>
      <c r="G3214" s="11" t="s">
        <v>10442</v>
      </c>
    </row>
    <row r="3215" spans="1:7" x14ac:dyDescent="0.3">
      <c r="A3215" s="11" t="s">
        <v>628</v>
      </c>
      <c r="B3215" s="11">
        <v>2019</v>
      </c>
      <c r="C3215" s="11" t="s">
        <v>629</v>
      </c>
      <c r="D3215" s="11" t="s">
        <v>630</v>
      </c>
      <c r="G3215" s="11" t="s">
        <v>631</v>
      </c>
    </row>
    <row r="3216" spans="1:7" x14ac:dyDescent="0.3">
      <c r="A3216" s="11" t="s">
        <v>10443</v>
      </c>
      <c r="B3216" s="11">
        <v>2020</v>
      </c>
      <c r="C3216" s="11" t="s">
        <v>10444</v>
      </c>
      <c r="D3216" s="11" t="s">
        <v>10445</v>
      </c>
      <c r="G3216" s="11" t="s">
        <v>2024</v>
      </c>
    </row>
    <row r="3217" spans="1:8" x14ac:dyDescent="0.3">
      <c r="A3217" s="11" t="s">
        <v>3013</v>
      </c>
      <c r="B3217" s="11">
        <v>2018</v>
      </c>
      <c r="C3217" s="11" t="s">
        <v>3014</v>
      </c>
      <c r="D3217" s="11" t="s">
        <v>10446</v>
      </c>
      <c r="G3217" s="11" t="s">
        <v>3016</v>
      </c>
    </row>
    <row r="3218" spans="1:8" x14ac:dyDescent="0.3">
      <c r="A3218" s="11" t="s">
        <v>10447</v>
      </c>
      <c r="B3218" s="11">
        <v>2018</v>
      </c>
      <c r="C3218" s="11" t="s">
        <v>10448</v>
      </c>
      <c r="D3218" s="11" t="s">
        <v>10449</v>
      </c>
      <c r="G3218" s="11" t="s">
        <v>2624</v>
      </c>
    </row>
    <row r="3219" spans="1:8" x14ac:dyDescent="0.3">
      <c r="A3219" s="11" t="s">
        <v>1710</v>
      </c>
      <c r="B3219" s="11">
        <v>2016</v>
      </c>
      <c r="C3219" s="11" t="s">
        <v>10450</v>
      </c>
      <c r="D3219" s="11" t="s">
        <v>4615</v>
      </c>
      <c r="G3219" s="11" t="s">
        <v>1713</v>
      </c>
    </row>
    <row r="3220" spans="1:8" x14ac:dyDescent="0.3">
      <c r="A3220" s="11" t="s">
        <v>645</v>
      </c>
      <c r="B3220" s="11">
        <v>2016</v>
      </c>
      <c r="C3220" s="11" t="s">
        <v>739</v>
      </c>
      <c r="D3220" s="11" t="s">
        <v>647</v>
      </c>
      <c r="G3220" s="11" t="s">
        <v>648</v>
      </c>
    </row>
    <row r="3221" spans="1:8" x14ac:dyDescent="0.3">
      <c r="A3221" s="11" t="s">
        <v>10451</v>
      </c>
      <c r="B3221" s="11">
        <v>2018</v>
      </c>
      <c r="C3221" s="11" t="s">
        <v>9978</v>
      </c>
      <c r="D3221" s="11" t="s">
        <v>715</v>
      </c>
      <c r="E3221" s="11">
        <v>6</v>
      </c>
      <c r="G3221" s="11" t="s">
        <v>1774</v>
      </c>
    </row>
    <row r="3222" spans="1:8" x14ac:dyDescent="0.3">
      <c r="A3222" s="11" t="s">
        <v>4229</v>
      </c>
      <c r="B3222" s="11">
        <v>2019</v>
      </c>
      <c r="C3222" s="11" t="s">
        <v>6397</v>
      </c>
      <c r="D3222" s="11" t="s">
        <v>10452</v>
      </c>
      <c r="G3222" s="11" t="s">
        <v>4232</v>
      </c>
    </row>
    <row r="3223" spans="1:8" x14ac:dyDescent="0.3">
      <c r="A3223" s="11" t="s">
        <v>10453</v>
      </c>
      <c r="B3223" s="11">
        <v>2020</v>
      </c>
      <c r="C3223" s="11" t="s">
        <v>7934</v>
      </c>
      <c r="D3223" s="11" t="s">
        <v>10454</v>
      </c>
      <c r="G3223" s="11" t="s">
        <v>5483</v>
      </c>
    </row>
    <row r="3224" spans="1:8" x14ac:dyDescent="0.3">
      <c r="A3224" s="11" t="s">
        <v>10455</v>
      </c>
      <c r="B3224" s="11">
        <v>1992</v>
      </c>
      <c r="C3224" s="11" t="s">
        <v>10456</v>
      </c>
      <c r="D3224" s="11" t="s">
        <v>6112</v>
      </c>
      <c r="E3224" s="11">
        <v>5</v>
      </c>
      <c r="F3224" s="11">
        <v>2</v>
      </c>
      <c r="G3224" s="11" t="s">
        <v>10457</v>
      </c>
    </row>
    <row r="3225" spans="1:8" x14ac:dyDescent="0.3">
      <c r="A3225" s="11" t="s">
        <v>7014</v>
      </c>
      <c r="B3225" s="11">
        <v>2019</v>
      </c>
      <c r="C3225" s="11" t="s">
        <v>10458</v>
      </c>
      <c r="D3225" s="11" t="s">
        <v>7016</v>
      </c>
      <c r="E3225" s="11">
        <v>10</v>
      </c>
      <c r="F3225" s="11">
        <v>5</v>
      </c>
      <c r="G3225" s="11" t="s">
        <v>7017</v>
      </c>
    </row>
    <row r="3226" spans="1:8" x14ac:dyDescent="0.3">
      <c r="A3226" s="11" t="s">
        <v>744</v>
      </c>
      <c r="B3226" s="11">
        <v>2018</v>
      </c>
      <c r="C3226" s="11" t="s">
        <v>10459</v>
      </c>
      <c r="D3226" s="11" t="s">
        <v>10460</v>
      </c>
    </row>
    <row r="3227" spans="1:8" x14ac:dyDescent="0.3">
      <c r="A3227" s="11" t="s">
        <v>10461</v>
      </c>
      <c r="B3227" s="11">
        <v>2017</v>
      </c>
      <c r="C3227" s="11" t="s">
        <v>10462</v>
      </c>
      <c r="D3227" s="11" t="s">
        <v>991</v>
      </c>
      <c r="E3227" s="11">
        <v>38</v>
      </c>
      <c r="G3227" s="11" t="s">
        <v>10463</v>
      </c>
    </row>
    <row r="3228" spans="1:8" x14ac:dyDescent="0.3">
      <c r="A3228" s="11" t="s">
        <v>10464</v>
      </c>
      <c r="B3228" s="11">
        <v>2020</v>
      </c>
      <c r="C3228" s="11" t="s">
        <v>10465</v>
      </c>
      <c r="D3228" s="11" t="s">
        <v>715</v>
      </c>
      <c r="E3228" s="11">
        <v>8</v>
      </c>
      <c r="G3228" s="11" t="s">
        <v>10466</v>
      </c>
    </row>
    <row r="3229" spans="1:8" x14ac:dyDescent="0.3">
      <c r="A3229" s="11" t="s">
        <v>750</v>
      </c>
      <c r="B3229" s="11">
        <v>2018</v>
      </c>
      <c r="C3229" s="11" t="s">
        <v>751</v>
      </c>
      <c r="D3229" s="11" t="s">
        <v>10467</v>
      </c>
    </row>
    <row r="3230" spans="1:8" x14ac:dyDescent="0.3">
      <c r="A3230" s="11" t="s">
        <v>10468</v>
      </c>
      <c r="B3230" s="11">
        <v>1975</v>
      </c>
      <c r="C3230" s="11" t="s">
        <v>10469</v>
      </c>
      <c r="D3230" s="11" t="s">
        <v>10470</v>
      </c>
      <c r="G3230" s="11" t="s">
        <v>10471</v>
      </c>
    </row>
    <row r="3231" spans="1:8" x14ac:dyDescent="0.3">
      <c r="A3231" s="11" t="s">
        <v>10468</v>
      </c>
      <c r="B3231" s="11">
        <v>1978</v>
      </c>
      <c r="C3231" s="11" t="s">
        <v>10472</v>
      </c>
      <c r="D3231" s="11" t="s">
        <v>10473</v>
      </c>
      <c r="G3231" s="11" t="s">
        <v>10474</v>
      </c>
    </row>
    <row r="3232" spans="1:8" x14ac:dyDescent="0.3">
      <c r="A3232" s="11" t="s">
        <v>10475</v>
      </c>
      <c r="B3232" s="11">
        <v>2012</v>
      </c>
      <c r="C3232" s="11" t="s">
        <v>10476</v>
      </c>
      <c r="D3232" s="11" t="s">
        <v>4554</v>
      </c>
      <c r="H3232" s="11" t="s">
        <v>10477</v>
      </c>
    </row>
    <row r="3233" spans="1:8" x14ac:dyDescent="0.3">
      <c r="A3233" s="11" t="s">
        <v>10478</v>
      </c>
      <c r="B3233" s="11">
        <v>2014</v>
      </c>
      <c r="C3233" s="11" t="s">
        <v>10479</v>
      </c>
      <c r="D3233" s="11" t="s">
        <v>4554</v>
      </c>
    </row>
    <row r="3234" spans="1:8" x14ac:dyDescent="0.3">
      <c r="A3234" s="11" t="s">
        <v>10480</v>
      </c>
      <c r="B3234" s="11">
        <v>2015</v>
      </c>
      <c r="C3234" s="11" t="s">
        <v>10481</v>
      </c>
      <c r="D3234" s="11" t="s">
        <v>4554</v>
      </c>
    </row>
    <row r="3235" spans="1:8" x14ac:dyDescent="0.3">
      <c r="A3235" s="11" t="s">
        <v>10482</v>
      </c>
      <c r="B3235" s="11">
        <v>2012</v>
      </c>
      <c r="C3235" s="11" t="s">
        <v>10483</v>
      </c>
      <c r="D3235" s="11" t="s">
        <v>10484</v>
      </c>
    </row>
    <row r="3236" spans="1:8" x14ac:dyDescent="0.3">
      <c r="A3236" s="11" t="s">
        <v>10485</v>
      </c>
      <c r="B3236" s="11">
        <v>1994</v>
      </c>
      <c r="C3236" s="11" t="s">
        <v>10486</v>
      </c>
      <c r="D3236" s="11" t="s">
        <v>10487</v>
      </c>
      <c r="E3236" s="11">
        <v>123</v>
      </c>
      <c r="G3236" s="11" t="s">
        <v>10488</v>
      </c>
      <c r="H3236" s="11" t="s">
        <v>10489</v>
      </c>
    </row>
    <row r="3237" spans="1:8" x14ac:dyDescent="0.3">
      <c r="A3237" s="11" t="s">
        <v>10490</v>
      </c>
      <c r="B3237" s="11">
        <v>2000</v>
      </c>
      <c r="C3237" s="11" t="s">
        <v>3693</v>
      </c>
      <c r="D3237" s="11" t="s">
        <v>10491</v>
      </c>
      <c r="E3237" s="11">
        <v>32</v>
      </c>
      <c r="F3237" s="11">
        <v>6</v>
      </c>
      <c r="G3237" s="11" t="s">
        <v>5427</v>
      </c>
      <c r="H3237" s="11" t="s">
        <v>5428</v>
      </c>
    </row>
    <row r="3238" spans="1:8" x14ac:dyDescent="0.3">
      <c r="A3238" s="11" t="s">
        <v>10492</v>
      </c>
      <c r="B3238" s="11">
        <v>1989</v>
      </c>
      <c r="C3238" s="11" t="s">
        <v>10493</v>
      </c>
      <c r="D3238" s="11" t="s">
        <v>10487</v>
      </c>
      <c r="E3238" s="11">
        <v>118</v>
      </c>
      <c r="G3238" s="11" t="s">
        <v>10494</v>
      </c>
      <c r="H3238" s="11" t="s">
        <v>10495</v>
      </c>
    </row>
    <row r="3239" spans="1:8" x14ac:dyDescent="0.3">
      <c r="A3239" s="11" t="s">
        <v>10496</v>
      </c>
      <c r="B3239" s="11">
        <v>1993</v>
      </c>
      <c r="C3239" s="11" t="s">
        <v>10497</v>
      </c>
      <c r="D3239" s="11" t="s">
        <v>10498</v>
      </c>
      <c r="E3239" s="11">
        <v>8</v>
      </c>
      <c r="G3239" s="11" t="s">
        <v>880</v>
      </c>
      <c r="H3239" s="11" t="s">
        <v>10499</v>
      </c>
    </row>
    <row r="3240" spans="1:8" x14ac:dyDescent="0.3">
      <c r="A3240" s="11" t="s">
        <v>10500</v>
      </c>
      <c r="B3240" s="11">
        <v>2002</v>
      </c>
      <c r="C3240" s="11" t="s">
        <v>10501</v>
      </c>
      <c r="D3240" s="11" t="s">
        <v>10502</v>
      </c>
      <c r="E3240" s="11">
        <v>21</v>
      </c>
      <c r="G3240" s="11" t="s">
        <v>10503</v>
      </c>
      <c r="H3240" s="11" t="s">
        <v>10504</v>
      </c>
    </row>
    <row r="3241" spans="1:8" x14ac:dyDescent="0.3">
      <c r="A3241" s="11" t="s">
        <v>10505</v>
      </c>
      <c r="B3241" s="11">
        <v>1981</v>
      </c>
      <c r="C3241" s="11" t="s">
        <v>10506</v>
      </c>
      <c r="D3241" s="11" t="s">
        <v>10507</v>
      </c>
      <c r="G3241" s="11" t="s">
        <v>10508</v>
      </c>
    </row>
    <row r="3242" spans="1:8" x14ac:dyDescent="0.3">
      <c r="A3242" s="11" t="s">
        <v>10509</v>
      </c>
      <c r="B3242" s="11">
        <v>1995</v>
      </c>
      <c r="C3242" s="11" t="s">
        <v>10510</v>
      </c>
      <c r="D3242" s="11" t="s">
        <v>10511</v>
      </c>
      <c r="E3242" s="11">
        <v>20</v>
      </c>
      <c r="G3242" s="11" t="s">
        <v>10512</v>
      </c>
      <c r="H3242" s="11" t="s">
        <v>10513</v>
      </c>
    </row>
    <row r="3243" spans="1:8" x14ac:dyDescent="0.3">
      <c r="A3243" s="11" t="s">
        <v>10514</v>
      </c>
      <c r="B3243" s="11">
        <v>1998</v>
      </c>
      <c r="C3243" s="11" t="s">
        <v>10515</v>
      </c>
      <c r="D3243" s="11" t="s">
        <v>3724</v>
      </c>
      <c r="H3243" s="11" t="s">
        <v>10516</v>
      </c>
    </row>
    <row r="3244" spans="1:8" x14ac:dyDescent="0.3">
      <c r="A3244" s="11" t="s">
        <v>10517</v>
      </c>
      <c r="B3244" s="11">
        <v>2009</v>
      </c>
      <c r="C3244" s="11" t="s">
        <v>10518</v>
      </c>
      <c r="D3244" s="11" t="s">
        <v>10519</v>
      </c>
      <c r="E3244" s="11">
        <v>42</v>
      </c>
      <c r="G3244" s="11" t="s">
        <v>10520</v>
      </c>
      <c r="H3244" s="11" t="s">
        <v>10521</v>
      </c>
    </row>
    <row r="3245" spans="1:8" x14ac:dyDescent="0.3">
      <c r="A3245" s="11" t="s">
        <v>10522</v>
      </c>
      <c r="B3245" s="11">
        <v>2014</v>
      </c>
      <c r="C3245" s="11" t="s">
        <v>10523</v>
      </c>
      <c r="D3245" s="11" t="s">
        <v>10524</v>
      </c>
      <c r="G3245" s="11" t="s">
        <v>10525</v>
      </c>
    </row>
    <row r="3246" spans="1:8" x14ac:dyDescent="0.3">
      <c r="A3246" s="11" t="s">
        <v>10526</v>
      </c>
      <c r="B3246" s="11">
        <v>1992</v>
      </c>
      <c r="C3246" s="11" t="s">
        <v>10527</v>
      </c>
      <c r="D3246" s="11" t="s">
        <v>10528</v>
      </c>
      <c r="E3246" s="11">
        <v>87</v>
      </c>
      <c r="G3246" s="11" t="s">
        <v>10529</v>
      </c>
      <c r="H3246" s="11" t="s">
        <v>10530</v>
      </c>
    </row>
    <row r="3247" spans="1:8" x14ac:dyDescent="0.3">
      <c r="A3247" s="11" t="s">
        <v>10531</v>
      </c>
      <c r="B3247" s="11">
        <v>1987</v>
      </c>
      <c r="C3247" s="11" t="s">
        <v>10532</v>
      </c>
      <c r="D3247" s="11" t="s">
        <v>4554</v>
      </c>
      <c r="H3247" s="11" t="s">
        <v>10533</v>
      </c>
    </row>
    <row r="3248" spans="1:8" x14ac:dyDescent="0.3">
      <c r="A3248" s="11" t="s">
        <v>10534</v>
      </c>
      <c r="B3248" s="11">
        <v>2003</v>
      </c>
      <c r="C3248" s="11" t="s">
        <v>10535</v>
      </c>
      <c r="D3248" s="11" t="s">
        <v>10536</v>
      </c>
      <c r="E3248" s="11">
        <v>2</v>
      </c>
      <c r="H3248" s="11" t="s">
        <v>10537</v>
      </c>
    </row>
    <row r="3249" spans="1:8" x14ac:dyDescent="0.3">
      <c r="A3249" s="11" t="s">
        <v>10538</v>
      </c>
      <c r="B3249" s="11">
        <v>2009</v>
      </c>
      <c r="C3249" s="11" t="s">
        <v>10539</v>
      </c>
      <c r="D3249" s="11" t="s">
        <v>10540</v>
      </c>
      <c r="G3249" s="11" t="s">
        <v>10541</v>
      </c>
    </row>
    <row r="3250" spans="1:8" x14ac:dyDescent="0.3">
      <c r="A3250" s="11" t="s">
        <v>10542</v>
      </c>
      <c r="B3250" s="11">
        <v>2014</v>
      </c>
      <c r="C3250" s="11" t="s">
        <v>3784</v>
      </c>
      <c r="D3250" s="11" t="s">
        <v>9167</v>
      </c>
      <c r="G3250" s="11" t="s">
        <v>10543</v>
      </c>
    </row>
    <row r="3251" spans="1:8" x14ac:dyDescent="0.3">
      <c r="A3251" s="11" t="s">
        <v>10544</v>
      </c>
      <c r="B3251" s="11">
        <v>2015</v>
      </c>
      <c r="C3251" s="11" t="s">
        <v>10545</v>
      </c>
      <c r="D3251" s="11" t="s">
        <v>10546</v>
      </c>
      <c r="G3251" s="11" t="s">
        <v>5533</v>
      </c>
      <c r="H3251" s="11" t="s">
        <v>5534</v>
      </c>
    </row>
    <row r="3252" spans="1:8" x14ac:dyDescent="0.3">
      <c r="A3252" s="11" t="s">
        <v>10547</v>
      </c>
      <c r="B3252" s="11">
        <v>2014</v>
      </c>
      <c r="C3252" s="11" t="s">
        <v>10548</v>
      </c>
      <c r="D3252" s="11" t="s">
        <v>10549</v>
      </c>
      <c r="G3252" s="11" t="s">
        <v>8616</v>
      </c>
    </row>
    <row r="3253" spans="1:8" x14ac:dyDescent="0.3">
      <c r="A3253" s="11" t="s">
        <v>10550</v>
      </c>
      <c r="B3253" s="11">
        <v>2016</v>
      </c>
      <c r="C3253" s="11" t="s">
        <v>10551</v>
      </c>
      <c r="D3253" s="11" t="s">
        <v>10552</v>
      </c>
      <c r="E3253" s="11">
        <v>1749</v>
      </c>
    </row>
    <row r="3254" spans="1:8" x14ac:dyDescent="0.3">
      <c r="A3254" s="11" t="s">
        <v>10553</v>
      </c>
      <c r="B3254" s="11">
        <v>2017</v>
      </c>
      <c r="C3254" s="11" t="s">
        <v>10554</v>
      </c>
      <c r="D3254" s="11" t="s">
        <v>10555</v>
      </c>
    </row>
    <row r="3255" spans="1:8" x14ac:dyDescent="0.3">
      <c r="A3255" s="11" t="s">
        <v>10556</v>
      </c>
      <c r="B3255" s="11">
        <v>2017</v>
      </c>
      <c r="C3255" s="11" t="s">
        <v>10557</v>
      </c>
      <c r="D3255" s="11" t="s">
        <v>10558</v>
      </c>
      <c r="G3255" s="11" t="s">
        <v>5562</v>
      </c>
      <c r="H3255" s="11" t="s">
        <v>10559</v>
      </c>
    </row>
    <row r="3256" spans="1:8" x14ac:dyDescent="0.3">
      <c r="A3256" s="11" t="s">
        <v>10560</v>
      </c>
      <c r="B3256" s="11">
        <v>2019</v>
      </c>
      <c r="C3256" s="11" t="s">
        <v>10561</v>
      </c>
      <c r="D3256" s="11" t="s">
        <v>10562</v>
      </c>
      <c r="G3256" s="11" t="s">
        <v>10563</v>
      </c>
      <c r="H3256" s="11" t="s">
        <v>10564</v>
      </c>
    </row>
    <row r="3257" spans="1:8" x14ac:dyDescent="0.3">
      <c r="A3257" s="11" t="s">
        <v>10565</v>
      </c>
      <c r="B3257" s="11">
        <v>2020</v>
      </c>
      <c r="C3257" s="11" t="s">
        <v>10566</v>
      </c>
      <c r="D3257" s="11" t="s">
        <v>5254</v>
      </c>
      <c r="E3257" s="11">
        <v>2646</v>
      </c>
      <c r="G3257" s="11" t="s">
        <v>5453</v>
      </c>
    </row>
    <row r="3258" spans="1:8" x14ac:dyDescent="0.3">
      <c r="A3258" s="11" t="s">
        <v>10567</v>
      </c>
      <c r="B3258" s="11">
        <v>2018</v>
      </c>
      <c r="C3258" s="11" t="s">
        <v>10568</v>
      </c>
      <c r="D3258" s="11" t="s">
        <v>10569</v>
      </c>
      <c r="E3258" s="11">
        <v>10</v>
      </c>
      <c r="G3258" s="11" t="s">
        <v>10570</v>
      </c>
      <c r="H3258" s="11" t="s">
        <v>10571</v>
      </c>
    </row>
    <row r="3259" spans="1:8" x14ac:dyDescent="0.3">
      <c r="A3259" s="11" t="s">
        <v>10572</v>
      </c>
      <c r="B3259" s="11">
        <v>2016</v>
      </c>
      <c r="C3259" s="11" t="s">
        <v>10573</v>
      </c>
      <c r="D3259" s="11" t="s">
        <v>10574</v>
      </c>
      <c r="G3259" s="11" t="s">
        <v>8185</v>
      </c>
      <c r="H3259" s="11" t="s">
        <v>10575</v>
      </c>
    </row>
    <row r="3260" spans="1:8" x14ac:dyDescent="0.3">
      <c r="A3260" s="11" t="s">
        <v>10576</v>
      </c>
      <c r="B3260" s="11">
        <v>2018</v>
      </c>
      <c r="C3260" s="11" t="s">
        <v>10577</v>
      </c>
      <c r="D3260" s="11" t="s">
        <v>10578</v>
      </c>
      <c r="G3260" s="11" t="s">
        <v>10579</v>
      </c>
    </row>
    <row r="3261" spans="1:8" x14ac:dyDescent="0.3">
      <c r="A3261" s="11" t="s">
        <v>10580</v>
      </c>
      <c r="B3261" s="11">
        <v>2015</v>
      </c>
      <c r="C3261" s="11" t="s">
        <v>10581</v>
      </c>
      <c r="D3261" s="11" t="s">
        <v>10582</v>
      </c>
      <c r="E3261" s="11">
        <v>43</v>
      </c>
      <c r="G3261" s="11" t="s">
        <v>10583</v>
      </c>
    </row>
    <row r="3262" spans="1:8" x14ac:dyDescent="0.3">
      <c r="A3262" s="11" t="s">
        <v>10584</v>
      </c>
      <c r="B3262" s="11">
        <v>1997</v>
      </c>
      <c r="C3262" s="11" t="s">
        <v>563</v>
      </c>
      <c r="D3262" s="11" t="s">
        <v>6435</v>
      </c>
      <c r="E3262" s="11">
        <v>9</v>
      </c>
      <c r="G3262" s="11" t="s">
        <v>565</v>
      </c>
      <c r="H3262" s="11" t="s">
        <v>566</v>
      </c>
    </row>
    <row r="3263" spans="1:8" x14ac:dyDescent="0.3">
      <c r="A3263" s="11" t="s">
        <v>7791</v>
      </c>
      <c r="B3263" s="11">
        <v>2014</v>
      </c>
      <c r="C3263" s="11" t="s">
        <v>10585</v>
      </c>
      <c r="D3263" s="11" t="s">
        <v>10586</v>
      </c>
      <c r="G3263" s="11" t="s">
        <v>1950</v>
      </c>
    </row>
    <row r="3264" spans="1:8" x14ac:dyDescent="0.3">
      <c r="A3264" s="11" t="s">
        <v>10587</v>
      </c>
      <c r="B3264" s="11">
        <v>2015</v>
      </c>
      <c r="C3264" s="11" t="s">
        <v>10588</v>
      </c>
      <c r="D3264" s="11" t="s">
        <v>6845</v>
      </c>
      <c r="G3264" s="11" t="s">
        <v>10589</v>
      </c>
      <c r="H3264" s="11" t="s">
        <v>10590</v>
      </c>
    </row>
    <row r="3265" spans="1:8" x14ac:dyDescent="0.3">
      <c r="A3265" s="11" t="s">
        <v>10591</v>
      </c>
      <c r="B3265" s="11">
        <v>2016</v>
      </c>
      <c r="C3265" s="11" t="s">
        <v>10592</v>
      </c>
      <c r="D3265" s="11" t="s">
        <v>10593</v>
      </c>
      <c r="G3265" s="11" t="s">
        <v>10594</v>
      </c>
    </row>
    <row r="3266" spans="1:8" x14ac:dyDescent="0.3">
      <c r="A3266" s="11" t="s">
        <v>10595</v>
      </c>
      <c r="B3266" s="11">
        <v>2016</v>
      </c>
      <c r="C3266" s="11" t="s">
        <v>9861</v>
      </c>
      <c r="D3266" s="11" t="s">
        <v>10596</v>
      </c>
      <c r="G3266" s="11" t="s">
        <v>9863</v>
      </c>
    </row>
    <row r="3267" spans="1:8" x14ac:dyDescent="0.3">
      <c r="A3267" s="11" t="s">
        <v>10597</v>
      </c>
      <c r="B3267" s="11">
        <v>2017</v>
      </c>
      <c r="C3267" s="11" t="s">
        <v>10598</v>
      </c>
      <c r="D3267" s="11" t="s">
        <v>2264</v>
      </c>
      <c r="G3267" s="11" t="s">
        <v>10599</v>
      </c>
    </row>
    <row r="3268" spans="1:8" x14ac:dyDescent="0.3">
      <c r="A3268" s="11" t="s">
        <v>10600</v>
      </c>
      <c r="B3268" s="11">
        <v>2017</v>
      </c>
      <c r="C3268" s="11" t="s">
        <v>3847</v>
      </c>
      <c r="D3268" s="11" t="s">
        <v>10601</v>
      </c>
      <c r="G3268" s="11" t="s">
        <v>5538</v>
      </c>
    </row>
    <row r="3269" spans="1:8" x14ac:dyDescent="0.3">
      <c r="A3269" s="11" t="s">
        <v>10602</v>
      </c>
      <c r="B3269" s="11">
        <v>2019</v>
      </c>
      <c r="C3269" s="11" t="s">
        <v>3718</v>
      </c>
      <c r="D3269" s="11" t="s">
        <v>10603</v>
      </c>
      <c r="G3269" s="11" t="s">
        <v>839</v>
      </c>
    </row>
    <row r="3270" spans="1:8" x14ac:dyDescent="0.3">
      <c r="A3270" s="11" t="s">
        <v>10604</v>
      </c>
      <c r="B3270" s="11">
        <v>2020</v>
      </c>
      <c r="C3270" s="11" t="s">
        <v>8241</v>
      </c>
      <c r="D3270" s="11" t="s">
        <v>1159</v>
      </c>
      <c r="G3270" s="11" t="s">
        <v>8243</v>
      </c>
    </row>
    <row r="3271" spans="1:8" x14ac:dyDescent="0.3">
      <c r="A3271" s="11" t="s">
        <v>10605</v>
      </c>
      <c r="B3271" s="11">
        <v>2019</v>
      </c>
      <c r="C3271" s="11" t="s">
        <v>4015</v>
      </c>
      <c r="D3271" s="11" t="s">
        <v>10606</v>
      </c>
    </row>
    <row r="3272" spans="1:8" x14ac:dyDescent="0.3">
      <c r="A3272" s="11" t="s">
        <v>10607</v>
      </c>
      <c r="B3272" s="11">
        <v>2019</v>
      </c>
      <c r="C3272" s="11" t="s">
        <v>1093</v>
      </c>
      <c r="D3272" s="11" t="s">
        <v>1094</v>
      </c>
      <c r="G3272" s="11" t="s">
        <v>760</v>
      </c>
    </row>
    <row r="3273" spans="1:8" x14ac:dyDescent="0.3">
      <c r="A3273" s="11" t="s">
        <v>10608</v>
      </c>
      <c r="B3273" s="11">
        <v>2020</v>
      </c>
      <c r="C3273" s="11" t="s">
        <v>10609</v>
      </c>
      <c r="D3273" s="11" t="s">
        <v>10610</v>
      </c>
      <c r="G3273" s="11" t="s">
        <v>1930</v>
      </c>
    </row>
    <row r="3274" spans="1:8" x14ac:dyDescent="0.3">
      <c r="A3274" s="11" t="s">
        <v>10611</v>
      </c>
      <c r="B3274" s="11">
        <v>2020</v>
      </c>
      <c r="C3274" s="11" t="s">
        <v>10612</v>
      </c>
      <c r="D3274" s="11" t="s">
        <v>10060</v>
      </c>
      <c r="E3274" s="11">
        <v>57</v>
      </c>
      <c r="G3274" s="11" t="s">
        <v>1601</v>
      </c>
      <c r="H3274" s="11" t="s">
        <v>10613</v>
      </c>
    </row>
    <row r="3275" spans="1:8" x14ac:dyDescent="0.3">
      <c r="A3275" s="11" t="s">
        <v>10614</v>
      </c>
      <c r="B3275" s="11">
        <v>2020</v>
      </c>
      <c r="C3275" s="11" t="s">
        <v>3802</v>
      </c>
      <c r="D3275" s="11" t="s">
        <v>6537</v>
      </c>
      <c r="E3275" s="11">
        <v>32</v>
      </c>
      <c r="G3275" s="11" t="s">
        <v>5618</v>
      </c>
      <c r="H3275" s="11" t="s">
        <v>5619</v>
      </c>
    </row>
    <row r="3276" spans="1:8" x14ac:dyDescent="0.3">
      <c r="A3276" s="11" t="s">
        <v>10615</v>
      </c>
      <c r="B3276" s="11">
        <v>2020</v>
      </c>
      <c r="C3276" s="11" t="s">
        <v>5536</v>
      </c>
      <c r="D3276" s="11" t="s">
        <v>10616</v>
      </c>
      <c r="G3276" s="11" t="s">
        <v>5538</v>
      </c>
    </row>
    <row r="3277" spans="1:8" x14ac:dyDescent="0.3">
      <c r="A3277" s="11" t="s">
        <v>10617</v>
      </c>
      <c r="B3277" s="11">
        <v>2020</v>
      </c>
      <c r="C3277" s="11" t="s">
        <v>9383</v>
      </c>
      <c r="D3277" s="11" t="s">
        <v>1064</v>
      </c>
      <c r="G3277" s="11" t="s">
        <v>10618</v>
      </c>
    </row>
    <row r="3278" spans="1:8" x14ac:dyDescent="0.3">
      <c r="A3278" s="11" t="s">
        <v>10619</v>
      </c>
      <c r="B3278" s="11">
        <v>2019</v>
      </c>
      <c r="C3278" s="11" t="s">
        <v>10620</v>
      </c>
      <c r="D3278" s="11" t="s">
        <v>10621</v>
      </c>
      <c r="G3278" s="11" t="s">
        <v>10622</v>
      </c>
    </row>
    <row r="3279" spans="1:8" x14ac:dyDescent="0.3">
      <c r="A3279" s="11" t="s">
        <v>10623</v>
      </c>
      <c r="B3279" s="11">
        <v>2019</v>
      </c>
      <c r="C3279" s="11" t="s">
        <v>10624</v>
      </c>
      <c r="D3279" s="11" t="s">
        <v>10625</v>
      </c>
      <c r="G3279" s="11" t="s">
        <v>10626</v>
      </c>
      <c r="H3279" s="11" t="s">
        <v>10627</v>
      </c>
    </row>
    <row r="3280" spans="1:8" x14ac:dyDescent="0.3">
      <c r="A3280" s="11" t="s">
        <v>10628</v>
      </c>
      <c r="B3280" s="11">
        <v>2019</v>
      </c>
      <c r="C3280" s="11" t="s">
        <v>10629</v>
      </c>
      <c r="D3280" s="11"/>
      <c r="G3280" s="11" t="s">
        <v>10630</v>
      </c>
    </row>
    <row r="3281" spans="1:8" x14ac:dyDescent="0.3">
      <c r="A3281" s="11" t="s">
        <v>10631</v>
      </c>
      <c r="B3281" s="11">
        <v>2020</v>
      </c>
      <c r="C3281" s="11" t="s">
        <v>10632</v>
      </c>
      <c r="D3281" s="11" t="s">
        <v>10633</v>
      </c>
      <c r="G3281" s="11" t="s">
        <v>10634</v>
      </c>
    </row>
    <row r="3282" spans="1:8" x14ac:dyDescent="0.3">
      <c r="A3282" s="11" t="s">
        <v>10635</v>
      </c>
      <c r="B3282" s="11">
        <v>2019</v>
      </c>
      <c r="C3282" s="11" t="s">
        <v>3857</v>
      </c>
      <c r="D3282" s="11" t="s">
        <v>10060</v>
      </c>
      <c r="E3282" s="11">
        <v>56</v>
      </c>
      <c r="G3282" s="11" t="s">
        <v>4138</v>
      </c>
      <c r="H3282" s="11" t="s">
        <v>5678</v>
      </c>
    </row>
    <row r="3283" spans="1:8" x14ac:dyDescent="0.3">
      <c r="A3283" s="11" t="s">
        <v>10636</v>
      </c>
      <c r="B3283" s="11">
        <v>2015</v>
      </c>
      <c r="C3283" s="11" t="s">
        <v>10637</v>
      </c>
      <c r="D3283" s="11" t="s">
        <v>10638</v>
      </c>
      <c r="E3283" s="11">
        <v>55</v>
      </c>
      <c r="G3283" s="11" t="s">
        <v>10639</v>
      </c>
    </row>
    <row r="3284" spans="1:8" x14ac:dyDescent="0.3">
      <c r="A3284" s="11" t="s">
        <v>10640</v>
      </c>
      <c r="B3284" s="11">
        <v>2017</v>
      </c>
      <c r="C3284" s="11" t="s">
        <v>10641</v>
      </c>
      <c r="D3284" s="11" t="s">
        <v>10642</v>
      </c>
      <c r="E3284" s="11">
        <v>128</v>
      </c>
      <c r="G3284" s="11" t="s">
        <v>615</v>
      </c>
      <c r="H3284" s="11" t="s">
        <v>616</v>
      </c>
    </row>
    <row r="3285" spans="1:8" x14ac:dyDescent="0.3">
      <c r="A3285" s="11" t="s">
        <v>10643</v>
      </c>
      <c r="B3285" s="11">
        <v>2019</v>
      </c>
      <c r="C3285" s="11" t="s">
        <v>5599</v>
      </c>
      <c r="D3285" s="11" t="s">
        <v>5527</v>
      </c>
      <c r="G3285" s="11" t="s">
        <v>5600</v>
      </c>
    </row>
    <row r="3286" spans="1:8" x14ac:dyDescent="0.3">
      <c r="A3286" s="11" t="s">
        <v>10644</v>
      </c>
      <c r="B3286" s="11">
        <v>2019</v>
      </c>
      <c r="C3286" s="11" t="s">
        <v>10645</v>
      </c>
      <c r="D3286" s="11" t="s">
        <v>5527</v>
      </c>
    </row>
    <row r="3287" spans="1:8" x14ac:dyDescent="0.3">
      <c r="A3287" s="11" t="s">
        <v>10646</v>
      </c>
      <c r="B3287" s="11">
        <v>2019</v>
      </c>
      <c r="C3287" s="11" t="s">
        <v>10647</v>
      </c>
      <c r="D3287" s="11" t="s">
        <v>10648</v>
      </c>
    </row>
    <row r="3288" spans="1:8" x14ac:dyDescent="0.3">
      <c r="A3288" s="11" t="s">
        <v>10649</v>
      </c>
      <c r="B3288" s="11">
        <v>2019</v>
      </c>
      <c r="C3288" s="11" t="s">
        <v>10650</v>
      </c>
      <c r="D3288" s="11" t="s">
        <v>5527</v>
      </c>
    </row>
    <row r="3289" spans="1:8" x14ac:dyDescent="0.3">
      <c r="A3289" s="11" t="s">
        <v>10651</v>
      </c>
      <c r="B3289" s="11">
        <v>2019</v>
      </c>
      <c r="C3289" s="11" t="s">
        <v>10652</v>
      </c>
      <c r="D3289" s="11" t="s">
        <v>5527</v>
      </c>
    </row>
    <row r="3290" spans="1:8" x14ac:dyDescent="0.3">
      <c r="A3290" s="11" t="s">
        <v>10653</v>
      </c>
      <c r="B3290" s="11">
        <v>2020</v>
      </c>
      <c r="C3290" s="11" t="s">
        <v>5477</v>
      </c>
      <c r="D3290" s="11" t="s">
        <v>10654</v>
      </c>
      <c r="E3290" s="11">
        <v>24</v>
      </c>
      <c r="G3290" s="11" t="s">
        <v>5479</v>
      </c>
      <c r="H3290" s="11" t="s">
        <v>10655</v>
      </c>
    </row>
    <row r="3291" spans="1:8" x14ac:dyDescent="0.3">
      <c r="A3291" s="11" t="s">
        <v>10656</v>
      </c>
      <c r="B3291" s="11">
        <v>2020</v>
      </c>
      <c r="C3291" s="11" t="s">
        <v>10657</v>
      </c>
      <c r="D3291" s="11" t="s">
        <v>10658</v>
      </c>
      <c r="E3291" s="11">
        <v>62</v>
      </c>
      <c r="G3291" s="11" t="s">
        <v>10659</v>
      </c>
      <c r="H3291" s="11" t="s">
        <v>10660</v>
      </c>
    </row>
    <row r="3292" spans="1:8" x14ac:dyDescent="0.3">
      <c r="A3292" s="11" t="s">
        <v>10661</v>
      </c>
      <c r="B3292" s="11">
        <v>2020</v>
      </c>
      <c r="C3292" s="11" t="s">
        <v>10662</v>
      </c>
      <c r="D3292" s="11" t="s">
        <v>1723</v>
      </c>
      <c r="E3292" s="11">
        <v>14</v>
      </c>
      <c r="G3292" s="11" t="s">
        <v>10663</v>
      </c>
      <c r="H3292" s="11" t="s">
        <v>10664</v>
      </c>
    </row>
    <row r="3293" spans="1:8" x14ac:dyDescent="0.3">
      <c r="A3293" s="11" t="s">
        <v>10665</v>
      </c>
      <c r="B3293" s="11">
        <v>2019</v>
      </c>
      <c r="C3293" s="11" t="s">
        <v>10666</v>
      </c>
      <c r="D3293" s="11" t="s">
        <v>10667</v>
      </c>
      <c r="G3293" s="11" t="s">
        <v>10668</v>
      </c>
    </row>
    <row r="3294" spans="1:8" x14ac:dyDescent="0.3">
      <c r="A3294" s="11" t="s">
        <v>10669</v>
      </c>
      <c r="B3294" s="11">
        <v>2018</v>
      </c>
      <c r="C3294" s="11" t="s">
        <v>10670</v>
      </c>
      <c r="D3294" s="11" t="s">
        <v>6043</v>
      </c>
    </row>
    <row r="3295" spans="1:8" x14ac:dyDescent="0.3">
      <c r="A3295" s="11" t="s">
        <v>10671</v>
      </c>
      <c r="B3295" s="11">
        <v>2009</v>
      </c>
      <c r="C3295" s="11" t="s">
        <v>10672</v>
      </c>
      <c r="D3295" s="11" t="s">
        <v>10673</v>
      </c>
      <c r="G3295" s="11" t="s">
        <v>10674</v>
      </c>
    </row>
    <row r="3296" spans="1:8" x14ac:dyDescent="0.3">
      <c r="A3296" s="11" t="s">
        <v>10675</v>
      </c>
      <c r="B3296" s="11">
        <v>2010</v>
      </c>
      <c r="C3296" s="11" t="s">
        <v>10676</v>
      </c>
      <c r="D3296" s="11" t="s">
        <v>10677</v>
      </c>
      <c r="G3296" s="11" t="s">
        <v>10678</v>
      </c>
    </row>
    <row r="3297" spans="1:8" x14ac:dyDescent="0.3">
      <c r="A3297" s="11" t="s">
        <v>10679</v>
      </c>
      <c r="B3297" s="11">
        <v>2011</v>
      </c>
      <c r="C3297" s="11" t="s">
        <v>10680</v>
      </c>
      <c r="D3297" s="11" t="s">
        <v>10681</v>
      </c>
      <c r="G3297" s="11" t="s">
        <v>2436</v>
      </c>
    </row>
    <row r="3298" spans="1:8" x14ac:dyDescent="0.3">
      <c r="A3298" s="11" t="s">
        <v>10682</v>
      </c>
      <c r="B3298" s="11">
        <v>2015</v>
      </c>
      <c r="C3298" s="11" t="s">
        <v>3769</v>
      </c>
      <c r="D3298" s="11" t="s">
        <v>10060</v>
      </c>
      <c r="E3298" s="11">
        <v>51</v>
      </c>
      <c r="G3298" s="11" t="s">
        <v>10683</v>
      </c>
    </row>
    <row r="3299" spans="1:8" x14ac:dyDescent="0.3">
      <c r="A3299" s="11" t="s">
        <v>10684</v>
      </c>
      <c r="B3299" s="11">
        <v>2014</v>
      </c>
      <c r="C3299" s="11" t="s">
        <v>10685</v>
      </c>
      <c r="D3299" s="11" t="s">
        <v>10686</v>
      </c>
      <c r="G3299" s="11" t="s">
        <v>10687</v>
      </c>
    </row>
    <row r="3300" spans="1:8" x14ac:dyDescent="0.3">
      <c r="A3300" s="11" t="s">
        <v>10688</v>
      </c>
      <c r="B3300" s="11">
        <v>2013</v>
      </c>
      <c r="C3300" s="11" t="s">
        <v>3820</v>
      </c>
      <c r="D3300" s="11" t="s">
        <v>10689</v>
      </c>
      <c r="G3300" s="11" t="s">
        <v>5632</v>
      </c>
    </row>
    <row r="3301" spans="1:8" x14ac:dyDescent="0.3">
      <c r="A3301" s="11" t="s">
        <v>10690</v>
      </c>
      <c r="B3301" s="11">
        <v>2014</v>
      </c>
      <c r="C3301" s="11" t="s">
        <v>10691</v>
      </c>
      <c r="D3301" s="11" t="s">
        <v>10692</v>
      </c>
      <c r="G3301" s="11" t="s">
        <v>10693</v>
      </c>
    </row>
    <row r="3302" spans="1:8" x14ac:dyDescent="0.3">
      <c r="A3302" s="11" t="s">
        <v>10690</v>
      </c>
      <c r="B3302" s="11">
        <v>2014</v>
      </c>
      <c r="C3302" s="11" t="s">
        <v>10694</v>
      </c>
      <c r="D3302" s="11" t="s">
        <v>9167</v>
      </c>
      <c r="G3302" s="11" t="s">
        <v>10695</v>
      </c>
    </row>
    <row r="3303" spans="1:8" x14ac:dyDescent="0.3">
      <c r="A3303" s="11" t="s">
        <v>10696</v>
      </c>
      <c r="B3303" s="11">
        <v>2018</v>
      </c>
      <c r="C3303" s="11" t="s">
        <v>10697</v>
      </c>
      <c r="D3303" s="11" t="s">
        <v>10698</v>
      </c>
      <c r="G3303" s="11" t="s">
        <v>10699</v>
      </c>
      <c r="H3303" s="11" t="s">
        <v>10700</v>
      </c>
    </row>
    <row r="3304" spans="1:8" x14ac:dyDescent="0.3">
      <c r="A3304" s="11" t="s">
        <v>10701</v>
      </c>
      <c r="B3304" s="11">
        <v>2016</v>
      </c>
      <c r="C3304" s="11" t="s">
        <v>5556</v>
      </c>
      <c r="D3304" s="11" t="s">
        <v>1798</v>
      </c>
      <c r="E3304" s="11">
        <v>16</v>
      </c>
      <c r="G3304" s="11" t="s">
        <v>5557</v>
      </c>
      <c r="H3304" s="11" t="s">
        <v>5558</v>
      </c>
    </row>
    <row r="3305" spans="1:8" x14ac:dyDescent="0.3">
      <c r="A3305" s="11" t="s">
        <v>10702</v>
      </c>
      <c r="B3305" s="11">
        <v>2015</v>
      </c>
      <c r="C3305" s="11" t="s">
        <v>10703</v>
      </c>
      <c r="D3305" s="11" t="s">
        <v>10704</v>
      </c>
      <c r="E3305" s="11">
        <v>9117</v>
      </c>
      <c r="G3305" s="11" t="s">
        <v>10705</v>
      </c>
    </row>
    <row r="3306" spans="1:8" x14ac:dyDescent="0.3">
      <c r="A3306" s="11" t="s">
        <v>10706</v>
      </c>
      <c r="B3306" s="11">
        <v>2014</v>
      </c>
      <c r="C3306" s="11" t="s">
        <v>10707</v>
      </c>
      <c r="D3306" s="11" t="s">
        <v>10708</v>
      </c>
      <c r="G3306" s="11" t="s">
        <v>10709</v>
      </c>
    </row>
    <row r="3307" spans="1:8" x14ac:dyDescent="0.3">
      <c r="A3307" s="11" t="s">
        <v>10710</v>
      </c>
      <c r="B3307" s="11">
        <v>2013</v>
      </c>
      <c r="C3307" s="11" t="s">
        <v>10711</v>
      </c>
      <c r="D3307" s="11" t="s">
        <v>7768</v>
      </c>
      <c r="E3307" s="11">
        <v>47</v>
      </c>
      <c r="G3307" s="11" t="s">
        <v>10712</v>
      </c>
    </row>
    <row r="3308" spans="1:8" x14ac:dyDescent="0.3">
      <c r="A3308" s="11" t="s">
        <v>10713</v>
      </c>
      <c r="B3308" s="11">
        <v>2015</v>
      </c>
      <c r="C3308" s="11" t="s">
        <v>10714</v>
      </c>
      <c r="D3308" s="11" t="s">
        <v>10715</v>
      </c>
      <c r="G3308" s="11" t="s">
        <v>10716</v>
      </c>
    </row>
    <row r="3309" spans="1:8" x14ac:dyDescent="0.3">
      <c r="A3309" s="11" t="s">
        <v>10717</v>
      </c>
      <c r="B3309" s="11">
        <v>2015</v>
      </c>
      <c r="C3309" s="11" t="s">
        <v>10718</v>
      </c>
      <c r="D3309" s="11" t="s">
        <v>10719</v>
      </c>
      <c r="G3309" s="11" t="s">
        <v>10720</v>
      </c>
    </row>
    <row r="3310" spans="1:8" x14ac:dyDescent="0.3">
      <c r="A3310" s="11" t="s">
        <v>10721</v>
      </c>
      <c r="B3310" s="11">
        <v>2015</v>
      </c>
      <c r="C3310" s="11" t="s">
        <v>5668</v>
      </c>
      <c r="D3310" s="11" t="s">
        <v>10722</v>
      </c>
      <c r="G3310" s="11" t="s">
        <v>5669</v>
      </c>
    </row>
    <row r="3311" spans="1:8" x14ac:dyDescent="0.3">
      <c r="A3311" s="11" t="s">
        <v>10723</v>
      </c>
      <c r="B3311" s="11">
        <v>2018</v>
      </c>
      <c r="C3311" s="11" t="s">
        <v>10724</v>
      </c>
      <c r="D3311" s="11" t="s">
        <v>10725</v>
      </c>
      <c r="E3311" s="11">
        <v>44</v>
      </c>
      <c r="G3311" s="11" t="s">
        <v>10726</v>
      </c>
      <c r="H3311" s="11" t="s">
        <v>10727</v>
      </c>
    </row>
    <row r="3312" spans="1:8" x14ac:dyDescent="0.3">
      <c r="A3312" s="11" t="s">
        <v>10728</v>
      </c>
      <c r="B3312" s="11">
        <v>2020</v>
      </c>
      <c r="C3312" s="11" t="s">
        <v>10729</v>
      </c>
      <c r="D3312" s="11" t="s">
        <v>10730</v>
      </c>
      <c r="G3312" s="11" t="s">
        <v>1930</v>
      </c>
      <c r="H3312" s="11" t="s">
        <v>10731</v>
      </c>
    </row>
    <row r="3313" spans="1:8" x14ac:dyDescent="0.3">
      <c r="A3313" s="11" t="s">
        <v>10732</v>
      </c>
      <c r="B3313" s="11">
        <v>2009</v>
      </c>
      <c r="C3313" s="11" t="s">
        <v>10733</v>
      </c>
      <c r="D3313" s="11" t="s">
        <v>10734</v>
      </c>
      <c r="G3313" s="11" t="s">
        <v>10735</v>
      </c>
    </row>
    <row r="3314" spans="1:8" x14ac:dyDescent="0.3">
      <c r="A3314" s="11" t="s">
        <v>10736</v>
      </c>
      <c r="B3314" s="11">
        <v>2014</v>
      </c>
      <c r="C3314" s="11" t="s">
        <v>10737</v>
      </c>
      <c r="D3314" s="11" t="s">
        <v>10738</v>
      </c>
      <c r="G3314" s="11" t="s">
        <v>10739</v>
      </c>
      <c r="H3314" s="11" t="s">
        <v>10740</v>
      </c>
    </row>
    <row r="3315" spans="1:8" x14ac:dyDescent="0.3">
      <c r="A3315" s="11" t="s">
        <v>10636</v>
      </c>
      <c r="B3315" s="11">
        <v>2015</v>
      </c>
      <c r="C3315" s="11" t="s">
        <v>10741</v>
      </c>
      <c r="D3315" s="11" t="s">
        <v>10742</v>
      </c>
      <c r="G3315" s="11" t="s">
        <v>10743</v>
      </c>
    </row>
    <row r="3316" spans="1:8" x14ac:dyDescent="0.3">
      <c r="A3316" s="11" t="s">
        <v>10744</v>
      </c>
      <c r="B3316" s="11">
        <v>2011</v>
      </c>
      <c r="C3316" s="11" t="s">
        <v>10745</v>
      </c>
      <c r="D3316" s="11" t="s">
        <v>10746</v>
      </c>
      <c r="G3316" s="11" t="s">
        <v>10747</v>
      </c>
      <c r="H3316" s="11" t="s">
        <v>10748</v>
      </c>
    </row>
    <row r="3317" spans="1:8" x14ac:dyDescent="0.3">
      <c r="A3317" s="11" t="s">
        <v>10749</v>
      </c>
      <c r="B3317" s="11">
        <v>2016</v>
      </c>
      <c r="C3317" s="11" t="s">
        <v>10750</v>
      </c>
      <c r="D3317" s="11" t="s">
        <v>10751</v>
      </c>
      <c r="G3317" s="11" t="s">
        <v>10752</v>
      </c>
      <c r="H3317" s="11" t="s">
        <v>10753</v>
      </c>
    </row>
    <row r="3318" spans="1:8" x14ac:dyDescent="0.3">
      <c r="A3318" s="11" t="s">
        <v>10754</v>
      </c>
      <c r="B3318" s="11">
        <v>2018</v>
      </c>
      <c r="C3318" s="11" t="s">
        <v>10755</v>
      </c>
      <c r="D3318" s="11" t="s">
        <v>10756</v>
      </c>
      <c r="E3318" s="11">
        <v>6</v>
      </c>
      <c r="G3318" s="11" t="s">
        <v>10757</v>
      </c>
    </row>
    <row r="3319" spans="1:8" x14ac:dyDescent="0.3">
      <c r="A3319" s="11" t="s">
        <v>10758</v>
      </c>
      <c r="B3319" s="11">
        <v>2017</v>
      </c>
      <c r="C3319" s="11" t="s">
        <v>10759</v>
      </c>
      <c r="D3319" s="11" t="s">
        <v>10760</v>
      </c>
      <c r="G3319" s="11" t="s">
        <v>10761</v>
      </c>
    </row>
    <row r="3320" spans="1:8" x14ac:dyDescent="0.3">
      <c r="A3320" s="11" t="s">
        <v>10762</v>
      </c>
      <c r="B3320" s="11">
        <v>2019</v>
      </c>
      <c r="C3320" s="11" t="s">
        <v>10763</v>
      </c>
      <c r="D3320" s="11"/>
      <c r="G3320" s="11" t="s">
        <v>10764</v>
      </c>
    </row>
    <row r="3321" spans="1:8" x14ac:dyDescent="0.3">
      <c r="A3321" s="11" t="s">
        <v>10765</v>
      </c>
      <c r="B3321" s="11">
        <v>2019</v>
      </c>
      <c r="C3321" s="11" t="s">
        <v>10766</v>
      </c>
      <c r="D3321" s="11" t="s">
        <v>10767</v>
      </c>
    </row>
    <row r="3322" spans="1:8" x14ac:dyDescent="0.3">
      <c r="A3322" s="11" t="s">
        <v>10768</v>
      </c>
      <c r="B3322" s="11">
        <v>2016</v>
      </c>
      <c r="C3322" s="11" t="s">
        <v>3729</v>
      </c>
      <c r="D3322" s="11" t="s">
        <v>10769</v>
      </c>
      <c r="G3322" s="11" t="s">
        <v>10770</v>
      </c>
    </row>
    <row r="3323" spans="1:8" x14ac:dyDescent="0.3">
      <c r="A3323" s="11" t="s">
        <v>10771</v>
      </c>
      <c r="B3323" s="11">
        <v>2017</v>
      </c>
      <c r="C3323" s="11" t="s">
        <v>10772</v>
      </c>
      <c r="D3323" s="11" t="s">
        <v>10773</v>
      </c>
      <c r="G3323" s="11" t="s">
        <v>10774</v>
      </c>
      <c r="H3323" s="11" t="s">
        <v>10775</v>
      </c>
    </row>
    <row r="3324" spans="1:8" x14ac:dyDescent="0.3">
      <c r="A3324" s="11" t="s">
        <v>10776</v>
      </c>
      <c r="B3324" s="11">
        <v>2017</v>
      </c>
      <c r="C3324" s="11" t="s">
        <v>10777</v>
      </c>
      <c r="D3324" s="11" t="s">
        <v>10778</v>
      </c>
      <c r="G3324" s="11" t="s">
        <v>10779</v>
      </c>
    </row>
    <row r="3325" spans="1:8" x14ac:dyDescent="0.3">
      <c r="A3325" s="11" t="s">
        <v>10780</v>
      </c>
      <c r="B3325" s="11">
        <v>2016</v>
      </c>
      <c r="C3325" s="11" t="s">
        <v>10781</v>
      </c>
      <c r="D3325" s="11" t="s">
        <v>10782</v>
      </c>
      <c r="G3325" s="11" t="s">
        <v>10783</v>
      </c>
    </row>
    <row r="3326" spans="1:8" x14ac:dyDescent="0.3">
      <c r="A3326" s="11" t="s">
        <v>10784</v>
      </c>
      <c r="B3326" s="11">
        <v>2016</v>
      </c>
      <c r="C3326" s="11" t="s">
        <v>10785</v>
      </c>
      <c r="D3326" s="11" t="s">
        <v>10786</v>
      </c>
      <c r="E3326" s="11">
        <v>1</v>
      </c>
      <c r="G3326" s="11" t="s">
        <v>10787</v>
      </c>
      <c r="H3326" s="11" t="s">
        <v>10788</v>
      </c>
    </row>
    <row r="3327" spans="1:8" x14ac:dyDescent="0.3">
      <c r="A3327" s="11" t="s">
        <v>10789</v>
      </c>
      <c r="B3327" s="11">
        <v>2016</v>
      </c>
      <c r="C3327" s="11" t="s">
        <v>3796</v>
      </c>
      <c r="D3327" s="11" t="s">
        <v>10790</v>
      </c>
      <c r="G3327" s="11" t="s">
        <v>10791</v>
      </c>
    </row>
    <row r="3328" spans="1:8" x14ac:dyDescent="0.3">
      <c r="A3328" s="11" t="s">
        <v>10792</v>
      </c>
      <c r="B3328" s="11">
        <v>2018</v>
      </c>
      <c r="C3328" s="11" t="s">
        <v>10793</v>
      </c>
      <c r="D3328" s="11" t="s">
        <v>10794</v>
      </c>
      <c r="G3328" s="11" t="s">
        <v>10795</v>
      </c>
    </row>
    <row r="3329" spans="1:8" x14ac:dyDescent="0.3">
      <c r="A3329" s="11" t="s">
        <v>10796</v>
      </c>
      <c r="B3329" s="11">
        <v>2018</v>
      </c>
      <c r="C3329" s="11" t="s">
        <v>10797</v>
      </c>
      <c r="D3329" s="11" t="s">
        <v>10798</v>
      </c>
      <c r="G3329" s="11" t="s">
        <v>10799</v>
      </c>
      <c r="H3329" s="11" t="s">
        <v>10800</v>
      </c>
    </row>
    <row r="3330" spans="1:8" x14ac:dyDescent="0.3">
      <c r="A3330" s="11" t="s">
        <v>10801</v>
      </c>
      <c r="B3330" s="11">
        <v>2018</v>
      </c>
      <c r="C3330" s="11" t="s">
        <v>10802</v>
      </c>
      <c r="D3330" s="11"/>
      <c r="F3330" s="11" t="s">
        <v>10803</v>
      </c>
    </row>
    <row r="3331" spans="1:8" x14ac:dyDescent="0.3">
      <c r="A3331" s="11" t="s">
        <v>10804</v>
      </c>
      <c r="B3331" s="11">
        <v>2019</v>
      </c>
      <c r="C3331" s="11" t="s">
        <v>10805</v>
      </c>
      <c r="D3331" s="11" t="s">
        <v>5254</v>
      </c>
      <c r="E3331" s="11">
        <v>2517</v>
      </c>
      <c r="G3331" s="11" t="s">
        <v>10806</v>
      </c>
    </row>
    <row r="3332" spans="1:8" x14ac:dyDescent="0.3">
      <c r="A3332" s="11" t="s">
        <v>10807</v>
      </c>
      <c r="B3332" s="11">
        <v>2019</v>
      </c>
      <c r="C3332" s="11" t="s">
        <v>10808</v>
      </c>
      <c r="D3332" s="11" t="s">
        <v>5527</v>
      </c>
      <c r="G3332" s="11" t="s">
        <v>10809</v>
      </c>
    </row>
    <row r="3333" spans="1:8" x14ac:dyDescent="0.3">
      <c r="A3333" s="11" t="s">
        <v>10810</v>
      </c>
      <c r="B3333" s="11">
        <v>2018</v>
      </c>
      <c r="C3333" s="11" t="s">
        <v>10811</v>
      </c>
      <c r="D3333" s="11"/>
    </row>
    <row r="3334" spans="1:8" x14ac:dyDescent="0.3">
      <c r="A3334" s="11" t="s">
        <v>10812</v>
      </c>
      <c r="B3334" s="11">
        <v>2014</v>
      </c>
      <c r="C3334" s="11" t="s">
        <v>10813</v>
      </c>
      <c r="D3334" s="11" t="s">
        <v>10814</v>
      </c>
      <c r="E3334" s="11">
        <v>32</v>
      </c>
      <c r="G3334" s="11" t="s">
        <v>10815</v>
      </c>
    </row>
    <row r="3335" spans="1:8" x14ac:dyDescent="0.3">
      <c r="A3335" s="11" t="s">
        <v>10816</v>
      </c>
      <c r="B3335" s="11">
        <v>1936</v>
      </c>
      <c r="C3335" s="11" t="s">
        <v>10817</v>
      </c>
      <c r="D3335" s="11" t="s">
        <v>879</v>
      </c>
      <c r="E3335" s="11">
        <v>28</v>
      </c>
      <c r="G3335" s="11" t="s">
        <v>10818</v>
      </c>
      <c r="H3335" s="11" t="s">
        <v>10819</v>
      </c>
    </row>
    <row r="3336" spans="1:8" x14ac:dyDescent="0.3">
      <c r="A3336" s="11" t="s">
        <v>10820</v>
      </c>
      <c r="B3336" s="11">
        <v>2020</v>
      </c>
      <c r="C3336" s="11" t="s">
        <v>10821</v>
      </c>
      <c r="D3336" s="11" t="s">
        <v>715</v>
      </c>
      <c r="E3336" s="11">
        <v>8</v>
      </c>
      <c r="G3336" s="11" t="s">
        <v>10822</v>
      </c>
      <c r="H3336" s="11" t="s">
        <v>10823</v>
      </c>
    </row>
    <row r="3337" spans="1:8" x14ac:dyDescent="0.3">
      <c r="A3337" s="11" t="s">
        <v>10824</v>
      </c>
      <c r="B3337" s="11">
        <v>2019</v>
      </c>
      <c r="C3337" s="11" t="s">
        <v>10825</v>
      </c>
      <c r="D3337" s="11" t="s">
        <v>7736</v>
      </c>
      <c r="E3337" s="11">
        <v>34</v>
      </c>
      <c r="G3337" s="11" t="s">
        <v>10826</v>
      </c>
      <c r="H3337" s="11" t="s">
        <v>10827</v>
      </c>
    </row>
    <row r="3338" spans="1:8" x14ac:dyDescent="0.3">
      <c r="A3338" s="11" t="s">
        <v>10828</v>
      </c>
      <c r="B3338" s="11">
        <v>2020</v>
      </c>
      <c r="C3338" s="11" t="s">
        <v>10829</v>
      </c>
      <c r="D3338" s="11" t="s">
        <v>1159</v>
      </c>
      <c r="G3338" s="11" t="s">
        <v>5486</v>
      </c>
      <c r="H3338" s="11" t="s">
        <v>10830</v>
      </c>
    </row>
    <row r="3339" spans="1:8" x14ac:dyDescent="0.3">
      <c r="A3339" s="11" t="s">
        <v>10831</v>
      </c>
      <c r="B3339" s="11" t="s">
        <v>4274</v>
      </c>
      <c r="C3339" s="11" t="s">
        <v>10832</v>
      </c>
      <c r="D3339" s="11" t="s">
        <v>10833</v>
      </c>
      <c r="G3339" s="11" t="s">
        <v>10834</v>
      </c>
    </row>
    <row r="3340" spans="1:8" x14ac:dyDescent="0.3">
      <c r="A3340" s="11" t="s">
        <v>10835</v>
      </c>
      <c r="B3340" s="11">
        <v>2018</v>
      </c>
      <c r="C3340" s="11" t="s">
        <v>10836</v>
      </c>
      <c r="D3340" s="11" t="s">
        <v>10837</v>
      </c>
      <c r="G3340" s="11" t="s">
        <v>10838</v>
      </c>
    </row>
    <row r="3341" spans="1:8" x14ac:dyDescent="0.3">
      <c r="A3341" s="11" t="s">
        <v>10839</v>
      </c>
      <c r="B3341" s="11">
        <v>2019</v>
      </c>
      <c r="C3341" s="11" t="s">
        <v>10840</v>
      </c>
      <c r="D3341" s="11" t="s">
        <v>10841</v>
      </c>
      <c r="G3341" s="11" t="s">
        <v>10842</v>
      </c>
      <c r="H3341" s="11" t="s">
        <v>10843</v>
      </c>
    </row>
    <row r="3342" spans="1:8" x14ac:dyDescent="0.3">
      <c r="A3342" s="11" t="s">
        <v>10844</v>
      </c>
      <c r="B3342" s="11">
        <v>2014</v>
      </c>
      <c r="C3342" s="11" t="s">
        <v>10845</v>
      </c>
      <c r="D3342" s="11" t="s">
        <v>10846</v>
      </c>
      <c r="G3342" s="11" t="s">
        <v>10847</v>
      </c>
    </row>
    <row r="3343" spans="1:8" x14ac:dyDescent="0.3">
      <c r="A3343" s="11" t="s">
        <v>10848</v>
      </c>
      <c r="B3343" s="11">
        <v>2015</v>
      </c>
      <c r="C3343" s="11" t="s">
        <v>5576</v>
      </c>
      <c r="D3343" s="11" t="s">
        <v>10849</v>
      </c>
      <c r="G3343" s="11" t="s">
        <v>5577</v>
      </c>
    </row>
    <row r="3344" spans="1:8" x14ac:dyDescent="0.3">
      <c r="A3344" s="11" t="s">
        <v>10850</v>
      </c>
      <c r="B3344" s="11">
        <v>2017</v>
      </c>
      <c r="C3344" s="11" t="s">
        <v>10851</v>
      </c>
      <c r="D3344" s="11" t="s">
        <v>10852</v>
      </c>
    </row>
    <row r="3345" spans="1:8" x14ac:dyDescent="0.3">
      <c r="A3345" s="11" t="s">
        <v>10853</v>
      </c>
      <c r="B3345" s="11">
        <v>2013</v>
      </c>
      <c r="C3345" s="11" t="s">
        <v>10854</v>
      </c>
      <c r="D3345" s="11" t="s">
        <v>7736</v>
      </c>
      <c r="E3345" s="11">
        <v>28</v>
      </c>
      <c r="G3345" s="11" t="s">
        <v>5470</v>
      </c>
    </row>
    <row r="3346" spans="1:8" x14ac:dyDescent="0.3">
      <c r="A3346" s="11" t="s">
        <v>10855</v>
      </c>
      <c r="B3346" s="11">
        <v>2018</v>
      </c>
      <c r="C3346" s="11" t="s">
        <v>10856</v>
      </c>
      <c r="D3346" s="11" t="s">
        <v>10857</v>
      </c>
    </row>
    <row r="3347" spans="1:8" x14ac:dyDescent="0.3">
      <c r="A3347" s="11" t="s">
        <v>10858</v>
      </c>
      <c r="B3347" s="11">
        <v>2014</v>
      </c>
      <c r="C3347" s="11" t="s">
        <v>10859</v>
      </c>
      <c r="D3347" s="11" t="s">
        <v>10860</v>
      </c>
      <c r="G3347" s="11" t="s">
        <v>10861</v>
      </c>
    </row>
    <row r="3348" spans="1:8" x14ac:dyDescent="0.3">
      <c r="A3348" s="11" t="s">
        <v>10862</v>
      </c>
      <c r="B3348" s="11">
        <v>2016</v>
      </c>
      <c r="C3348" s="11" t="s">
        <v>10863</v>
      </c>
      <c r="D3348" s="11" t="s">
        <v>10864</v>
      </c>
      <c r="E3348" s="11">
        <v>56</v>
      </c>
      <c r="G3348" s="11" t="s">
        <v>10865</v>
      </c>
    </row>
    <row r="3349" spans="1:8" x14ac:dyDescent="0.3">
      <c r="A3349" s="11" t="s">
        <v>10866</v>
      </c>
      <c r="B3349" s="11">
        <v>2017</v>
      </c>
      <c r="C3349" s="11" t="s">
        <v>10867</v>
      </c>
      <c r="D3349" s="11" t="s">
        <v>10868</v>
      </c>
      <c r="G3349" s="11" t="s">
        <v>10869</v>
      </c>
    </row>
    <row r="3350" spans="1:8" x14ac:dyDescent="0.3">
      <c r="A3350" s="11" t="s">
        <v>10870</v>
      </c>
      <c r="B3350" s="11">
        <v>2019</v>
      </c>
      <c r="C3350" s="11" t="s">
        <v>10871</v>
      </c>
      <c r="D3350" s="11" t="s">
        <v>10872</v>
      </c>
      <c r="G3350" s="11" t="s">
        <v>5538</v>
      </c>
      <c r="H3350" s="11" t="s">
        <v>10873</v>
      </c>
    </row>
    <row r="3351" spans="1:8" x14ac:dyDescent="0.3">
      <c r="A3351" s="11" t="s">
        <v>10874</v>
      </c>
      <c r="B3351" s="11">
        <v>2021</v>
      </c>
      <c r="C3351" s="11" t="s">
        <v>10875</v>
      </c>
      <c r="D3351" s="11" t="s">
        <v>10582</v>
      </c>
      <c r="E3351" s="11">
        <v>54</v>
      </c>
      <c r="G3351" s="11" t="s">
        <v>10876</v>
      </c>
    </row>
    <row r="3352" spans="1:8" x14ac:dyDescent="0.3">
      <c r="A3352" s="11" t="s">
        <v>10877</v>
      </c>
      <c r="B3352" s="11">
        <v>2020</v>
      </c>
      <c r="C3352" s="11" t="s">
        <v>10878</v>
      </c>
      <c r="D3352" s="11" t="s">
        <v>7736</v>
      </c>
      <c r="E3352" s="11">
        <v>35</v>
      </c>
      <c r="G3352" s="11" t="s">
        <v>10879</v>
      </c>
      <c r="H3352" s="11" t="s">
        <v>10880</v>
      </c>
    </row>
    <row r="3353" spans="1:8" x14ac:dyDescent="0.3">
      <c r="A3353" s="11" t="s">
        <v>10881</v>
      </c>
      <c r="B3353" s="11">
        <v>2019</v>
      </c>
      <c r="C3353" s="11" t="s">
        <v>10882</v>
      </c>
      <c r="D3353" s="11" t="s">
        <v>10883</v>
      </c>
      <c r="G3353" s="11" t="s">
        <v>10884</v>
      </c>
      <c r="H3353" s="11" t="s">
        <v>10885</v>
      </c>
    </row>
    <row r="3354" spans="1:8" x14ac:dyDescent="0.3">
      <c r="A3354" s="11" t="s">
        <v>10886</v>
      </c>
      <c r="B3354" s="11">
        <v>2017</v>
      </c>
      <c r="C3354" s="11" t="s">
        <v>10887</v>
      </c>
      <c r="D3354" s="11" t="s">
        <v>10582</v>
      </c>
      <c r="E3354" s="11">
        <v>48</v>
      </c>
      <c r="G3354" s="11" t="s">
        <v>10888</v>
      </c>
      <c r="H3354" s="11" t="s">
        <v>10889</v>
      </c>
    </row>
    <row r="3355" spans="1:8" x14ac:dyDescent="0.3">
      <c r="A3355" s="11" t="s">
        <v>10890</v>
      </c>
      <c r="B3355" s="11">
        <v>2017</v>
      </c>
      <c r="C3355" s="11" t="s">
        <v>10891</v>
      </c>
      <c r="D3355" s="11" t="s">
        <v>10892</v>
      </c>
      <c r="G3355" s="11" t="s">
        <v>10893</v>
      </c>
    </row>
    <row r="3356" spans="1:8" x14ac:dyDescent="0.3">
      <c r="A3356" s="11" t="s">
        <v>10894</v>
      </c>
      <c r="B3356" s="11">
        <v>2012</v>
      </c>
      <c r="C3356" s="11" t="s">
        <v>10895</v>
      </c>
      <c r="D3356" s="11" t="s">
        <v>10896</v>
      </c>
      <c r="G3356" s="11" t="s">
        <v>10897</v>
      </c>
    </row>
    <row r="3357" spans="1:8" x14ac:dyDescent="0.3">
      <c r="A3357" s="11" t="s">
        <v>10898</v>
      </c>
      <c r="B3357" s="11">
        <v>2017</v>
      </c>
      <c r="C3357" s="11" t="s">
        <v>5580</v>
      </c>
      <c r="D3357" s="11" t="s">
        <v>10899</v>
      </c>
      <c r="G3357" s="11" t="s">
        <v>5582</v>
      </c>
      <c r="H3357" s="11" t="s">
        <v>10900</v>
      </c>
    </row>
    <row r="3358" spans="1:8" x14ac:dyDescent="0.3">
      <c r="A3358" s="11" t="s">
        <v>10901</v>
      </c>
      <c r="B3358" s="11">
        <v>2020</v>
      </c>
      <c r="C3358" s="11" t="s">
        <v>5488</v>
      </c>
      <c r="D3358" s="11" t="s">
        <v>10902</v>
      </c>
      <c r="G3358" s="11" t="s">
        <v>5489</v>
      </c>
      <c r="H3358" s="11" t="s">
        <v>10903</v>
      </c>
    </row>
    <row r="3359" spans="1:8" x14ac:dyDescent="0.3">
      <c r="A3359" s="11" t="s">
        <v>10870</v>
      </c>
      <c r="B3359" s="11">
        <v>2020</v>
      </c>
      <c r="C3359" s="11" t="s">
        <v>10904</v>
      </c>
      <c r="D3359" s="11" t="s">
        <v>10905</v>
      </c>
      <c r="G3359" s="11" t="s">
        <v>10906</v>
      </c>
      <c r="H3359" s="11" t="s">
        <v>10907</v>
      </c>
    </row>
    <row r="3360" spans="1:8" x14ac:dyDescent="0.3">
      <c r="A3360" s="11" t="s">
        <v>10908</v>
      </c>
      <c r="B3360" s="11">
        <v>2016</v>
      </c>
      <c r="C3360" s="11" t="s">
        <v>10909</v>
      </c>
      <c r="D3360" s="11" t="s">
        <v>10910</v>
      </c>
      <c r="G3360" s="11" t="s">
        <v>10911</v>
      </c>
      <c r="H3360" s="11" t="s">
        <v>10912</v>
      </c>
    </row>
    <row r="3361" spans="1:8" x14ac:dyDescent="0.3">
      <c r="A3361" s="11" t="s">
        <v>10913</v>
      </c>
      <c r="B3361" s="11">
        <v>2014</v>
      </c>
      <c r="C3361" s="11" t="s">
        <v>10914</v>
      </c>
      <c r="D3361" s="11" t="s">
        <v>10915</v>
      </c>
    </row>
    <row r="3362" spans="1:8" x14ac:dyDescent="0.3">
      <c r="A3362" s="11" t="s">
        <v>10916</v>
      </c>
      <c r="B3362" s="11">
        <v>2012</v>
      </c>
      <c r="C3362" s="11" t="s">
        <v>10917</v>
      </c>
      <c r="D3362" s="11" t="s">
        <v>10918</v>
      </c>
    </row>
    <row r="3363" spans="1:8" x14ac:dyDescent="0.3">
      <c r="A3363" s="11" t="s">
        <v>10919</v>
      </c>
      <c r="B3363" s="11">
        <v>2016</v>
      </c>
      <c r="C3363" s="11" t="s">
        <v>10920</v>
      </c>
      <c r="D3363" s="11" t="s">
        <v>10921</v>
      </c>
    </row>
    <row r="3364" spans="1:8" x14ac:dyDescent="0.3">
      <c r="A3364" s="11" t="s">
        <v>10922</v>
      </c>
      <c r="B3364" s="11">
        <v>2016</v>
      </c>
      <c r="C3364" s="11" t="s">
        <v>10923</v>
      </c>
      <c r="D3364" s="11" t="s">
        <v>10924</v>
      </c>
      <c r="G3364" s="11" t="s">
        <v>10925</v>
      </c>
      <c r="H3364" s="11" t="s">
        <v>10926</v>
      </c>
    </row>
    <row r="3365" spans="1:8" x14ac:dyDescent="0.3">
      <c r="A3365" s="11" t="s">
        <v>10636</v>
      </c>
      <c r="B3365" s="11" t="s">
        <v>10927</v>
      </c>
      <c r="C3365" s="11" t="s">
        <v>10928</v>
      </c>
      <c r="D3365" s="11" t="s">
        <v>10929</v>
      </c>
      <c r="G3365" s="11" t="s">
        <v>10930</v>
      </c>
    </row>
    <row r="3366" spans="1:8" x14ac:dyDescent="0.3">
      <c r="A3366" s="11" t="s">
        <v>10931</v>
      </c>
      <c r="B3366" s="11" t="s">
        <v>4274</v>
      </c>
      <c r="C3366" s="11" t="s">
        <v>10932</v>
      </c>
      <c r="D3366" s="11" t="s">
        <v>10933</v>
      </c>
      <c r="G3366" s="11" t="s">
        <v>10934</v>
      </c>
    </row>
    <row r="3367" spans="1:8" x14ac:dyDescent="0.3">
      <c r="A3367" s="11" t="s">
        <v>10935</v>
      </c>
      <c r="B3367" s="11" t="s">
        <v>4277</v>
      </c>
      <c r="C3367" s="11" t="s">
        <v>10936</v>
      </c>
      <c r="D3367" s="11" t="s">
        <v>10937</v>
      </c>
      <c r="G3367" s="11" t="s">
        <v>1946</v>
      </c>
      <c r="H3367" s="11" t="s">
        <v>10938</v>
      </c>
    </row>
    <row r="3368" spans="1:8" x14ac:dyDescent="0.3">
      <c r="A3368" s="11" t="s">
        <v>10939</v>
      </c>
      <c r="B3368" s="11">
        <v>2021</v>
      </c>
      <c r="C3368" s="11" t="s">
        <v>10940</v>
      </c>
      <c r="D3368" s="11" t="s">
        <v>9676</v>
      </c>
      <c r="E3368" s="11">
        <v>21</v>
      </c>
      <c r="G3368" s="11">
        <v>133</v>
      </c>
      <c r="H3368" s="11" t="s">
        <v>10941</v>
      </c>
    </row>
    <row r="3369" spans="1:8" x14ac:dyDescent="0.3">
      <c r="A3369" s="11" t="s">
        <v>10942</v>
      </c>
      <c r="B3369" s="11" t="s">
        <v>10943</v>
      </c>
      <c r="C3369" s="11" t="s">
        <v>10944</v>
      </c>
      <c r="D3369" s="11" t="s">
        <v>1991</v>
      </c>
      <c r="E3369" s="11">
        <v>181</v>
      </c>
      <c r="G3369" s="11">
        <v>115119</v>
      </c>
      <c r="H3369" s="11" t="s">
        <v>10945</v>
      </c>
    </row>
    <row r="3370" spans="1:8" x14ac:dyDescent="0.3">
      <c r="A3370" s="11" t="s">
        <v>10946</v>
      </c>
      <c r="B3370" s="11">
        <v>2018</v>
      </c>
      <c r="C3370" s="11" t="s">
        <v>10947</v>
      </c>
      <c r="D3370" s="11" t="s">
        <v>10948</v>
      </c>
      <c r="G3370" s="11" t="s">
        <v>787</v>
      </c>
    </row>
    <row r="3371" spans="1:8" x14ac:dyDescent="0.3">
      <c r="A3371" s="11" t="s">
        <v>10949</v>
      </c>
      <c r="B3371" s="11">
        <v>2020</v>
      </c>
      <c r="C3371" s="11" t="s">
        <v>10950</v>
      </c>
      <c r="D3371" s="11" t="s">
        <v>10951</v>
      </c>
      <c r="G3371" s="11" t="s">
        <v>10952</v>
      </c>
      <c r="H3371" s="11" t="s">
        <v>10953</v>
      </c>
    </row>
    <row r="3372" spans="1:8" x14ac:dyDescent="0.3">
      <c r="A3372" s="11" t="s">
        <v>10954</v>
      </c>
      <c r="B3372" s="11">
        <v>2018</v>
      </c>
      <c r="C3372" s="11" t="s">
        <v>10955</v>
      </c>
      <c r="D3372" s="11" t="s">
        <v>10956</v>
      </c>
      <c r="G3372" s="11" t="s">
        <v>10957</v>
      </c>
    </row>
    <row r="3373" spans="1:8" x14ac:dyDescent="0.3">
      <c r="A3373" s="11" t="s">
        <v>10958</v>
      </c>
      <c r="B3373" s="11">
        <v>2019</v>
      </c>
      <c r="C3373" s="11" t="s">
        <v>10959</v>
      </c>
      <c r="D3373" s="11" t="s">
        <v>5254</v>
      </c>
    </row>
    <row r="3374" spans="1:8" x14ac:dyDescent="0.3">
      <c r="A3374" s="11" t="s">
        <v>10960</v>
      </c>
      <c r="B3374" s="11">
        <v>2018</v>
      </c>
      <c r="C3374" s="11" t="s">
        <v>10961</v>
      </c>
      <c r="D3374" s="11" t="s">
        <v>5254</v>
      </c>
      <c r="E3374" s="11">
        <v>2263</v>
      </c>
      <c r="G3374" s="11" t="s">
        <v>2326</v>
      </c>
      <c r="H3374" s="11" t="s">
        <v>10962</v>
      </c>
    </row>
    <row r="3375" spans="1:8" x14ac:dyDescent="0.3">
      <c r="A3375" s="11" t="s">
        <v>10963</v>
      </c>
      <c r="B3375" s="11">
        <v>2018</v>
      </c>
      <c r="C3375" s="11" t="s">
        <v>10964</v>
      </c>
      <c r="D3375" s="11" t="s">
        <v>10965</v>
      </c>
      <c r="G3375" s="11" t="s">
        <v>10966</v>
      </c>
    </row>
    <row r="3376" spans="1:8" x14ac:dyDescent="0.3">
      <c r="A3376" s="11" t="s">
        <v>10967</v>
      </c>
      <c r="B3376" s="11">
        <v>2020</v>
      </c>
      <c r="C3376" s="11" t="s">
        <v>10968</v>
      </c>
      <c r="D3376" s="11" t="s">
        <v>10969</v>
      </c>
      <c r="G3376" s="11" t="s">
        <v>3198</v>
      </c>
    </row>
    <row r="3377" spans="1:8" x14ac:dyDescent="0.3">
      <c r="A3377" s="11" t="s">
        <v>10970</v>
      </c>
      <c r="B3377" s="11">
        <v>2015</v>
      </c>
      <c r="C3377" s="11" t="s">
        <v>9299</v>
      </c>
      <c r="D3377" s="11" t="s">
        <v>10971</v>
      </c>
      <c r="G3377" s="11" t="s">
        <v>9301</v>
      </c>
    </row>
    <row r="3378" spans="1:8" x14ac:dyDescent="0.3">
      <c r="A3378" s="11" t="s">
        <v>10812</v>
      </c>
      <c r="B3378" s="11">
        <v>2014</v>
      </c>
      <c r="C3378" s="11" t="s">
        <v>10813</v>
      </c>
      <c r="D3378" s="11" t="s">
        <v>10814</v>
      </c>
      <c r="E3378" s="11">
        <v>32</v>
      </c>
      <c r="G3378" s="11" t="s">
        <v>10815</v>
      </c>
    </row>
    <row r="3379" spans="1:8" x14ac:dyDescent="0.3">
      <c r="A3379" s="11" t="s">
        <v>10972</v>
      </c>
      <c r="B3379" s="11">
        <v>2018</v>
      </c>
      <c r="C3379" s="11" t="s">
        <v>10973</v>
      </c>
      <c r="D3379" s="11" t="s">
        <v>894</v>
      </c>
      <c r="G3379" s="11" t="s">
        <v>10974</v>
      </c>
      <c r="H3379" s="11" t="s">
        <v>10975</v>
      </c>
    </row>
    <row r="3380" spans="1:8" x14ac:dyDescent="0.3">
      <c r="A3380" s="11" t="s">
        <v>7834</v>
      </c>
      <c r="B3380" s="11">
        <v>2017</v>
      </c>
      <c r="C3380" s="11" t="s">
        <v>6305</v>
      </c>
      <c r="D3380" s="11" t="s">
        <v>10976</v>
      </c>
      <c r="E3380" s="11">
        <v>5</v>
      </c>
      <c r="G3380" s="11" t="s">
        <v>6307</v>
      </c>
    </row>
    <row r="3381" spans="1:8" x14ac:dyDescent="0.3">
      <c r="A3381" s="11" t="s">
        <v>10977</v>
      </c>
      <c r="B3381" s="11">
        <v>2017</v>
      </c>
      <c r="C3381" s="11" t="s">
        <v>10978</v>
      </c>
      <c r="D3381" s="11" t="s">
        <v>10979</v>
      </c>
      <c r="G3381" s="11" t="s">
        <v>10980</v>
      </c>
      <c r="H3381" s="11" t="s">
        <v>10981</v>
      </c>
    </row>
    <row r="3382" spans="1:8" x14ac:dyDescent="0.3">
      <c r="A3382" s="11" t="s">
        <v>10982</v>
      </c>
      <c r="B3382" s="11">
        <v>2013</v>
      </c>
      <c r="C3382" s="11" t="s">
        <v>6318</v>
      </c>
      <c r="D3382" s="11" t="s">
        <v>10983</v>
      </c>
      <c r="G3382" s="11" t="s">
        <v>6320</v>
      </c>
    </row>
    <row r="3383" spans="1:8" x14ac:dyDescent="0.3">
      <c r="A3383" s="11" t="s">
        <v>10984</v>
      </c>
      <c r="B3383" s="11">
        <v>2014</v>
      </c>
      <c r="C3383" s="11" t="s">
        <v>10985</v>
      </c>
      <c r="D3383" s="11" t="s">
        <v>10986</v>
      </c>
      <c r="G3383" s="11" t="s">
        <v>1057</v>
      </c>
    </row>
    <row r="3384" spans="1:8" x14ac:dyDescent="0.3">
      <c r="A3384" s="11" t="s">
        <v>7797</v>
      </c>
      <c r="B3384" s="11">
        <v>2018</v>
      </c>
      <c r="C3384" s="11" t="s">
        <v>6334</v>
      </c>
      <c r="D3384" s="11" t="s">
        <v>10987</v>
      </c>
      <c r="E3384" s="11">
        <v>1</v>
      </c>
      <c r="G3384" s="11" t="s">
        <v>10988</v>
      </c>
    </row>
    <row r="3385" spans="1:8" x14ac:dyDescent="0.3">
      <c r="A3385" s="11" t="s">
        <v>10989</v>
      </c>
      <c r="B3385" s="11">
        <v>2018</v>
      </c>
      <c r="C3385" s="11" t="s">
        <v>10990</v>
      </c>
      <c r="D3385" s="11" t="s">
        <v>10991</v>
      </c>
      <c r="G3385" s="11" t="s">
        <v>7361</v>
      </c>
      <c r="H3385" s="11" t="s">
        <v>10992</v>
      </c>
    </row>
    <row r="3386" spans="1:8" x14ac:dyDescent="0.3">
      <c r="A3386" s="11" t="s">
        <v>10993</v>
      </c>
      <c r="B3386" s="11">
        <v>2015</v>
      </c>
      <c r="C3386" s="11" t="s">
        <v>10262</v>
      </c>
      <c r="D3386" s="11" t="s">
        <v>10994</v>
      </c>
    </row>
    <row r="3387" spans="1:8" x14ac:dyDescent="0.3">
      <c r="A3387" s="11" t="s">
        <v>10995</v>
      </c>
      <c r="B3387" s="11">
        <v>2015</v>
      </c>
      <c r="C3387" s="11" t="s">
        <v>9773</v>
      </c>
      <c r="D3387" s="11" t="s">
        <v>10996</v>
      </c>
      <c r="G3387" s="11" t="s">
        <v>1601</v>
      </c>
    </row>
    <row r="3388" spans="1:8" x14ac:dyDescent="0.3">
      <c r="A3388" s="11" t="s">
        <v>10997</v>
      </c>
      <c r="B3388" s="11">
        <v>2014</v>
      </c>
      <c r="C3388" s="11" t="s">
        <v>10998</v>
      </c>
      <c r="D3388" s="11" t="s">
        <v>10983</v>
      </c>
      <c r="E3388" s="11">
        <v>3</v>
      </c>
      <c r="G3388" s="11" t="s">
        <v>10999</v>
      </c>
    </row>
    <row r="3389" spans="1:8" x14ac:dyDescent="0.3">
      <c r="A3389" s="11" t="s">
        <v>11000</v>
      </c>
      <c r="B3389" s="11">
        <v>2016</v>
      </c>
      <c r="C3389" s="11" t="s">
        <v>11001</v>
      </c>
      <c r="D3389" s="11" t="s">
        <v>11002</v>
      </c>
      <c r="G3389" s="11" t="s">
        <v>1950</v>
      </c>
    </row>
    <row r="3390" spans="1:8" x14ac:dyDescent="0.3">
      <c r="A3390" s="11" t="s">
        <v>11003</v>
      </c>
      <c r="B3390" s="11">
        <v>2020</v>
      </c>
      <c r="C3390" s="11" t="s">
        <v>11004</v>
      </c>
      <c r="D3390" s="11" t="s">
        <v>11005</v>
      </c>
      <c r="G3390" s="11" t="s">
        <v>11006</v>
      </c>
    </row>
    <row r="3391" spans="1:8" x14ac:dyDescent="0.3">
      <c r="A3391" s="11" t="s">
        <v>11007</v>
      </c>
      <c r="B3391" s="11">
        <v>2019</v>
      </c>
      <c r="C3391" s="11" t="s">
        <v>11008</v>
      </c>
      <c r="D3391" s="11" t="s">
        <v>5527</v>
      </c>
      <c r="G3391" s="11" t="s">
        <v>11009</v>
      </c>
    </row>
    <row r="3392" spans="1:8" x14ac:dyDescent="0.3">
      <c r="A3392" s="11" t="s">
        <v>11010</v>
      </c>
      <c r="B3392" s="11">
        <v>2013</v>
      </c>
      <c r="C3392" s="11" t="s">
        <v>11011</v>
      </c>
      <c r="D3392" s="11" t="s">
        <v>11012</v>
      </c>
      <c r="G3392" s="11" t="s">
        <v>11013</v>
      </c>
      <c r="H3392" s="11" t="s">
        <v>11014</v>
      </c>
    </row>
    <row r="3393" spans="1:8" x14ac:dyDescent="0.3">
      <c r="A3393" s="11" t="s">
        <v>11015</v>
      </c>
      <c r="B3393" s="11">
        <v>2013</v>
      </c>
      <c r="C3393" s="11" t="s">
        <v>11016</v>
      </c>
      <c r="D3393" s="11" t="s">
        <v>11017</v>
      </c>
      <c r="G3393" s="11" t="s">
        <v>5109</v>
      </c>
    </row>
    <row r="3394" spans="1:8" x14ac:dyDescent="0.3">
      <c r="A3394" s="11" t="s">
        <v>11018</v>
      </c>
      <c r="B3394" s="11">
        <v>2011</v>
      </c>
      <c r="C3394" s="11" t="s">
        <v>11019</v>
      </c>
      <c r="D3394" s="11" t="s">
        <v>11020</v>
      </c>
      <c r="E3394" s="11">
        <v>2</v>
      </c>
      <c r="G3394" s="11" t="s">
        <v>11021</v>
      </c>
    </row>
    <row r="3395" spans="1:8" x14ac:dyDescent="0.3">
      <c r="A3395" s="11" t="s">
        <v>11022</v>
      </c>
      <c r="B3395" s="11">
        <v>2013</v>
      </c>
      <c r="C3395" s="11" t="s">
        <v>11023</v>
      </c>
      <c r="D3395" s="11" t="s">
        <v>10536</v>
      </c>
      <c r="E3395" s="11">
        <v>231</v>
      </c>
    </row>
    <row r="3396" spans="1:8" x14ac:dyDescent="0.3">
      <c r="A3396" s="11" t="s">
        <v>11024</v>
      </c>
      <c r="B3396" s="11">
        <v>2018</v>
      </c>
      <c r="C3396" s="11" t="s">
        <v>11025</v>
      </c>
      <c r="D3396" s="11" t="s">
        <v>4554</v>
      </c>
      <c r="G3396" s="11" t="s">
        <v>11026</v>
      </c>
    </row>
    <row r="3397" spans="1:8" x14ac:dyDescent="0.3">
      <c r="A3397" s="11" t="s">
        <v>11027</v>
      </c>
      <c r="B3397" s="11">
        <v>1995</v>
      </c>
      <c r="C3397" s="11" t="s">
        <v>11028</v>
      </c>
      <c r="D3397" s="11" t="s">
        <v>11029</v>
      </c>
      <c r="E3397" s="11">
        <v>38</v>
      </c>
      <c r="G3397" s="11" t="s">
        <v>11030</v>
      </c>
    </row>
    <row r="3398" spans="1:8" x14ac:dyDescent="0.3">
      <c r="A3398" s="11" t="s">
        <v>11031</v>
      </c>
      <c r="B3398" s="11">
        <v>2012</v>
      </c>
      <c r="C3398" s="11" t="s">
        <v>11032</v>
      </c>
      <c r="D3398" s="11" t="s">
        <v>11033</v>
      </c>
      <c r="G3398" s="11" t="s">
        <v>11034</v>
      </c>
    </row>
    <row r="3399" spans="1:8" x14ac:dyDescent="0.3">
      <c r="A3399" s="11" t="s">
        <v>11035</v>
      </c>
      <c r="B3399" s="11">
        <v>2015</v>
      </c>
      <c r="C3399" s="11" t="s">
        <v>11036</v>
      </c>
      <c r="D3399" s="11" t="s">
        <v>11037</v>
      </c>
      <c r="G3399" s="11" t="s">
        <v>11038</v>
      </c>
    </row>
    <row r="3400" spans="1:8" x14ac:dyDescent="0.3">
      <c r="A3400" s="11" t="s">
        <v>11039</v>
      </c>
      <c r="B3400" s="11">
        <v>2013</v>
      </c>
      <c r="C3400" s="11" t="s">
        <v>11040</v>
      </c>
      <c r="D3400" s="11" t="s">
        <v>11041</v>
      </c>
      <c r="G3400" s="11" t="s">
        <v>11038</v>
      </c>
    </row>
    <row r="3401" spans="1:8" x14ac:dyDescent="0.3">
      <c r="A3401" s="11" t="s">
        <v>11042</v>
      </c>
      <c r="B3401" s="11">
        <v>2013</v>
      </c>
      <c r="C3401" s="11" t="s">
        <v>11043</v>
      </c>
      <c r="D3401" s="11" t="s">
        <v>11044</v>
      </c>
      <c r="G3401" s="11" t="s">
        <v>11045</v>
      </c>
      <c r="H3401" s="11" t="s">
        <v>11046</v>
      </c>
    </row>
    <row r="3402" spans="1:8" x14ac:dyDescent="0.3">
      <c r="A3402" s="11" t="s">
        <v>11047</v>
      </c>
      <c r="B3402" s="11">
        <v>2018</v>
      </c>
      <c r="C3402" s="11" t="s">
        <v>11048</v>
      </c>
      <c r="D3402" s="11" t="s">
        <v>11049</v>
      </c>
      <c r="E3402" s="11">
        <v>11401</v>
      </c>
      <c r="G3402" s="11" t="s">
        <v>11050</v>
      </c>
    </row>
    <row r="3403" spans="1:8" x14ac:dyDescent="0.3">
      <c r="A3403" s="11" t="s">
        <v>11051</v>
      </c>
      <c r="B3403" s="11">
        <v>2020</v>
      </c>
      <c r="C3403" s="11" t="s">
        <v>11052</v>
      </c>
      <c r="D3403" s="11" t="s">
        <v>7736</v>
      </c>
      <c r="E3403" s="11">
        <v>35</v>
      </c>
      <c r="G3403" s="11" t="s">
        <v>11053</v>
      </c>
      <c r="H3403" s="11" t="s">
        <v>11054</v>
      </c>
    </row>
    <row r="3404" spans="1:8" x14ac:dyDescent="0.3">
      <c r="A3404" s="11" t="s">
        <v>11055</v>
      </c>
      <c r="B3404" s="11">
        <v>2011</v>
      </c>
      <c r="C3404" s="11" t="s">
        <v>11056</v>
      </c>
      <c r="D3404" s="11" t="s">
        <v>11057</v>
      </c>
    </row>
    <row r="3405" spans="1:8" x14ac:dyDescent="0.3">
      <c r="A3405" s="11" t="s">
        <v>11058</v>
      </c>
      <c r="B3405" s="11">
        <v>2018</v>
      </c>
      <c r="C3405" s="11" t="s">
        <v>11059</v>
      </c>
      <c r="D3405" s="11" t="s">
        <v>11060</v>
      </c>
      <c r="G3405" s="18">
        <v>45931</v>
      </c>
    </row>
    <row r="3406" spans="1:8" x14ac:dyDescent="0.3">
      <c r="A3406" s="11" t="s">
        <v>11061</v>
      </c>
      <c r="B3406" s="11">
        <v>2018</v>
      </c>
      <c r="C3406" s="11" t="s">
        <v>11062</v>
      </c>
      <c r="D3406" s="11" t="s">
        <v>5254</v>
      </c>
      <c r="E3406" s="11">
        <v>2263</v>
      </c>
      <c r="G3406" s="11" t="s">
        <v>2326</v>
      </c>
    </row>
    <row r="3407" spans="1:8" x14ac:dyDescent="0.3">
      <c r="A3407" s="11" t="s">
        <v>459</v>
      </c>
      <c r="B3407" s="11">
        <v>2018</v>
      </c>
      <c r="C3407" s="11" t="s">
        <v>11063</v>
      </c>
      <c r="D3407" s="11" t="s">
        <v>461</v>
      </c>
      <c r="E3407" s="11">
        <v>10859</v>
      </c>
      <c r="G3407" s="11" t="s">
        <v>462</v>
      </c>
      <c r="H3407" s="11" t="s">
        <v>463</v>
      </c>
    </row>
    <row r="3408" spans="1:8" x14ac:dyDescent="0.3">
      <c r="A3408" s="11" t="s">
        <v>8225</v>
      </c>
      <c r="B3408" s="11">
        <v>2019</v>
      </c>
      <c r="C3408" s="11" t="s">
        <v>8226</v>
      </c>
      <c r="D3408" s="11" t="s">
        <v>11064</v>
      </c>
      <c r="E3408" s="11">
        <v>7</v>
      </c>
      <c r="G3408" s="11" t="s">
        <v>8227</v>
      </c>
    </row>
    <row r="3409" spans="1:8" x14ac:dyDescent="0.3">
      <c r="A3409" s="11" t="s">
        <v>473</v>
      </c>
      <c r="B3409" s="11">
        <v>2017</v>
      </c>
      <c r="C3409" s="11" t="s">
        <v>474</v>
      </c>
      <c r="D3409" s="11" t="s">
        <v>475</v>
      </c>
      <c r="G3409" s="11" t="s">
        <v>476</v>
      </c>
      <c r="H3409" s="11" t="s">
        <v>477</v>
      </c>
    </row>
    <row r="3410" spans="1:8" x14ac:dyDescent="0.3">
      <c r="A3410" s="11" t="s">
        <v>11065</v>
      </c>
      <c r="B3410" s="11">
        <v>2018</v>
      </c>
      <c r="C3410" s="11" t="s">
        <v>11066</v>
      </c>
      <c r="D3410" s="11" t="s">
        <v>5254</v>
      </c>
      <c r="E3410" s="11">
        <v>2263</v>
      </c>
      <c r="G3410" s="11" t="s">
        <v>11067</v>
      </c>
    </row>
    <row r="3411" spans="1:8" x14ac:dyDescent="0.3">
      <c r="A3411" s="11" t="s">
        <v>11068</v>
      </c>
      <c r="B3411" s="11">
        <v>2018</v>
      </c>
      <c r="C3411" s="11" t="s">
        <v>11069</v>
      </c>
      <c r="D3411" s="11" t="s">
        <v>5254</v>
      </c>
      <c r="E3411" s="11">
        <v>2263</v>
      </c>
      <c r="G3411" s="11" t="s">
        <v>760</v>
      </c>
    </row>
    <row r="3412" spans="1:8" x14ac:dyDescent="0.3">
      <c r="A3412" s="11" t="s">
        <v>11070</v>
      </c>
      <c r="B3412" s="11">
        <v>2019</v>
      </c>
      <c r="C3412" s="11" t="s">
        <v>681</v>
      </c>
      <c r="D3412" s="11" t="s">
        <v>480</v>
      </c>
      <c r="G3412" s="11" t="s">
        <v>481</v>
      </c>
      <c r="H3412" s="11" t="s">
        <v>482</v>
      </c>
    </row>
    <row r="3413" spans="1:8" x14ac:dyDescent="0.3">
      <c r="A3413" s="11" t="s">
        <v>4156</v>
      </c>
      <c r="B3413" s="11">
        <v>2018</v>
      </c>
      <c r="C3413" s="11" t="s">
        <v>4157</v>
      </c>
      <c r="D3413" s="11" t="s">
        <v>5254</v>
      </c>
      <c r="E3413" s="11">
        <v>2253</v>
      </c>
      <c r="G3413" s="11" t="s">
        <v>2326</v>
      </c>
    </row>
    <row r="3414" spans="1:8" x14ac:dyDescent="0.3">
      <c r="A3414" s="11" t="s">
        <v>11071</v>
      </c>
      <c r="B3414" s="11">
        <v>2017</v>
      </c>
      <c r="C3414" s="11" t="s">
        <v>11072</v>
      </c>
      <c r="D3414" s="11" t="s">
        <v>11073</v>
      </c>
      <c r="G3414" s="11" t="s">
        <v>11074</v>
      </c>
    </row>
    <row r="3415" spans="1:8" x14ac:dyDescent="0.3">
      <c r="A3415" s="11" t="s">
        <v>11075</v>
      </c>
      <c r="B3415" s="11">
        <v>2018</v>
      </c>
      <c r="C3415" s="11" t="s">
        <v>11076</v>
      </c>
      <c r="D3415" s="11" t="s">
        <v>5254</v>
      </c>
      <c r="E3415" s="11">
        <v>2263</v>
      </c>
      <c r="G3415" s="11" t="s">
        <v>1787</v>
      </c>
    </row>
    <row r="3416" spans="1:8" x14ac:dyDescent="0.3">
      <c r="A3416" s="11" t="s">
        <v>11077</v>
      </c>
      <c r="B3416" s="11">
        <v>2010</v>
      </c>
      <c r="C3416" s="11" t="s">
        <v>11078</v>
      </c>
      <c r="D3416" s="11" t="s">
        <v>11079</v>
      </c>
      <c r="E3416" s="11">
        <v>664</v>
      </c>
      <c r="G3416" s="11" t="s">
        <v>1622</v>
      </c>
    </row>
    <row r="3417" spans="1:8" x14ac:dyDescent="0.3">
      <c r="A3417" s="11" t="s">
        <v>11080</v>
      </c>
      <c r="B3417" s="11">
        <v>2017</v>
      </c>
      <c r="C3417" s="11" t="s">
        <v>7735</v>
      </c>
      <c r="D3417" s="11" t="s">
        <v>554</v>
      </c>
      <c r="E3417" s="11">
        <v>32</v>
      </c>
      <c r="F3417" s="11">
        <v>6</v>
      </c>
      <c r="G3417" s="11" t="s">
        <v>7737</v>
      </c>
    </row>
    <row r="3418" spans="1:8" x14ac:dyDescent="0.3">
      <c r="A3418" s="11" t="s">
        <v>11081</v>
      </c>
      <c r="B3418" s="11">
        <v>2018</v>
      </c>
      <c r="C3418" s="11" t="s">
        <v>11082</v>
      </c>
      <c r="D3418" s="11" t="s">
        <v>5254</v>
      </c>
      <c r="E3418" s="11">
        <v>2150</v>
      </c>
      <c r="G3418" s="11" t="s">
        <v>6733</v>
      </c>
    </row>
    <row r="3419" spans="1:8" x14ac:dyDescent="0.3">
      <c r="A3419" s="11" t="s">
        <v>11083</v>
      </c>
      <c r="B3419" s="11">
        <v>2014</v>
      </c>
      <c r="C3419" s="11" t="s">
        <v>3158</v>
      </c>
      <c r="D3419" s="11" t="s">
        <v>3755</v>
      </c>
      <c r="G3419" s="11" t="s">
        <v>3159</v>
      </c>
      <c r="H3419" s="11" t="s">
        <v>11084</v>
      </c>
    </row>
    <row r="3420" spans="1:8" x14ac:dyDescent="0.3">
      <c r="A3420" s="11" t="s">
        <v>11085</v>
      </c>
      <c r="B3420" s="11">
        <v>2019</v>
      </c>
      <c r="C3420" s="11" t="s">
        <v>11086</v>
      </c>
      <c r="D3420" s="11" t="s">
        <v>630</v>
      </c>
      <c r="G3420" s="11" t="s">
        <v>5266</v>
      </c>
    </row>
    <row r="3421" spans="1:8" x14ac:dyDescent="0.3">
      <c r="A3421" s="11" t="s">
        <v>11087</v>
      </c>
      <c r="B3421" s="11">
        <v>2002</v>
      </c>
      <c r="C3421" s="11" t="s">
        <v>11088</v>
      </c>
      <c r="D3421" s="11" t="s">
        <v>3444</v>
      </c>
    </row>
    <row r="3422" spans="1:8" x14ac:dyDescent="0.3">
      <c r="A3422" s="11" t="s">
        <v>11089</v>
      </c>
      <c r="B3422" s="11">
        <v>2007</v>
      </c>
      <c r="C3422" s="11" t="s">
        <v>6394</v>
      </c>
      <c r="D3422" s="11" t="s">
        <v>11090</v>
      </c>
      <c r="G3422" s="11" t="s">
        <v>11091</v>
      </c>
    </row>
    <row r="3423" spans="1:8" x14ac:dyDescent="0.3">
      <c r="A3423" s="11" t="s">
        <v>11092</v>
      </c>
      <c r="B3423" s="11">
        <v>2019</v>
      </c>
      <c r="C3423" s="11" t="s">
        <v>6403</v>
      </c>
      <c r="D3423" s="11" t="s">
        <v>5293</v>
      </c>
      <c r="G3423" s="11" t="s">
        <v>9765</v>
      </c>
      <c r="H3423" s="11" t="s">
        <v>9766</v>
      </c>
    </row>
    <row r="3424" spans="1:8" x14ac:dyDescent="0.3">
      <c r="A3424" s="11" t="s">
        <v>11093</v>
      </c>
      <c r="B3424" s="11">
        <v>2016</v>
      </c>
      <c r="C3424" s="11" t="s">
        <v>11094</v>
      </c>
      <c r="D3424" s="11" t="s">
        <v>11095</v>
      </c>
    </row>
    <row r="3425" spans="1:8" x14ac:dyDescent="0.3">
      <c r="A3425" s="11" t="s">
        <v>836</v>
      </c>
      <c r="B3425" s="11">
        <v>2019</v>
      </c>
      <c r="C3425" s="11" t="s">
        <v>3718</v>
      </c>
      <c r="D3425" s="11" t="s">
        <v>11096</v>
      </c>
      <c r="G3425" s="11" t="s">
        <v>839</v>
      </c>
      <c r="H3425" s="11" t="s">
        <v>8246</v>
      </c>
    </row>
    <row r="3426" spans="1:8" x14ac:dyDescent="0.3">
      <c r="A3426" s="11" t="s">
        <v>11097</v>
      </c>
      <c r="B3426" s="11">
        <v>2015</v>
      </c>
      <c r="C3426" s="11" t="s">
        <v>11098</v>
      </c>
      <c r="D3426" s="11" t="s">
        <v>11099</v>
      </c>
      <c r="E3426" s="11">
        <v>52</v>
      </c>
      <c r="G3426" s="11" t="s">
        <v>11100</v>
      </c>
    </row>
    <row r="3427" spans="1:8" x14ac:dyDescent="0.3">
      <c r="A3427" s="11" t="s">
        <v>11101</v>
      </c>
      <c r="B3427" s="11">
        <v>2018</v>
      </c>
      <c r="C3427" s="11" t="s">
        <v>11102</v>
      </c>
      <c r="D3427" s="11" t="s">
        <v>3015</v>
      </c>
      <c r="G3427" s="11" t="s">
        <v>3016</v>
      </c>
      <c r="H3427" s="11" t="s">
        <v>11103</v>
      </c>
    </row>
    <row r="3428" spans="1:8" x14ac:dyDescent="0.3">
      <c r="A3428" s="11" t="s">
        <v>518</v>
      </c>
      <c r="B3428" s="11" t="s">
        <v>3928</v>
      </c>
      <c r="C3428" s="11" t="s">
        <v>519</v>
      </c>
      <c r="D3428" s="11" t="s">
        <v>5254</v>
      </c>
      <c r="E3428" s="11">
        <v>2263</v>
      </c>
      <c r="G3428" s="11" t="s">
        <v>1950</v>
      </c>
    </row>
    <row r="3429" spans="1:8" x14ac:dyDescent="0.3">
      <c r="A3429" s="11" t="s">
        <v>521</v>
      </c>
      <c r="B3429" s="11" t="s">
        <v>5131</v>
      </c>
      <c r="C3429" s="11" t="s">
        <v>522</v>
      </c>
      <c r="D3429" s="11" t="s">
        <v>5254</v>
      </c>
      <c r="E3429" s="11">
        <v>2150</v>
      </c>
      <c r="G3429" s="11" t="s">
        <v>524</v>
      </c>
    </row>
    <row r="3430" spans="1:8" x14ac:dyDescent="0.3">
      <c r="A3430" s="11" t="s">
        <v>11104</v>
      </c>
      <c r="B3430" s="11" t="s">
        <v>3928</v>
      </c>
      <c r="C3430" s="11" t="s">
        <v>5524</v>
      </c>
      <c r="D3430" s="11" t="s">
        <v>5254</v>
      </c>
      <c r="E3430" s="11">
        <v>2263</v>
      </c>
      <c r="G3430" s="11" t="s">
        <v>2326</v>
      </c>
    </row>
    <row r="3431" spans="1:8" x14ac:dyDescent="0.3">
      <c r="A3431" s="11" t="s">
        <v>11105</v>
      </c>
      <c r="B3431" s="11" t="s">
        <v>5131</v>
      </c>
      <c r="C3431" s="11" t="s">
        <v>11106</v>
      </c>
      <c r="D3431" s="11" t="s">
        <v>5254</v>
      </c>
      <c r="E3431" s="11">
        <v>2150</v>
      </c>
      <c r="G3431" s="11" t="s">
        <v>11107</v>
      </c>
    </row>
    <row r="3432" spans="1:8" x14ac:dyDescent="0.3">
      <c r="A3432" s="11" t="s">
        <v>5299</v>
      </c>
      <c r="B3432" s="11">
        <v>2019</v>
      </c>
      <c r="C3432" s="11" t="s">
        <v>531</v>
      </c>
      <c r="D3432" s="11" t="s">
        <v>11108</v>
      </c>
      <c r="E3432" s="11">
        <v>36</v>
      </c>
      <c r="F3432" s="11">
        <v>5</v>
      </c>
      <c r="G3432" s="11" t="s">
        <v>533</v>
      </c>
      <c r="H3432" s="11" t="s">
        <v>534</v>
      </c>
    </row>
    <row r="3433" spans="1:8" x14ac:dyDescent="0.3">
      <c r="A3433" s="11" t="s">
        <v>11109</v>
      </c>
      <c r="B3433" s="11">
        <v>2014</v>
      </c>
      <c r="C3433" s="11" t="s">
        <v>11110</v>
      </c>
      <c r="D3433" s="11" t="s">
        <v>11111</v>
      </c>
      <c r="G3433" s="11" t="s">
        <v>1787</v>
      </c>
    </row>
    <row r="3434" spans="1:8" x14ac:dyDescent="0.3">
      <c r="A3434" s="11" t="s">
        <v>11112</v>
      </c>
      <c r="B3434" s="11">
        <v>2019</v>
      </c>
      <c r="C3434" s="11" t="s">
        <v>11113</v>
      </c>
      <c r="D3434" s="11" t="s">
        <v>678</v>
      </c>
      <c r="G3434" s="11" t="s">
        <v>11114</v>
      </c>
      <c r="H3434" s="11" t="s">
        <v>11115</v>
      </c>
    </row>
    <row r="3435" spans="1:8" x14ac:dyDescent="0.3">
      <c r="A3435" s="11" t="s">
        <v>11116</v>
      </c>
      <c r="B3435" s="11">
        <v>2018</v>
      </c>
      <c r="C3435" s="11" t="s">
        <v>11117</v>
      </c>
      <c r="D3435" s="11" t="s">
        <v>5254</v>
      </c>
      <c r="E3435" s="11">
        <v>2150</v>
      </c>
      <c r="G3435" s="11" t="s">
        <v>11118</v>
      </c>
    </row>
    <row r="3436" spans="1:8" x14ac:dyDescent="0.3">
      <c r="A3436" s="11" t="s">
        <v>11119</v>
      </c>
      <c r="B3436" s="11">
        <v>2018</v>
      </c>
      <c r="C3436" s="11" t="s">
        <v>11120</v>
      </c>
      <c r="D3436" s="11" t="s">
        <v>11121</v>
      </c>
      <c r="G3436" s="11" t="s">
        <v>11122</v>
      </c>
      <c r="H3436" s="11" t="s">
        <v>11123</v>
      </c>
    </row>
    <row r="3437" spans="1:8" x14ac:dyDescent="0.3">
      <c r="A3437" s="11" t="s">
        <v>557</v>
      </c>
      <c r="B3437" s="11">
        <v>2016</v>
      </c>
      <c r="C3437" s="11" t="s">
        <v>707</v>
      </c>
      <c r="D3437" s="11" t="s">
        <v>11124</v>
      </c>
      <c r="G3437" s="11" t="s">
        <v>560</v>
      </c>
    </row>
    <row r="3438" spans="1:8" x14ac:dyDescent="0.3">
      <c r="A3438" s="11" t="s">
        <v>562</v>
      </c>
      <c r="B3438" s="11">
        <v>1997</v>
      </c>
      <c r="C3438" s="11" t="s">
        <v>563</v>
      </c>
      <c r="D3438" s="11" t="s">
        <v>6435</v>
      </c>
      <c r="E3438" s="11">
        <v>9</v>
      </c>
      <c r="F3438" s="11">
        <v>8</v>
      </c>
      <c r="G3438" s="11" t="s">
        <v>565</v>
      </c>
      <c r="H3438" s="11" t="s">
        <v>566</v>
      </c>
    </row>
    <row r="3439" spans="1:8" x14ac:dyDescent="0.3">
      <c r="A3439" s="11" t="s">
        <v>11125</v>
      </c>
      <c r="B3439" s="11">
        <v>2017</v>
      </c>
      <c r="C3439" s="11" t="s">
        <v>11126</v>
      </c>
      <c r="D3439" s="11" t="s">
        <v>11127</v>
      </c>
      <c r="G3439" s="11" t="s">
        <v>1717</v>
      </c>
      <c r="H3439" s="11" t="s">
        <v>11128</v>
      </c>
    </row>
    <row r="3440" spans="1:8" x14ac:dyDescent="0.3">
      <c r="A3440" s="11" t="s">
        <v>7452</v>
      </c>
      <c r="B3440" s="11">
        <v>1998</v>
      </c>
      <c r="C3440" s="11" t="s">
        <v>7453</v>
      </c>
      <c r="D3440" s="11" t="s">
        <v>11129</v>
      </c>
      <c r="E3440" s="11">
        <v>1398</v>
      </c>
      <c r="G3440" s="11" t="s">
        <v>7455</v>
      </c>
      <c r="H3440" s="11" t="s">
        <v>11130</v>
      </c>
    </row>
    <row r="3441" spans="1:8" x14ac:dyDescent="0.3">
      <c r="A3441" s="11" t="s">
        <v>11131</v>
      </c>
      <c r="B3441" s="11">
        <v>2019</v>
      </c>
      <c r="C3441" s="11" t="s">
        <v>11132</v>
      </c>
      <c r="D3441" s="11" t="s">
        <v>630</v>
      </c>
      <c r="G3441" s="11" t="s">
        <v>11133</v>
      </c>
    </row>
    <row r="3442" spans="1:8" x14ac:dyDescent="0.3">
      <c r="A3442" s="11" t="s">
        <v>11134</v>
      </c>
      <c r="B3442" s="11">
        <v>2018</v>
      </c>
      <c r="C3442" s="11" t="s">
        <v>6391</v>
      </c>
      <c r="D3442" s="11" t="s">
        <v>11135</v>
      </c>
      <c r="G3442" s="11" t="s">
        <v>11136</v>
      </c>
    </row>
    <row r="3443" spans="1:8" x14ac:dyDescent="0.3">
      <c r="A3443" s="11" t="s">
        <v>11137</v>
      </c>
      <c r="B3443" s="11">
        <v>2017</v>
      </c>
      <c r="C3443" s="11" t="s">
        <v>11138</v>
      </c>
      <c r="D3443" s="11" t="s">
        <v>11139</v>
      </c>
      <c r="G3443" s="11" t="s">
        <v>11140</v>
      </c>
    </row>
    <row r="3444" spans="1:8" x14ac:dyDescent="0.3">
      <c r="A3444" s="11" t="s">
        <v>11141</v>
      </c>
      <c r="B3444" s="11">
        <v>2019</v>
      </c>
      <c r="C3444" s="11" t="s">
        <v>11142</v>
      </c>
      <c r="D3444" s="11" t="s">
        <v>11143</v>
      </c>
      <c r="G3444" s="11" t="s">
        <v>11144</v>
      </c>
      <c r="H3444" s="11" t="s">
        <v>11145</v>
      </c>
    </row>
    <row r="3445" spans="1:8" x14ac:dyDescent="0.3">
      <c r="A3445" s="11" t="s">
        <v>11146</v>
      </c>
      <c r="B3445" s="11">
        <v>2018</v>
      </c>
      <c r="C3445" s="11" t="s">
        <v>11147</v>
      </c>
      <c r="D3445" s="11" t="s">
        <v>11148</v>
      </c>
      <c r="G3445" s="11" t="s">
        <v>11149</v>
      </c>
    </row>
    <row r="3446" spans="1:8" x14ac:dyDescent="0.3">
      <c r="A3446" s="11" t="s">
        <v>11150</v>
      </c>
      <c r="B3446" s="11">
        <v>2000</v>
      </c>
      <c r="C3446" s="11" t="s">
        <v>11151</v>
      </c>
      <c r="D3446" s="11" t="s">
        <v>3444</v>
      </c>
    </row>
    <row r="3447" spans="1:8" x14ac:dyDescent="0.3">
      <c r="A3447" s="11" t="s">
        <v>11152</v>
      </c>
      <c r="B3447" s="11">
        <v>2018</v>
      </c>
      <c r="C3447" s="11" t="s">
        <v>11153</v>
      </c>
      <c r="D3447" s="11" t="s">
        <v>3015</v>
      </c>
      <c r="G3447" s="11" t="s">
        <v>11154</v>
      </c>
      <c r="H3447" s="11" t="s">
        <v>11155</v>
      </c>
    </row>
    <row r="3448" spans="1:8" x14ac:dyDescent="0.3">
      <c r="A3448" s="11" t="s">
        <v>5323</v>
      </c>
      <c r="B3448" s="11">
        <v>2018</v>
      </c>
      <c r="C3448" s="11" t="s">
        <v>5324</v>
      </c>
      <c r="D3448" s="11" t="s">
        <v>11156</v>
      </c>
      <c r="G3448" s="11" t="s">
        <v>5109</v>
      </c>
    </row>
    <row r="3449" spans="1:8" x14ac:dyDescent="0.3">
      <c r="A3449" s="11" t="s">
        <v>11157</v>
      </c>
      <c r="B3449" s="11">
        <v>2018</v>
      </c>
      <c r="C3449" s="11" t="s">
        <v>11158</v>
      </c>
      <c r="D3449" s="11" t="s">
        <v>5254</v>
      </c>
      <c r="E3449" s="11">
        <v>2150</v>
      </c>
      <c r="G3449" s="11" t="s">
        <v>11159</v>
      </c>
    </row>
    <row r="3450" spans="1:8" x14ac:dyDescent="0.3">
      <c r="A3450" s="11" t="s">
        <v>11160</v>
      </c>
      <c r="B3450" s="11">
        <v>2019</v>
      </c>
      <c r="C3450" s="11" t="s">
        <v>10825</v>
      </c>
      <c r="D3450" s="11" t="s">
        <v>554</v>
      </c>
      <c r="E3450" s="11">
        <v>34</v>
      </c>
      <c r="F3450" s="11">
        <v>3</v>
      </c>
      <c r="G3450" s="11" t="s">
        <v>10826</v>
      </c>
    </row>
    <row r="3451" spans="1:8" x14ac:dyDescent="0.3">
      <c r="A3451" s="11" t="s">
        <v>7903</v>
      </c>
      <c r="B3451" s="11">
        <v>2018</v>
      </c>
      <c r="C3451" s="11" t="s">
        <v>9808</v>
      </c>
      <c r="D3451" s="11" t="s">
        <v>9809</v>
      </c>
      <c r="E3451" s="11">
        <v>30</v>
      </c>
      <c r="F3451" s="11">
        <v>2</v>
      </c>
      <c r="G3451" s="11" t="s">
        <v>11161</v>
      </c>
    </row>
    <row r="3452" spans="1:8" x14ac:dyDescent="0.3">
      <c r="A3452" s="11" t="s">
        <v>11162</v>
      </c>
      <c r="B3452" s="11">
        <v>2019</v>
      </c>
      <c r="C3452" s="11" t="s">
        <v>6532</v>
      </c>
      <c r="D3452" s="11" t="s">
        <v>8627</v>
      </c>
      <c r="G3452" s="11" t="s">
        <v>8628</v>
      </c>
    </row>
    <row r="3453" spans="1:8" x14ac:dyDescent="0.3">
      <c r="A3453" s="11" t="s">
        <v>11163</v>
      </c>
      <c r="B3453" s="11">
        <v>2017</v>
      </c>
      <c r="C3453" s="11" t="s">
        <v>11164</v>
      </c>
      <c r="D3453" s="11" t="s">
        <v>3724</v>
      </c>
    </row>
    <row r="3454" spans="1:8" x14ac:dyDescent="0.3">
      <c r="A3454" s="11" t="s">
        <v>11165</v>
      </c>
      <c r="B3454" s="11">
        <v>2019</v>
      </c>
      <c r="C3454" s="11" t="s">
        <v>11166</v>
      </c>
      <c r="D3454" s="11" t="s">
        <v>5293</v>
      </c>
      <c r="G3454" s="11" t="s">
        <v>11167</v>
      </c>
      <c r="H3454" s="11" t="s">
        <v>11168</v>
      </c>
    </row>
    <row r="3455" spans="1:8" x14ac:dyDescent="0.3">
      <c r="A3455" s="11" t="s">
        <v>11169</v>
      </c>
      <c r="B3455" s="11">
        <v>2018</v>
      </c>
      <c r="C3455" s="11" t="s">
        <v>11170</v>
      </c>
      <c r="D3455" s="11" t="s">
        <v>11171</v>
      </c>
      <c r="G3455" s="11" t="s">
        <v>11172</v>
      </c>
    </row>
    <row r="3456" spans="1:8" x14ac:dyDescent="0.3">
      <c r="A3456" s="11" t="s">
        <v>4199</v>
      </c>
      <c r="B3456" s="11">
        <v>2019</v>
      </c>
      <c r="C3456" s="11" t="s">
        <v>11173</v>
      </c>
      <c r="D3456" s="11" t="s">
        <v>11174</v>
      </c>
      <c r="E3456" s="11">
        <v>881</v>
      </c>
      <c r="G3456" s="11" t="s">
        <v>2003</v>
      </c>
      <c r="H3456" s="11" t="s">
        <v>2004</v>
      </c>
    </row>
    <row r="3457" spans="1:8" x14ac:dyDescent="0.3">
      <c r="A3457" s="11" t="s">
        <v>11175</v>
      </c>
      <c r="B3457" s="11">
        <v>2018</v>
      </c>
      <c r="C3457" s="11" t="s">
        <v>11176</v>
      </c>
      <c r="D3457" s="11" t="s">
        <v>5254</v>
      </c>
      <c r="E3457" s="11">
        <v>2150</v>
      </c>
      <c r="G3457" s="11" t="s">
        <v>11177</v>
      </c>
    </row>
    <row r="3458" spans="1:8" x14ac:dyDescent="0.3">
      <c r="A3458" s="11" t="s">
        <v>2747</v>
      </c>
      <c r="B3458" s="11">
        <v>2016</v>
      </c>
      <c r="C3458" s="11" t="s">
        <v>1725</v>
      </c>
      <c r="D3458" s="11" t="s">
        <v>2748</v>
      </c>
      <c r="G3458" s="11" t="s">
        <v>1727</v>
      </c>
    </row>
    <row r="3459" spans="1:8" x14ac:dyDescent="0.3">
      <c r="A3459" s="11" t="s">
        <v>9360</v>
      </c>
      <c r="B3459" s="11">
        <v>2019</v>
      </c>
      <c r="C3459" s="11" t="s">
        <v>601</v>
      </c>
      <c r="D3459" s="11" t="s">
        <v>11178</v>
      </c>
      <c r="G3459" s="11" t="s">
        <v>603</v>
      </c>
      <c r="H3459" s="11" t="s">
        <v>604</v>
      </c>
    </row>
    <row r="3460" spans="1:8" x14ac:dyDescent="0.3">
      <c r="A3460" s="11" t="s">
        <v>718</v>
      </c>
      <c r="B3460" s="11" t="s">
        <v>3928</v>
      </c>
      <c r="C3460" s="11" t="s">
        <v>11179</v>
      </c>
      <c r="D3460" s="11" t="s">
        <v>5254</v>
      </c>
      <c r="E3460" s="11">
        <v>2482</v>
      </c>
      <c r="G3460" s="11" t="s">
        <v>2197</v>
      </c>
    </row>
    <row r="3461" spans="1:8" x14ac:dyDescent="0.3">
      <c r="A3461" s="11" t="s">
        <v>11180</v>
      </c>
      <c r="B3461" s="11" t="s">
        <v>5131</v>
      </c>
      <c r="C3461" s="11" t="s">
        <v>11181</v>
      </c>
      <c r="D3461" s="11" t="s">
        <v>5254</v>
      </c>
      <c r="E3461" s="11">
        <v>2263</v>
      </c>
      <c r="G3461" s="11" t="s">
        <v>1950</v>
      </c>
    </row>
    <row r="3462" spans="1:8" x14ac:dyDescent="0.3">
      <c r="A3462" s="11" t="s">
        <v>11180</v>
      </c>
      <c r="B3462" s="11" t="s">
        <v>11182</v>
      </c>
      <c r="C3462" s="11" t="s">
        <v>11183</v>
      </c>
      <c r="D3462" s="11" t="s">
        <v>5254</v>
      </c>
      <c r="E3462" s="11">
        <v>2150</v>
      </c>
      <c r="G3462" s="11" t="s">
        <v>11184</v>
      </c>
    </row>
    <row r="3463" spans="1:8" x14ac:dyDescent="0.3">
      <c r="A3463" s="11" t="s">
        <v>5354</v>
      </c>
      <c r="B3463" s="11">
        <v>2019</v>
      </c>
      <c r="C3463" s="11" t="s">
        <v>5355</v>
      </c>
      <c r="D3463" s="11" t="s">
        <v>11185</v>
      </c>
      <c r="G3463" s="11" t="s">
        <v>2364</v>
      </c>
    </row>
    <row r="3464" spans="1:8" x14ac:dyDescent="0.3">
      <c r="A3464" s="11" t="s">
        <v>3295</v>
      </c>
      <c r="B3464" s="11">
        <v>2018</v>
      </c>
      <c r="C3464" s="11" t="s">
        <v>3296</v>
      </c>
      <c r="D3464" s="11" t="s">
        <v>5364</v>
      </c>
      <c r="G3464" s="11" t="s">
        <v>3298</v>
      </c>
      <c r="H3464" s="11" t="s">
        <v>11186</v>
      </c>
    </row>
    <row r="3465" spans="1:8" x14ac:dyDescent="0.3">
      <c r="A3465" s="11" t="s">
        <v>11187</v>
      </c>
      <c r="B3465" s="11">
        <v>2007</v>
      </c>
      <c r="C3465" s="11" t="s">
        <v>11188</v>
      </c>
      <c r="D3465" s="11" t="s">
        <v>11189</v>
      </c>
    </row>
    <row r="3466" spans="1:8" x14ac:dyDescent="0.3">
      <c r="A3466" s="11" t="s">
        <v>11190</v>
      </c>
      <c r="B3466" s="11">
        <v>2016</v>
      </c>
      <c r="C3466" s="11" t="s">
        <v>11191</v>
      </c>
      <c r="D3466" s="11" t="s">
        <v>11192</v>
      </c>
    </row>
    <row r="3467" spans="1:8" x14ac:dyDescent="0.3">
      <c r="A3467" s="11" t="s">
        <v>11193</v>
      </c>
      <c r="B3467" s="11">
        <v>2018</v>
      </c>
      <c r="C3467" s="11" t="s">
        <v>11194</v>
      </c>
      <c r="D3467" s="11" t="s">
        <v>554</v>
      </c>
      <c r="E3467" s="11">
        <v>33</v>
      </c>
      <c r="F3467" s="11">
        <v>6</v>
      </c>
      <c r="G3467" s="11" t="s">
        <v>11195</v>
      </c>
    </row>
    <row r="3468" spans="1:8" x14ac:dyDescent="0.3">
      <c r="A3468" s="11" t="s">
        <v>11196</v>
      </c>
      <c r="B3468" s="11">
        <v>2018</v>
      </c>
      <c r="C3468" s="11" t="s">
        <v>6371</v>
      </c>
      <c r="D3468" s="11" t="s">
        <v>11197</v>
      </c>
      <c r="G3468" s="11" t="s">
        <v>11198</v>
      </c>
      <c r="H3468" s="11" t="s">
        <v>11199</v>
      </c>
    </row>
    <row r="3469" spans="1:8" x14ac:dyDescent="0.3">
      <c r="A3469" s="11" t="s">
        <v>11200</v>
      </c>
      <c r="B3469" s="11">
        <v>2018</v>
      </c>
      <c r="C3469" s="11" t="s">
        <v>11201</v>
      </c>
      <c r="D3469" s="11" t="s">
        <v>11202</v>
      </c>
      <c r="E3469" s="11">
        <v>33</v>
      </c>
      <c r="F3469" s="11">
        <v>2</v>
      </c>
      <c r="G3469" s="11" t="s">
        <v>11203</v>
      </c>
      <c r="H3469" s="11" t="s">
        <v>11204</v>
      </c>
    </row>
    <row r="3470" spans="1:8" x14ac:dyDescent="0.3">
      <c r="A3470" s="11" t="s">
        <v>11205</v>
      </c>
      <c r="B3470" s="11">
        <v>2017</v>
      </c>
      <c r="C3470" s="11" t="s">
        <v>11206</v>
      </c>
      <c r="D3470" s="11" t="s">
        <v>11207</v>
      </c>
      <c r="E3470" s="11">
        <v>1050</v>
      </c>
      <c r="G3470" s="11">
        <v>23</v>
      </c>
    </row>
    <row r="3471" spans="1:8" x14ac:dyDescent="0.3">
      <c r="A3471" s="11" t="s">
        <v>11208</v>
      </c>
      <c r="B3471" s="11">
        <v>2018</v>
      </c>
      <c r="C3471" s="11" t="s">
        <v>11209</v>
      </c>
      <c r="D3471" s="11" t="s">
        <v>11210</v>
      </c>
    </row>
    <row r="3472" spans="1:8" x14ac:dyDescent="0.3">
      <c r="A3472" s="11" t="s">
        <v>11208</v>
      </c>
      <c r="B3472" s="11">
        <v>2019</v>
      </c>
      <c r="C3472" s="11" t="s">
        <v>11211</v>
      </c>
      <c r="D3472" s="11" t="s">
        <v>11212</v>
      </c>
      <c r="G3472" s="11" t="s">
        <v>11213</v>
      </c>
    </row>
    <row r="3473" spans="1:8" x14ac:dyDescent="0.3">
      <c r="A3473" s="11" t="s">
        <v>3319</v>
      </c>
      <c r="B3473" s="11">
        <v>2018</v>
      </c>
      <c r="C3473" s="11" t="s">
        <v>11214</v>
      </c>
      <c r="D3473" s="11" t="s">
        <v>752</v>
      </c>
      <c r="G3473" s="11" t="s">
        <v>11215</v>
      </c>
    </row>
    <row r="3474" spans="1:8" x14ac:dyDescent="0.3">
      <c r="A3474" s="11" t="s">
        <v>11216</v>
      </c>
      <c r="B3474" s="11">
        <v>2018</v>
      </c>
      <c r="C3474" s="11" t="s">
        <v>11217</v>
      </c>
      <c r="D3474" s="11" t="s">
        <v>11218</v>
      </c>
      <c r="G3474" s="11">
        <v>95</v>
      </c>
    </row>
    <row r="3475" spans="1:8" x14ac:dyDescent="0.3">
      <c r="A3475" s="11" t="s">
        <v>11219</v>
      </c>
      <c r="B3475" s="11">
        <v>2019</v>
      </c>
      <c r="C3475" s="11" t="s">
        <v>11220</v>
      </c>
      <c r="D3475" s="11" t="s">
        <v>11221</v>
      </c>
      <c r="G3475" s="11" t="s">
        <v>11222</v>
      </c>
    </row>
    <row r="3476" spans="1:8" x14ac:dyDescent="0.3">
      <c r="A3476" s="11" t="s">
        <v>6938</v>
      </c>
      <c r="B3476" s="11" t="s">
        <v>3928</v>
      </c>
      <c r="C3476" s="11" t="s">
        <v>11223</v>
      </c>
      <c r="D3476" s="11" t="s">
        <v>5254</v>
      </c>
      <c r="E3476" s="11">
        <v>2150</v>
      </c>
      <c r="G3476" s="11" t="s">
        <v>11224</v>
      </c>
    </row>
    <row r="3477" spans="1:8" x14ac:dyDescent="0.3">
      <c r="A3477" s="11" t="s">
        <v>6938</v>
      </c>
      <c r="B3477" s="11" t="s">
        <v>5131</v>
      </c>
      <c r="C3477" s="11" t="s">
        <v>11225</v>
      </c>
      <c r="D3477" s="11" t="s">
        <v>5254</v>
      </c>
      <c r="E3477" s="11">
        <v>2263</v>
      </c>
      <c r="G3477" s="11" t="s">
        <v>2326</v>
      </c>
    </row>
    <row r="3478" spans="1:8" x14ac:dyDescent="0.3">
      <c r="A3478" s="11" t="s">
        <v>11226</v>
      </c>
      <c r="B3478" s="11">
        <v>2017</v>
      </c>
      <c r="C3478" s="11" t="s">
        <v>11227</v>
      </c>
      <c r="D3478" s="11" t="s">
        <v>11228</v>
      </c>
    </row>
    <row r="3479" spans="1:8" x14ac:dyDescent="0.3">
      <c r="A3479" s="11" t="s">
        <v>11229</v>
      </c>
      <c r="B3479" s="11">
        <v>2016</v>
      </c>
      <c r="C3479" s="11" t="s">
        <v>11230</v>
      </c>
      <c r="D3479" s="11" t="s">
        <v>11231</v>
      </c>
      <c r="E3479" s="11">
        <v>108</v>
      </c>
      <c r="G3479" s="11" t="s">
        <v>5658</v>
      </c>
      <c r="H3479" s="11" t="s">
        <v>5659</v>
      </c>
    </row>
    <row r="3480" spans="1:8" x14ac:dyDescent="0.3">
      <c r="A3480" s="11" t="s">
        <v>11232</v>
      </c>
      <c r="B3480" s="11">
        <v>2019</v>
      </c>
      <c r="C3480" s="11" t="s">
        <v>11233</v>
      </c>
      <c r="D3480" s="11" t="s">
        <v>11234</v>
      </c>
      <c r="G3480" s="11" t="s">
        <v>11235</v>
      </c>
      <c r="H3480" s="11" t="s">
        <v>11236</v>
      </c>
    </row>
    <row r="3481" spans="1:8" x14ac:dyDescent="0.3">
      <c r="A3481" s="11" t="s">
        <v>11237</v>
      </c>
      <c r="B3481" s="11">
        <v>2018</v>
      </c>
      <c r="C3481" s="11" t="s">
        <v>11238</v>
      </c>
      <c r="D3481" s="11" t="s">
        <v>11239</v>
      </c>
      <c r="E3481" s="11">
        <v>13</v>
      </c>
      <c r="F3481" s="11">
        <v>10</v>
      </c>
    </row>
    <row r="3482" spans="1:8" x14ac:dyDescent="0.3">
      <c r="A3482" s="11" t="s">
        <v>11240</v>
      </c>
      <c r="B3482" s="11">
        <v>2014</v>
      </c>
      <c r="C3482" s="11" t="s">
        <v>11241</v>
      </c>
      <c r="D3482" s="11" t="s">
        <v>11242</v>
      </c>
      <c r="E3482" s="11">
        <v>2</v>
      </c>
      <c r="G3482" s="11" t="s">
        <v>11243</v>
      </c>
    </row>
    <row r="3483" spans="1:8" x14ac:dyDescent="0.3">
      <c r="A3483" s="11" t="s">
        <v>645</v>
      </c>
      <c r="B3483" s="11">
        <v>2016</v>
      </c>
      <c r="C3483" s="11" t="s">
        <v>11244</v>
      </c>
      <c r="D3483" s="11" t="s">
        <v>647</v>
      </c>
      <c r="G3483" s="11" t="s">
        <v>648</v>
      </c>
      <c r="H3483" s="11" t="s">
        <v>649</v>
      </c>
    </row>
    <row r="3484" spans="1:8" x14ac:dyDescent="0.3">
      <c r="A3484" s="11" t="s">
        <v>6978</v>
      </c>
      <c r="B3484" s="11">
        <v>2018</v>
      </c>
      <c r="C3484" s="11" t="s">
        <v>11245</v>
      </c>
      <c r="D3484" s="11" t="s">
        <v>11246</v>
      </c>
      <c r="G3484" s="11" t="s">
        <v>1791</v>
      </c>
    </row>
    <row r="3485" spans="1:8" x14ac:dyDescent="0.3">
      <c r="A3485" s="11" t="s">
        <v>4229</v>
      </c>
      <c r="B3485" s="11">
        <v>2019</v>
      </c>
      <c r="C3485" s="11" t="s">
        <v>11247</v>
      </c>
      <c r="D3485" s="11" t="s">
        <v>11096</v>
      </c>
      <c r="G3485" s="11" t="s">
        <v>4232</v>
      </c>
      <c r="H3485" s="11" t="s">
        <v>11248</v>
      </c>
    </row>
    <row r="3486" spans="1:8" x14ac:dyDescent="0.3">
      <c r="A3486" s="11" t="s">
        <v>3386</v>
      </c>
      <c r="B3486" s="11">
        <v>2018</v>
      </c>
      <c r="C3486" s="11" t="s">
        <v>3387</v>
      </c>
      <c r="D3486" s="11" t="s">
        <v>11218</v>
      </c>
      <c r="G3486" s="11">
        <v>1</v>
      </c>
    </row>
    <row r="3487" spans="1:8" x14ac:dyDescent="0.3">
      <c r="A3487" s="11" t="s">
        <v>3402</v>
      </c>
      <c r="B3487" s="11" t="s">
        <v>3557</v>
      </c>
      <c r="C3487" s="11" t="s">
        <v>6443</v>
      </c>
      <c r="D3487" s="11" t="s">
        <v>11096</v>
      </c>
      <c r="G3487" s="11" t="s">
        <v>11249</v>
      </c>
      <c r="H3487" s="11" t="s">
        <v>11250</v>
      </c>
    </row>
    <row r="3488" spans="1:8" x14ac:dyDescent="0.3">
      <c r="A3488" s="11" t="s">
        <v>3402</v>
      </c>
      <c r="B3488" s="11" t="s">
        <v>4830</v>
      </c>
      <c r="C3488" s="11" t="s">
        <v>11251</v>
      </c>
      <c r="D3488" s="11" t="s">
        <v>480</v>
      </c>
      <c r="G3488" s="11" t="s">
        <v>11252</v>
      </c>
      <c r="H3488" s="11" t="s">
        <v>11253</v>
      </c>
    </row>
    <row r="3489" spans="1:8" x14ac:dyDescent="0.3">
      <c r="A3489" s="11" t="s">
        <v>7027</v>
      </c>
      <c r="B3489" s="11">
        <v>2017</v>
      </c>
      <c r="C3489" s="11" t="s">
        <v>7028</v>
      </c>
      <c r="D3489" s="11" t="s">
        <v>728</v>
      </c>
      <c r="E3489" s="11" t="s">
        <v>11254</v>
      </c>
    </row>
    <row r="3490" spans="1:8" x14ac:dyDescent="0.3">
      <c r="A3490" s="11" t="s">
        <v>11255</v>
      </c>
      <c r="B3490" s="11">
        <v>2017</v>
      </c>
      <c r="C3490" s="11" t="s">
        <v>1851</v>
      </c>
      <c r="D3490" s="11" t="s">
        <v>9954</v>
      </c>
      <c r="G3490" s="11" t="s">
        <v>8271</v>
      </c>
    </row>
    <row r="3491" spans="1:8" x14ac:dyDescent="0.3">
      <c r="A3491" s="11" t="s">
        <v>4145</v>
      </c>
      <c r="B3491" s="11">
        <v>2020</v>
      </c>
      <c r="C3491" s="11" t="s">
        <v>4146</v>
      </c>
      <c r="D3491" s="11" t="s">
        <v>728</v>
      </c>
      <c r="E3491" s="11" t="s">
        <v>11256</v>
      </c>
    </row>
    <row r="3492" spans="1:8" x14ac:dyDescent="0.3">
      <c r="A3492" s="11" t="s">
        <v>464</v>
      </c>
      <c r="B3492" s="11">
        <v>2020</v>
      </c>
      <c r="C3492" s="11" t="s">
        <v>11257</v>
      </c>
      <c r="D3492" s="11" t="s">
        <v>11258</v>
      </c>
      <c r="G3492" s="11" t="s">
        <v>11259</v>
      </c>
    </row>
    <row r="3493" spans="1:8" x14ac:dyDescent="0.3">
      <c r="A3493" s="11" t="s">
        <v>8225</v>
      </c>
      <c r="B3493" s="11">
        <v>2019</v>
      </c>
      <c r="C3493" s="11" t="s">
        <v>8226</v>
      </c>
      <c r="D3493" s="11" t="s">
        <v>906</v>
      </c>
      <c r="E3493" s="11">
        <v>7</v>
      </c>
      <c r="G3493" s="11" t="s">
        <v>8227</v>
      </c>
    </row>
    <row r="3494" spans="1:8" x14ac:dyDescent="0.3">
      <c r="A3494" s="11" t="s">
        <v>473</v>
      </c>
      <c r="B3494" s="11">
        <v>2017</v>
      </c>
      <c r="C3494" s="11" t="s">
        <v>474</v>
      </c>
      <c r="D3494" s="11" t="s">
        <v>6303</v>
      </c>
      <c r="G3494" s="11" t="s">
        <v>476</v>
      </c>
      <c r="H3494" s="11" t="s">
        <v>477</v>
      </c>
    </row>
    <row r="3495" spans="1:8" x14ac:dyDescent="0.3">
      <c r="A3495" s="11" t="s">
        <v>11260</v>
      </c>
      <c r="B3495" s="11">
        <v>2019</v>
      </c>
      <c r="C3495" s="11" t="s">
        <v>4154</v>
      </c>
      <c r="D3495" s="11" t="s">
        <v>11261</v>
      </c>
      <c r="G3495" s="11" t="s">
        <v>481</v>
      </c>
      <c r="H3495" s="11" t="s">
        <v>11262</v>
      </c>
    </row>
    <row r="3496" spans="1:8" x14ac:dyDescent="0.3">
      <c r="A3496" s="11" t="s">
        <v>4156</v>
      </c>
      <c r="B3496" s="11">
        <v>2018</v>
      </c>
      <c r="C3496" s="11" t="s">
        <v>4157</v>
      </c>
      <c r="D3496" s="11" t="s">
        <v>5254</v>
      </c>
      <c r="E3496" s="11">
        <v>2253</v>
      </c>
      <c r="G3496" s="11" t="s">
        <v>2326</v>
      </c>
    </row>
    <row r="3497" spans="1:8" x14ac:dyDescent="0.3">
      <c r="A3497" s="11" t="s">
        <v>5253</v>
      </c>
      <c r="B3497" s="11">
        <v>2018</v>
      </c>
      <c r="C3497" s="11" t="s">
        <v>3140</v>
      </c>
      <c r="D3497" s="11" t="s">
        <v>5254</v>
      </c>
      <c r="E3497" s="11">
        <v>2263</v>
      </c>
      <c r="G3497" s="11" t="s">
        <v>1950</v>
      </c>
    </row>
    <row r="3498" spans="1:8" x14ac:dyDescent="0.3">
      <c r="A3498" s="11" t="s">
        <v>11263</v>
      </c>
      <c r="B3498" s="11">
        <v>2009</v>
      </c>
      <c r="C3498" s="11" t="s">
        <v>11264</v>
      </c>
      <c r="D3498" s="11" t="s">
        <v>11265</v>
      </c>
      <c r="G3498" s="11" t="s">
        <v>11266</v>
      </c>
    </row>
    <row r="3499" spans="1:8" x14ac:dyDescent="0.3">
      <c r="A3499" s="11" t="s">
        <v>488</v>
      </c>
      <c r="B3499" s="11">
        <v>2015</v>
      </c>
      <c r="C3499" s="11" t="s">
        <v>489</v>
      </c>
      <c r="D3499" s="11" t="s">
        <v>490</v>
      </c>
      <c r="E3499" s="11">
        <v>7</v>
      </c>
      <c r="F3499" s="11">
        <v>2</v>
      </c>
      <c r="G3499" s="11" t="s">
        <v>491</v>
      </c>
    </row>
    <row r="3500" spans="1:8" x14ac:dyDescent="0.3">
      <c r="A3500" s="11" t="s">
        <v>11267</v>
      </c>
      <c r="B3500" s="11">
        <v>2019</v>
      </c>
      <c r="C3500" s="11" t="s">
        <v>11268</v>
      </c>
      <c r="D3500" s="11" t="s">
        <v>5254</v>
      </c>
      <c r="E3500" s="11">
        <v>2481</v>
      </c>
      <c r="G3500" s="11" t="s">
        <v>2326</v>
      </c>
    </row>
    <row r="3501" spans="1:8" x14ac:dyDescent="0.3">
      <c r="A3501" s="11" t="s">
        <v>6664</v>
      </c>
      <c r="B3501" s="11">
        <v>2017</v>
      </c>
      <c r="C3501" s="11" t="s">
        <v>7855</v>
      </c>
      <c r="D3501" s="11" t="s">
        <v>5254</v>
      </c>
      <c r="E3501" s="11">
        <v>2086</v>
      </c>
      <c r="G3501" s="11" t="s">
        <v>6666</v>
      </c>
    </row>
    <row r="3502" spans="1:8" x14ac:dyDescent="0.3">
      <c r="A3502" s="11" t="s">
        <v>11269</v>
      </c>
      <c r="B3502" s="11">
        <v>2019</v>
      </c>
      <c r="C3502" s="11" t="s">
        <v>11270</v>
      </c>
      <c r="D3502" s="11" t="s">
        <v>11271</v>
      </c>
      <c r="G3502" s="11" t="s">
        <v>11272</v>
      </c>
      <c r="H3502" s="11" t="s">
        <v>11273</v>
      </c>
    </row>
    <row r="3503" spans="1:8" x14ac:dyDescent="0.3">
      <c r="A3503" s="11" t="s">
        <v>11274</v>
      </c>
      <c r="B3503" s="11">
        <v>2018</v>
      </c>
      <c r="C3503" s="11" t="s">
        <v>11275</v>
      </c>
      <c r="D3503" s="11" t="s">
        <v>906</v>
      </c>
      <c r="E3503" s="11">
        <v>6</v>
      </c>
      <c r="G3503" s="11" t="s">
        <v>11276</v>
      </c>
    </row>
    <row r="3504" spans="1:8" x14ac:dyDescent="0.3">
      <c r="A3504" s="11" t="s">
        <v>11277</v>
      </c>
      <c r="B3504" s="11">
        <v>2017</v>
      </c>
      <c r="C3504" s="11" t="s">
        <v>5324</v>
      </c>
      <c r="D3504" s="11" t="s">
        <v>11278</v>
      </c>
    </row>
    <row r="3505" spans="1:8" x14ac:dyDescent="0.3">
      <c r="A3505" s="11" t="s">
        <v>506</v>
      </c>
      <c r="B3505" s="11">
        <v>2020</v>
      </c>
      <c r="C3505" s="11" t="s">
        <v>507</v>
      </c>
      <c r="D3505" s="11" t="s">
        <v>508</v>
      </c>
      <c r="E3505" s="11">
        <v>20</v>
      </c>
      <c r="F3505" s="11">
        <v>2</v>
      </c>
      <c r="G3505" s="11" t="s">
        <v>5277</v>
      </c>
      <c r="H3505" s="11" t="s">
        <v>509</v>
      </c>
    </row>
    <row r="3506" spans="1:8" x14ac:dyDescent="0.3">
      <c r="A3506" s="11" t="s">
        <v>514</v>
      </c>
      <c r="B3506" s="11">
        <v>2017</v>
      </c>
      <c r="C3506" s="11" t="s">
        <v>515</v>
      </c>
      <c r="D3506" s="11" t="s">
        <v>11279</v>
      </c>
      <c r="G3506" s="11" t="s">
        <v>517</v>
      </c>
    </row>
    <row r="3507" spans="1:8" x14ac:dyDescent="0.3">
      <c r="A3507" s="11" t="s">
        <v>11093</v>
      </c>
      <c r="B3507" s="11">
        <v>2016</v>
      </c>
      <c r="C3507" s="11" t="s">
        <v>11094</v>
      </c>
      <c r="D3507" s="11" t="s">
        <v>11095</v>
      </c>
    </row>
    <row r="3508" spans="1:8" x14ac:dyDescent="0.3">
      <c r="A3508" s="11" t="s">
        <v>6679</v>
      </c>
      <c r="B3508" s="11">
        <v>2013</v>
      </c>
      <c r="C3508" s="11" t="s">
        <v>6680</v>
      </c>
      <c r="D3508" s="11" t="s">
        <v>11280</v>
      </c>
      <c r="G3508" s="11" t="s">
        <v>11281</v>
      </c>
      <c r="H3508" s="11" t="s">
        <v>11282</v>
      </c>
    </row>
    <row r="3509" spans="1:8" x14ac:dyDescent="0.3">
      <c r="A3509" s="11" t="s">
        <v>3927</v>
      </c>
      <c r="B3509" s="11">
        <v>2019</v>
      </c>
      <c r="C3509" s="11" t="s">
        <v>3929</v>
      </c>
      <c r="D3509" s="11" t="s">
        <v>11283</v>
      </c>
      <c r="G3509" s="11" t="s">
        <v>839</v>
      </c>
      <c r="H3509" s="11" t="s">
        <v>5501</v>
      </c>
    </row>
    <row r="3510" spans="1:8" x14ac:dyDescent="0.3">
      <c r="A3510" s="11" t="s">
        <v>11284</v>
      </c>
      <c r="B3510" s="11">
        <v>1973</v>
      </c>
      <c r="C3510" s="11" t="s">
        <v>11285</v>
      </c>
      <c r="D3510" s="11"/>
    </row>
    <row r="3511" spans="1:8" x14ac:dyDescent="0.3">
      <c r="A3511" s="11" t="s">
        <v>8247</v>
      </c>
      <c r="B3511" s="11">
        <v>2011</v>
      </c>
      <c r="C3511" s="11" t="s">
        <v>8248</v>
      </c>
      <c r="D3511" s="11" t="s">
        <v>11286</v>
      </c>
      <c r="G3511" s="11" t="s">
        <v>8249</v>
      </c>
    </row>
    <row r="3512" spans="1:8" x14ac:dyDescent="0.3">
      <c r="A3512" s="11" t="s">
        <v>5512</v>
      </c>
      <c r="B3512" s="11">
        <v>2012</v>
      </c>
      <c r="C3512" s="11" t="s">
        <v>11287</v>
      </c>
      <c r="D3512" s="11" t="s">
        <v>5514</v>
      </c>
      <c r="E3512" s="11">
        <v>15</v>
      </c>
      <c r="F3512" s="11">
        <v>6</v>
      </c>
      <c r="G3512" s="11" t="s">
        <v>5515</v>
      </c>
      <c r="H3512" s="11" t="s">
        <v>5516</v>
      </c>
    </row>
    <row r="3513" spans="1:8" x14ac:dyDescent="0.3">
      <c r="A3513" s="11" t="s">
        <v>11288</v>
      </c>
      <c r="B3513" s="11">
        <v>2016</v>
      </c>
      <c r="C3513" s="11" t="s">
        <v>11289</v>
      </c>
      <c r="D3513" s="11"/>
      <c r="G3513" s="8" t="s">
        <v>11290</v>
      </c>
    </row>
    <row r="3514" spans="1:8" x14ac:dyDescent="0.3">
      <c r="A3514" s="11" t="s">
        <v>11101</v>
      </c>
      <c r="B3514" s="11">
        <v>2018</v>
      </c>
      <c r="C3514" s="11" t="s">
        <v>11102</v>
      </c>
      <c r="D3514" s="11" t="s">
        <v>11291</v>
      </c>
      <c r="G3514" s="11" t="s">
        <v>3016</v>
      </c>
      <c r="H3514" s="11" t="s">
        <v>11103</v>
      </c>
    </row>
    <row r="3515" spans="1:8" x14ac:dyDescent="0.3">
      <c r="A3515" s="11" t="s">
        <v>11292</v>
      </c>
      <c r="B3515" s="11">
        <v>2019</v>
      </c>
      <c r="C3515" s="11" t="s">
        <v>11293</v>
      </c>
      <c r="D3515" s="11" t="s">
        <v>11294</v>
      </c>
      <c r="G3515" s="11" t="s">
        <v>5669</v>
      </c>
      <c r="H3515" s="11" t="s">
        <v>11295</v>
      </c>
    </row>
    <row r="3516" spans="1:8" x14ac:dyDescent="0.3">
      <c r="A3516" s="11" t="s">
        <v>518</v>
      </c>
      <c r="B3516" s="11">
        <v>2018</v>
      </c>
      <c r="C3516" s="11" t="s">
        <v>519</v>
      </c>
      <c r="D3516" s="11" t="s">
        <v>5254</v>
      </c>
      <c r="E3516" s="11">
        <v>2263</v>
      </c>
      <c r="G3516" s="11">
        <v>59</v>
      </c>
    </row>
    <row r="3517" spans="1:8" x14ac:dyDescent="0.3">
      <c r="A3517" s="11" t="s">
        <v>521</v>
      </c>
      <c r="B3517" s="11">
        <v>2018</v>
      </c>
      <c r="C3517" s="11" t="s">
        <v>522</v>
      </c>
      <c r="D3517" s="11" t="s">
        <v>5254</v>
      </c>
      <c r="E3517" s="11">
        <v>2150</v>
      </c>
      <c r="G3517" s="11" t="s">
        <v>524</v>
      </c>
    </row>
    <row r="3518" spans="1:8" x14ac:dyDescent="0.3">
      <c r="A3518" s="11" t="s">
        <v>3184</v>
      </c>
      <c r="B3518" s="11">
        <v>2020</v>
      </c>
      <c r="C3518" s="11" t="s">
        <v>3185</v>
      </c>
      <c r="D3518" s="11" t="s">
        <v>3186</v>
      </c>
      <c r="E3518" s="11">
        <v>10</v>
      </c>
      <c r="F3518" s="11">
        <v>12</v>
      </c>
      <c r="G3518" s="11">
        <v>4180</v>
      </c>
    </row>
    <row r="3519" spans="1:8" x14ac:dyDescent="0.3">
      <c r="A3519" s="11" t="s">
        <v>5292</v>
      </c>
      <c r="B3519" s="11">
        <v>2019</v>
      </c>
      <c r="C3519" s="11" t="s">
        <v>9284</v>
      </c>
      <c r="D3519" s="11" t="s">
        <v>3193</v>
      </c>
      <c r="G3519" s="11" t="s">
        <v>3194</v>
      </c>
      <c r="H3519" s="11" t="s">
        <v>5294</v>
      </c>
    </row>
    <row r="3520" spans="1:8" x14ac:dyDescent="0.3">
      <c r="A3520" s="11" t="s">
        <v>4175</v>
      </c>
      <c r="B3520" s="11">
        <v>2018</v>
      </c>
      <c r="C3520" s="11" t="s">
        <v>4176</v>
      </c>
      <c r="D3520" s="11" t="s">
        <v>11296</v>
      </c>
      <c r="G3520" s="11" t="s">
        <v>4162</v>
      </c>
    </row>
    <row r="3521" spans="1:8" x14ac:dyDescent="0.3">
      <c r="A3521" s="11" t="s">
        <v>7870</v>
      </c>
      <c r="B3521" s="11">
        <v>2015</v>
      </c>
      <c r="C3521" s="11" t="s">
        <v>1919</v>
      </c>
      <c r="D3521" s="11" t="s">
        <v>3205</v>
      </c>
      <c r="E3521" s="11">
        <v>10</v>
      </c>
      <c r="F3521" s="11">
        <v>4</v>
      </c>
      <c r="G3521" s="11" t="s">
        <v>1920</v>
      </c>
    </row>
    <row r="3522" spans="1:8" x14ac:dyDescent="0.3">
      <c r="A3522" s="11" t="s">
        <v>11297</v>
      </c>
      <c r="B3522" s="11">
        <v>2020</v>
      </c>
      <c r="C3522" s="11" t="s">
        <v>11298</v>
      </c>
      <c r="D3522" s="11" t="s">
        <v>5431</v>
      </c>
      <c r="G3522" s="11" t="s">
        <v>11299</v>
      </c>
    </row>
    <row r="3523" spans="1:8" x14ac:dyDescent="0.3">
      <c r="A3523" s="11" t="s">
        <v>11300</v>
      </c>
      <c r="B3523" s="11">
        <v>2016</v>
      </c>
      <c r="C3523" s="11" t="s">
        <v>11301</v>
      </c>
      <c r="D3523" s="11" t="s">
        <v>9282</v>
      </c>
    </row>
    <row r="3524" spans="1:8" x14ac:dyDescent="0.3">
      <c r="A3524" s="11" t="s">
        <v>3223</v>
      </c>
      <c r="B3524" s="11" t="s">
        <v>3557</v>
      </c>
      <c r="C3524" s="11" t="s">
        <v>11302</v>
      </c>
      <c r="D3524" s="11" t="s">
        <v>3193</v>
      </c>
      <c r="G3524" s="11" t="s">
        <v>3225</v>
      </c>
      <c r="H3524" s="11" t="s">
        <v>11303</v>
      </c>
    </row>
    <row r="3525" spans="1:8" x14ac:dyDescent="0.3">
      <c r="A3525" s="11" t="s">
        <v>3223</v>
      </c>
      <c r="B3525" s="11" t="s">
        <v>4830</v>
      </c>
      <c r="C3525" s="11" t="s">
        <v>11304</v>
      </c>
      <c r="D3525" s="11" t="s">
        <v>11305</v>
      </c>
      <c r="E3525" s="11">
        <v>9</v>
      </c>
      <c r="F3525" s="11">
        <v>4</v>
      </c>
      <c r="G3525" s="11" t="s">
        <v>11306</v>
      </c>
    </row>
    <row r="3526" spans="1:8" x14ac:dyDescent="0.3">
      <c r="A3526" s="11" t="s">
        <v>11307</v>
      </c>
      <c r="B3526" s="11">
        <v>2019</v>
      </c>
      <c r="C3526" s="11" t="s">
        <v>11308</v>
      </c>
      <c r="D3526" s="11" t="s">
        <v>11283</v>
      </c>
      <c r="G3526" s="11" t="s">
        <v>11309</v>
      </c>
      <c r="H3526" s="11" t="s">
        <v>11310</v>
      </c>
    </row>
    <row r="3527" spans="1:8" x14ac:dyDescent="0.3">
      <c r="A3527" s="11" t="s">
        <v>8565</v>
      </c>
      <c r="B3527" s="11">
        <v>2020</v>
      </c>
      <c r="C3527" s="11" t="s">
        <v>8566</v>
      </c>
      <c r="D3527" s="11" t="s">
        <v>1159</v>
      </c>
      <c r="G3527" s="11" t="s">
        <v>11311</v>
      </c>
      <c r="H3527" s="11" t="s">
        <v>11312</v>
      </c>
    </row>
    <row r="3528" spans="1:8" x14ac:dyDescent="0.3">
      <c r="A3528" s="11" t="s">
        <v>11313</v>
      </c>
      <c r="B3528" s="11">
        <v>2006</v>
      </c>
      <c r="C3528" s="11" t="s">
        <v>11314</v>
      </c>
      <c r="D3528" s="11" t="s">
        <v>11315</v>
      </c>
      <c r="G3528" s="11" t="s">
        <v>11316</v>
      </c>
    </row>
    <row r="3529" spans="1:8" x14ac:dyDescent="0.3">
      <c r="A3529" s="11" t="s">
        <v>8264</v>
      </c>
      <c r="B3529" s="11">
        <v>2020</v>
      </c>
      <c r="C3529" s="11" t="s">
        <v>11317</v>
      </c>
      <c r="D3529" s="11" t="s">
        <v>11318</v>
      </c>
      <c r="G3529" s="11" t="s">
        <v>8267</v>
      </c>
      <c r="H3529" s="11" t="s">
        <v>11319</v>
      </c>
    </row>
    <row r="3530" spans="1:8" x14ac:dyDescent="0.3">
      <c r="A3530" s="11" t="s">
        <v>571</v>
      </c>
      <c r="B3530" s="11">
        <v>2013</v>
      </c>
      <c r="C3530" s="11" t="s">
        <v>572</v>
      </c>
      <c r="D3530" s="11" t="s">
        <v>6827</v>
      </c>
      <c r="G3530" s="11" t="s">
        <v>3244</v>
      </c>
    </row>
    <row r="3531" spans="1:8" x14ac:dyDescent="0.3">
      <c r="A3531" s="11" t="s">
        <v>11320</v>
      </c>
      <c r="B3531" s="11">
        <v>2009</v>
      </c>
      <c r="C3531" s="11" t="s">
        <v>11321</v>
      </c>
      <c r="D3531" s="11" t="s">
        <v>1286</v>
      </c>
      <c r="E3531" s="11">
        <v>96</v>
      </c>
      <c r="F3531" s="11">
        <v>1</v>
      </c>
      <c r="G3531" s="11" t="s">
        <v>11322</v>
      </c>
    </row>
    <row r="3532" spans="1:8" x14ac:dyDescent="0.3">
      <c r="A3532" s="11" t="s">
        <v>11323</v>
      </c>
      <c r="B3532" s="11">
        <v>2019</v>
      </c>
      <c r="C3532" s="11" t="s">
        <v>11324</v>
      </c>
      <c r="D3532" s="11" t="s">
        <v>1064</v>
      </c>
      <c r="G3532" s="11" t="s">
        <v>11325</v>
      </c>
      <c r="H3532" s="11" t="s">
        <v>11326</v>
      </c>
    </row>
    <row r="3533" spans="1:8" x14ac:dyDescent="0.3">
      <c r="A3533" s="11" t="s">
        <v>11327</v>
      </c>
      <c r="B3533" s="11">
        <v>2019</v>
      </c>
      <c r="C3533" s="11" t="s">
        <v>11328</v>
      </c>
      <c r="D3533" s="11" t="s">
        <v>11329</v>
      </c>
      <c r="G3533" s="11" t="s">
        <v>8628</v>
      </c>
      <c r="H3533" s="11" t="s">
        <v>11330</v>
      </c>
    </row>
    <row r="3534" spans="1:8" x14ac:dyDescent="0.3">
      <c r="A3534" s="11" t="s">
        <v>11331</v>
      </c>
      <c r="B3534" s="11">
        <v>2012</v>
      </c>
      <c r="C3534" s="11" t="s">
        <v>11332</v>
      </c>
      <c r="D3534" s="11" t="s">
        <v>11333</v>
      </c>
      <c r="G3534" s="11" t="s">
        <v>11334</v>
      </c>
    </row>
    <row r="3535" spans="1:8" x14ac:dyDescent="0.3">
      <c r="A3535" s="11" t="s">
        <v>11335</v>
      </c>
      <c r="B3535" s="11">
        <v>2007</v>
      </c>
      <c r="C3535" s="11" t="s">
        <v>11336</v>
      </c>
      <c r="D3535" s="11" t="s">
        <v>11337</v>
      </c>
      <c r="G3535" s="11" t="s">
        <v>11338</v>
      </c>
    </row>
    <row r="3536" spans="1:8" x14ac:dyDescent="0.3">
      <c r="A3536" s="11" t="s">
        <v>11339</v>
      </c>
      <c r="B3536" s="11">
        <v>2019</v>
      </c>
      <c r="C3536" s="11" t="s">
        <v>11340</v>
      </c>
      <c r="D3536" s="11" t="s">
        <v>11341</v>
      </c>
    </row>
    <row r="3537" spans="1:8" x14ac:dyDescent="0.3">
      <c r="A3537" s="11" t="s">
        <v>8274</v>
      </c>
      <c r="B3537" s="11">
        <v>2019</v>
      </c>
      <c r="C3537" s="11" t="s">
        <v>427</v>
      </c>
      <c r="D3537" s="11" t="s">
        <v>597</v>
      </c>
      <c r="G3537" s="11">
        <v>102087</v>
      </c>
    </row>
    <row r="3538" spans="1:8" x14ac:dyDescent="0.3">
      <c r="A3538" s="11" t="s">
        <v>4199</v>
      </c>
      <c r="B3538" s="11">
        <v>2019</v>
      </c>
      <c r="C3538" s="11" t="s">
        <v>2000</v>
      </c>
      <c r="D3538" s="11" t="s">
        <v>11342</v>
      </c>
      <c r="E3538" s="11">
        <v>881</v>
      </c>
      <c r="G3538" s="11" t="s">
        <v>2003</v>
      </c>
      <c r="H3538" s="11" t="s">
        <v>2004</v>
      </c>
    </row>
    <row r="3539" spans="1:8" x14ac:dyDescent="0.3">
      <c r="A3539" s="11" t="s">
        <v>11343</v>
      </c>
      <c r="B3539" s="11">
        <v>2004</v>
      </c>
      <c r="C3539" s="11" t="s">
        <v>11344</v>
      </c>
      <c r="D3539" s="11" t="s">
        <v>11345</v>
      </c>
      <c r="E3539" s="11">
        <v>66</v>
      </c>
      <c r="G3539" s="11" t="s">
        <v>11346</v>
      </c>
    </row>
    <row r="3540" spans="1:8" x14ac:dyDescent="0.3">
      <c r="A3540" s="11" t="s">
        <v>11347</v>
      </c>
      <c r="B3540" s="11">
        <v>2019</v>
      </c>
      <c r="C3540" s="11" t="s">
        <v>11348</v>
      </c>
      <c r="D3540" s="11" t="s">
        <v>11349</v>
      </c>
    </row>
    <row r="3541" spans="1:8" x14ac:dyDescent="0.3">
      <c r="A3541" s="11" t="s">
        <v>11350</v>
      </c>
      <c r="B3541" s="11">
        <v>2019</v>
      </c>
      <c r="C3541" s="11" t="s">
        <v>601</v>
      </c>
      <c r="D3541" s="11" t="s">
        <v>11351</v>
      </c>
      <c r="G3541" s="11" t="s">
        <v>11352</v>
      </c>
      <c r="H3541" s="11" t="s">
        <v>604</v>
      </c>
    </row>
    <row r="3542" spans="1:8" x14ac:dyDescent="0.3">
      <c r="A3542" s="11" t="s">
        <v>718</v>
      </c>
      <c r="B3542" s="11">
        <v>2020</v>
      </c>
      <c r="C3542" s="11" t="s">
        <v>11353</v>
      </c>
      <c r="D3542" s="11" t="s">
        <v>7640</v>
      </c>
      <c r="G3542" s="11" t="s">
        <v>11354</v>
      </c>
    </row>
    <row r="3543" spans="1:8" x14ac:dyDescent="0.3">
      <c r="A3543" s="11" t="s">
        <v>718</v>
      </c>
      <c r="B3543" s="11" t="s">
        <v>4403</v>
      </c>
      <c r="C3543" s="11" t="s">
        <v>4049</v>
      </c>
      <c r="D3543" s="11" t="s">
        <v>597</v>
      </c>
      <c r="E3543" s="11">
        <v>57</v>
      </c>
      <c r="F3543" s="11">
        <v>6</v>
      </c>
      <c r="G3543" s="11">
        <v>102360</v>
      </c>
    </row>
    <row r="3544" spans="1:8" x14ac:dyDescent="0.3">
      <c r="A3544" s="11" t="s">
        <v>5354</v>
      </c>
      <c r="B3544" s="11">
        <v>2019</v>
      </c>
      <c r="C3544" s="11" t="s">
        <v>11355</v>
      </c>
      <c r="D3544" s="11" t="s">
        <v>11356</v>
      </c>
      <c r="G3544" s="11" t="s">
        <v>2364</v>
      </c>
      <c r="H3544" s="11" t="s">
        <v>11357</v>
      </c>
    </row>
    <row r="3545" spans="1:8" x14ac:dyDescent="0.3">
      <c r="A3545" s="11" t="s">
        <v>3299</v>
      </c>
      <c r="B3545" s="11">
        <v>2020</v>
      </c>
      <c r="C3545" s="11" t="s">
        <v>3300</v>
      </c>
      <c r="D3545" s="11" t="s">
        <v>508</v>
      </c>
      <c r="E3545" s="11">
        <v>20</v>
      </c>
      <c r="F3545" s="11">
        <v>2</v>
      </c>
      <c r="H3545" s="11" t="s">
        <v>612</v>
      </c>
    </row>
    <row r="3546" spans="1:8" x14ac:dyDescent="0.3">
      <c r="A3546" s="11" t="s">
        <v>11358</v>
      </c>
      <c r="B3546" s="11">
        <v>2020</v>
      </c>
      <c r="C3546" s="11" t="s">
        <v>11359</v>
      </c>
      <c r="D3546" s="11" t="s">
        <v>3186</v>
      </c>
      <c r="E3546" s="11">
        <v>10</v>
      </c>
      <c r="F3546" s="11">
        <v>17</v>
      </c>
      <c r="G3546" s="11">
        <v>5993</v>
      </c>
    </row>
    <row r="3547" spans="1:8" x14ac:dyDescent="0.3">
      <c r="A3547" s="11" t="s">
        <v>11360</v>
      </c>
      <c r="B3547" s="11">
        <v>2019</v>
      </c>
      <c r="C3547" s="11" t="s">
        <v>11361</v>
      </c>
      <c r="D3547" s="11" t="s">
        <v>9676</v>
      </c>
      <c r="E3547" s="11">
        <v>19</v>
      </c>
      <c r="F3547" s="11">
        <v>21</v>
      </c>
      <c r="G3547" s="11">
        <v>4654</v>
      </c>
      <c r="H3547" s="11" t="s">
        <v>9677</v>
      </c>
    </row>
    <row r="3548" spans="1:8" x14ac:dyDescent="0.3">
      <c r="A3548" s="11" t="s">
        <v>11362</v>
      </c>
      <c r="B3548" s="11">
        <v>2018</v>
      </c>
      <c r="C3548" s="11" t="s">
        <v>6334</v>
      </c>
      <c r="D3548" s="11" t="s">
        <v>11363</v>
      </c>
      <c r="G3548" s="11" t="s">
        <v>10988</v>
      </c>
      <c r="H3548" s="11" t="s">
        <v>11364</v>
      </c>
    </row>
    <row r="3549" spans="1:8" x14ac:dyDescent="0.3">
      <c r="A3549" s="11" t="s">
        <v>617</v>
      </c>
      <c r="B3549" s="11">
        <v>2020</v>
      </c>
      <c r="C3549" s="11" t="s">
        <v>618</v>
      </c>
      <c r="D3549" s="11" t="s">
        <v>619</v>
      </c>
      <c r="H3549" s="8" t="s">
        <v>11365</v>
      </c>
    </row>
    <row r="3550" spans="1:8" x14ac:dyDescent="0.3">
      <c r="A3550" s="11" t="s">
        <v>11196</v>
      </c>
      <c r="B3550" s="11">
        <v>2018</v>
      </c>
      <c r="C3550" s="11" t="s">
        <v>6371</v>
      </c>
      <c r="D3550" s="11" t="s">
        <v>11366</v>
      </c>
      <c r="G3550" s="11" t="s">
        <v>11198</v>
      </c>
      <c r="H3550" s="11" t="s">
        <v>11199</v>
      </c>
    </row>
    <row r="3551" spans="1:8" x14ac:dyDescent="0.3">
      <c r="A3551" s="11" t="s">
        <v>11367</v>
      </c>
      <c r="B3551" s="11">
        <v>2020</v>
      </c>
      <c r="C3551" s="11" t="s">
        <v>11368</v>
      </c>
      <c r="D3551" s="11" t="s">
        <v>728</v>
      </c>
      <c r="E3551" s="11" t="s">
        <v>11369</v>
      </c>
    </row>
    <row r="3552" spans="1:8" x14ac:dyDescent="0.3">
      <c r="A3552" s="11" t="s">
        <v>11370</v>
      </c>
      <c r="B3552" s="11">
        <v>2020</v>
      </c>
      <c r="C3552" s="11" t="s">
        <v>11371</v>
      </c>
      <c r="D3552" s="11" t="s">
        <v>11372</v>
      </c>
    </row>
    <row r="3553" spans="1:8" x14ac:dyDescent="0.3">
      <c r="A3553" s="11" t="s">
        <v>2846</v>
      </c>
      <c r="B3553" s="11">
        <v>2017</v>
      </c>
      <c r="C3553" s="11" t="s">
        <v>9832</v>
      </c>
      <c r="D3553" s="11" t="s">
        <v>728</v>
      </c>
      <c r="E3553" s="11" t="s">
        <v>11373</v>
      </c>
    </row>
    <row r="3554" spans="1:8" x14ac:dyDescent="0.3">
      <c r="A3554" s="11" t="s">
        <v>11374</v>
      </c>
      <c r="B3554" s="11">
        <v>2019</v>
      </c>
      <c r="C3554" s="11" t="s">
        <v>11375</v>
      </c>
      <c r="D3554" s="11" t="s">
        <v>11376</v>
      </c>
      <c r="G3554" s="11" t="s">
        <v>11377</v>
      </c>
    </row>
    <row r="3555" spans="1:8" x14ac:dyDescent="0.3">
      <c r="A3555" s="11" t="s">
        <v>11378</v>
      </c>
      <c r="B3555" s="11">
        <v>2019</v>
      </c>
      <c r="C3555" s="11" t="s">
        <v>11379</v>
      </c>
      <c r="D3555" s="11" t="s">
        <v>11283</v>
      </c>
      <c r="G3555" s="11" t="s">
        <v>11380</v>
      </c>
      <c r="H3555" s="11" t="s">
        <v>11381</v>
      </c>
    </row>
    <row r="3556" spans="1:8" x14ac:dyDescent="0.3">
      <c r="A3556" s="11" t="s">
        <v>11382</v>
      </c>
      <c r="B3556" s="11">
        <v>2018</v>
      </c>
      <c r="C3556" s="11" t="s">
        <v>11383</v>
      </c>
      <c r="D3556" s="11" t="s">
        <v>3413</v>
      </c>
      <c r="E3556" s="11">
        <v>44</v>
      </c>
      <c r="F3556" s="11">
        <v>2</v>
      </c>
      <c r="G3556" s="11" t="s">
        <v>11384</v>
      </c>
      <c r="H3556" s="11" t="s">
        <v>11385</v>
      </c>
    </row>
    <row r="3557" spans="1:8" x14ac:dyDescent="0.3">
      <c r="A3557" s="11" t="s">
        <v>5397</v>
      </c>
      <c r="B3557" s="11">
        <v>2020</v>
      </c>
      <c r="C3557" s="11" t="s">
        <v>5398</v>
      </c>
      <c r="D3557" s="11" t="s">
        <v>728</v>
      </c>
      <c r="E3557" s="11" t="s">
        <v>5399</v>
      </c>
    </row>
    <row r="3558" spans="1:8" x14ac:dyDescent="0.3">
      <c r="A3558" s="11" t="s">
        <v>11232</v>
      </c>
      <c r="B3558" s="11">
        <v>2019</v>
      </c>
      <c r="C3558" s="11" t="s">
        <v>11233</v>
      </c>
      <c r="D3558" s="11" t="s">
        <v>7636</v>
      </c>
      <c r="G3558" s="11" t="s">
        <v>11235</v>
      </c>
      <c r="H3558" s="11" t="s">
        <v>11236</v>
      </c>
    </row>
    <row r="3559" spans="1:8" x14ac:dyDescent="0.3">
      <c r="A3559" s="11" t="s">
        <v>5403</v>
      </c>
      <c r="B3559" s="11">
        <v>2017</v>
      </c>
      <c r="C3559" s="11" t="s">
        <v>5404</v>
      </c>
      <c r="D3559" s="11" t="s">
        <v>5239</v>
      </c>
      <c r="E3559" s="11">
        <v>1816</v>
      </c>
      <c r="G3559" s="11" t="s">
        <v>1686</v>
      </c>
    </row>
    <row r="3560" spans="1:8" x14ac:dyDescent="0.3">
      <c r="A3560" s="11" t="s">
        <v>3377</v>
      </c>
      <c r="B3560" s="11">
        <v>2012</v>
      </c>
      <c r="C3560" s="11" t="s">
        <v>6297</v>
      </c>
      <c r="D3560" s="11" t="s">
        <v>11386</v>
      </c>
      <c r="G3560" s="11" t="s">
        <v>1935</v>
      </c>
    </row>
    <row r="3561" spans="1:8" x14ac:dyDescent="0.3">
      <c r="A3561" s="11" t="s">
        <v>645</v>
      </c>
      <c r="B3561" s="11">
        <v>2016</v>
      </c>
      <c r="C3561" s="11" t="s">
        <v>739</v>
      </c>
      <c r="D3561" s="11" t="s">
        <v>11387</v>
      </c>
      <c r="G3561" s="11" t="s">
        <v>648</v>
      </c>
      <c r="H3561" s="11" t="s">
        <v>5410</v>
      </c>
    </row>
    <row r="3562" spans="1:8" x14ac:dyDescent="0.3">
      <c r="A3562" s="11" t="s">
        <v>4229</v>
      </c>
      <c r="B3562" s="11">
        <v>2019</v>
      </c>
      <c r="C3562" s="11" t="s">
        <v>6397</v>
      </c>
      <c r="D3562" s="11" t="s">
        <v>11283</v>
      </c>
      <c r="G3562" s="11" t="s">
        <v>4232</v>
      </c>
      <c r="H3562" s="11" t="s">
        <v>11388</v>
      </c>
    </row>
    <row r="3563" spans="1:8" x14ac:dyDescent="0.3">
      <c r="A3563" s="11" t="s">
        <v>11389</v>
      </c>
      <c r="B3563" s="11">
        <v>2020</v>
      </c>
      <c r="C3563" s="11" t="s">
        <v>11390</v>
      </c>
      <c r="D3563" s="11" t="s">
        <v>11391</v>
      </c>
      <c r="E3563" s="11">
        <v>60</v>
      </c>
      <c r="F3563" s="11">
        <v>1</v>
      </c>
      <c r="G3563" s="11" t="s">
        <v>11392</v>
      </c>
    </row>
    <row r="3564" spans="1:8" x14ac:dyDescent="0.3">
      <c r="A3564" s="11" t="s">
        <v>11393</v>
      </c>
      <c r="B3564" s="11">
        <v>2005</v>
      </c>
      <c r="C3564" s="11" t="s">
        <v>6352</v>
      </c>
      <c r="D3564" s="11" t="s">
        <v>11394</v>
      </c>
      <c r="G3564" s="11" t="s">
        <v>11395</v>
      </c>
    </row>
    <row r="3565" spans="1:8" x14ac:dyDescent="0.3">
      <c r="A3565" s="11" t="s">
        <v>11396</v>
      </c>
      <c r="B3565" s="11">
        <v>2016</v>
      </c>
      <c r="C3565" s="11" t="s">
        <v>11397</v>
      </c>
      <c r="D3565" s="11" t="s">
        <v>11398</v>
      </c>
      <c r="G3565" s="11" t="s">
        <v>11399</v>
      </c>
      <c r="H3565" s="11" t="s">
        <v>11400</v>
      </c>
    </row>
    <row r="3566" spans="1:8" x14ac:dyDescent="0.3">
      <c r="A3566" s="11" t="s">
        <v>11401</v>
      </c>
      <c r="B3566" s="11">
        <v>2019</v>
      </c>
      <c r="C3566" s="11" t="s">
        <v>11402</v>
      </c>
      <c r="D3566" s="11" t="s">
        <v>11403</v>
      </c>
    </row>
    <row r="3567" spans="1:8" x14ac:dyDescent="0.3">
      <c r="A3567" s="11" t="s">
        <v>11404</v>
      </c>
      <c r="B3567" s="11">
        <v>2019</v>
      </c>
      <c r="C3567" s="11" t="s">
        <v>11405</v>
      </c>
      <c r="D3567" s="11" t="s">
        <v>480</v>
      </c>
      <c r="G3567" s="11" t="s">
        <v>11406</v>
      </c>
      <c r="H3567" s="11" t="s">
        <v>11407</v>
      </c>
    </row>
    <row r="3568" spans="1:8" x14ac:dyDescent="0.3">
      <c r="A3568" s="11" t="s">
        <v>473</v>
      </c>
      <c r="B3568" s="11">
        <v>2017</v>
      </c>
      <c r="C3568" s="11" t="s">
        <v>474</v>
      </c>
      <c r="D3568" s="11" t="s">
        <v>475</v>
      </c>
      <c r="G3568" s="11" t="s">
        <v>476</v>
      </c>
    </row>
    <row r="3569" spans="1:8" x14ac:dyDescent="0.3">
      <c r="A3569" s="11" t="s">
        <v>11408</v>
      </c>
      <c r="B3569" s="11">
        <v>2019</v>
      </c>
      <c r="C3569" s="11" t="s">
        <v>681</v>
      </c>
      <c r="D3569" s="11" t="s">
        <v>480</v>
      </c>
    </row>
    <row r="3570" spans="1:8" x14ac:dyDescent="0.3">
      <c r="A3570" s="11" t="s">
        <v>11409</v>
      </c>
      <c r="B3570" s="11">
        <v>2019</v>
      </c>
      <c r="C3570" s="11" t="s">
        <v>11410</v>
      </c>
      <c r="D3570" s="11" t="s">
        <v>480</v>
      </c>
      <c r="G3570" s="11" t="s">
        <v>11411</v>
      </c>
      <c r="H3570" s="11" t="s">
        <v>11412</v>
      </c>
    </row>
    <row r="3571" spans="1:8" x14ac:dyDescent="0.3">
      <c r="A3571" s="11" t="s">
        <v>11413</v>
      </c>
      <c r="B3571" s="11">
        <v>2012</v>
      </c>
      <c r="C3571" s="11" t="s">
        <v>11414</v>
      </c>
      <c r="D3571" s="11" t="s">
        <v>11415</v>
      </c>
    </row>
    <row r="3572" spans="1:8" x14ac:dyDescent="0.3">
      <c r="A3572" s="11" t="s">
        <v>10360</v>
      </c>
      <c r="B3572" s="11">
        <v>2017</v>
      </c>
      <c r="C3572" s="11" t="s">
        <v>6305</v>
      </c>
      <c r="D3572" s="11" t="s">
        <v>906</v>
      </c>
      <c r="E3572" s="11">
        <v>5</v>
      </c>
      <c r="G3572" s="11" t="s">
        <v>6307</v>
      </c>
    </row>
    <row r="3573" spans="1:8" x14ac:dyDescent="0.3">
      <c r="A3573" s="11" t="s">
        <v>11416</v>
      </c>
      <c r="B3573" s="11">
        <v>2019</v>
      </c>
      <c r="C3573" s="11" t="s">
        <v>11417</v>
      </c>
      <c r="D3573" s="11" t="s">
        <v>5293</v>
      </c>
      <c r="G3573" s="11" t="s">
        <v>11418</v>
      </c>
    </row>
    <row r="3574" spans="1:8" x14ac:dyDescent="0.3">
      <c r="A3574" s="11" t="s">
        <v>5273</v>
      </c>
      <c r="B3574" s="11">
        <v>2019</v>
      </c>
      <c r="C3574" s="11" t="s">
        <v>5274</v>
      </c>
      <c r="D3574" s="11" t="s">
        <v>6145</v>
      </c>
      <c r="G3574" s="11" t="s">
        <v>5276</v>
      </c>
    </row>
    <row r="3575" spans="1:8" x14ac:dyDescent="0.3">
      <c r="A3575" s="11" t="s">
        <v>11419</v>
      </c>
      <c r="B3575" s="11">
        <v>1995</v>
      </c>
      <c r="C3575" s="11" t="s">
        <v>4695</v>
      </c>
      <c r="D3575" s="11" t="s">
        <v>1289</v>
      </c>
      <c r="E3575" s="11">
        <v>20</v>
      </c>
      <c r="F3575" s="11">
        <v>3</v>
      </c>
      <c r="G3575" s="11" t="s">
        <v>4696</v>
      </c>
    </row>
    <row r="3576" spans="1:8" x14ac:dyDescent="0.3">
      <c r="A3576" s="11" t="s">
        <v>836</v>
      </c>
      <c r="B3576" s="11">
        <v>2018</v>
      </c>
      <c r="C3576" s="11" t="s">
        <v>3718</v>
      </c>
      <c r="D3576" s="11" t="s">
        <v>11420</v>
      </c>
    </row>
    <row r="3577" spans="1:8" x14ac:dyDescent="0.3">
      <c r="A3577" s="11" t="s">
        <v>2311</v>
      </c>
      <c r="B3577" s="11">
        <v>2015</v>
      </c>
      <c r="C3577" s="11" t="s">
        <v>1614</v>
      </c>
      <c r="D3577" s="11" t="s">
        <v>2312</v>
      </c>
      <c r="G3577" s="11" t="s">
        <v>1616</v>
      </c>
    </row>
    <row r="3578" spans="1:8" x14ac:dyDescent="0.3">
      <c r="A3578" s="11" t="s">
        <v>11421</v>
      </c>
      <c r="B3578" s="11">
        <v>2014</v>
      </c>
      <c r="C3578" s="11" t="s">
        <v>11422</v>
      </c>
      <c r="D3578" s="11" t="s">
        <v>11423</v>
      </c>
    </row>
    <row r="3579" spans="1:8" x14ac:dyDescent="0.3">
      <c r="A3579" s="11" t="s">
        <v>518</v>
      </c>
      <c r="B3579" s="11">
        <v>2018</v>
      </c>
      <c r="C3579" s="11" t="s">
        <v>11424</v>
      </c>
      <c r="D3579" s="11" t="s">
        <v>11425</v>
      </c>
    </row>
    <row r="3580" spans="1:8" x14ac:dyDescent="0.3">
      <c r="A3580" s="11" t="s">
        <v>521</v>
      </c>
      <c r="B3580" s="11">
        <v>2018</v>
      </c>
      <c r="C3580" s="11" t="s">
        <v>522</v>
      </c>
      <c r="D3580" s="11"/>
    </row>
    <row r="3581" spans="1:8" x14ac:dyDescent="0.3">
      <c r="A3581" s="11" t="s">
        <v>11426</v>
      </c>
      <c r="B3581" s="11">
        <v>1971</v>
      </c>
      <c r="C3581" s="11" t="s">
        <v>11427</v>
      </c>
      <c r="D3581" s="11" t="s">
        <v>1351</v>
      </c>
      <c r="E3581" s="11">
        <v>76</v>
      </c>
      <c r="F3581" s="11">
        <v>5</v>
      </c>
      <c r="G3581" s="11">
        <v>378</v>
      </c>
    </row>
    <row r="3582" spans="1:8" x14ac:dyDescent="0.3">
      <c r="A3582" s="11" t="s">
        <v>11428</v>
      </c>
      <c r="B3582" s="11">
        <v>2019</v>
      </c>
      <c r="C3582" s="11" t="s">
        <v>11429</v>
      </c>
      <c r="D3582" s="11" t="s">
        <v>11430</v>
      </c>
      <c r="G3582" s="11" t="s">
        <v>2197</v>
      </c>
    </row>
    <row r="3583" spans="1:8" x14ac:dyDescent="0.3">
      <c r="A3583" s="11" t="s">
        <v>525</v>
      </c>
      <c r="B3583" s="11">
        <v>2018</v>
      </c>
      <c r="C3583" s="11" t="s">
        <v>526</v>
      </c>
      <c r="D3583" s="11" t="s">
        <v>527</v>
      </c>
      <c r="E3583" s="11">
        <v>51</v>
      </c>
      <c r="G3583" s="11" t="s">
        <v>528</v>
      </c>
    </row>
    <row r="3584" spans="1:8" x14ac:dyDescent="0.3">
      <c r="A3584" s="11" t="s">
        <v>11431</v>
      </c>
      <c r="B3584" s="11">
        <v>2019</v>
      </c>
      <c r="C3584" s="11" t="s">
        <v>11432</v>
      </c>
      <c r="D3584" s="11" t="s">
        <v>532</v>
      </c>
      <c r="E3584" s="11">
        <v>36</v>
      </c>
      <c r="F3584" s="11">
        <v>5</v>
      </c>
      <c r="G3584" s="11" t="s">
        <v>533</v>
      </c>
    </row>
    <row r="3585" spans="1:7" x14ac:dyDescent="0.3">
      <c r="A3585" s="11" t="s">
        <v>11433</v>
      </c>
      <c r="B3585" s="11">
        <v>1994</v>
      </c>
      <c r="C3585" s="11" t="s">
        <v>11434</v>
      </c>
      <c r="D3585" s="11" t="s">
        <v>11435</v>
      </c>
      <c r="E3585" s="11">
        <v>12</v>
      </c>
      <c r="F3585" s="11">
        <v>2</v>
      </c>
      <c r="G3585" s="11" t="s">
        <v>11436</v>
      </c>
    </row>
    <row r="3586" spans="1:7" x14ac:dyDescent="0.3">
      <c r="A3586" s="11" t="s">
        <v>9004</v>
      </c>
      <c r="B3586" s="11">
        <v>2017</v>
      </c>
      <c r="C3586" s="11" t="s">
        <v>6322</v>
      </c>
      <c r="D3586" s="11" t="s">
        <v>9855</v>
      </c>
      <c r="G3586" s="11" t="s">
        <v>1704</v>
      </c>
    </row>
    <row r="3587" spans="1:7" x14ac:dyDescent="0.3">
      <c r="A3587" s="11" t="s">
        <v>11437</v>
      </c>
      <c r="B3587" s="11">
        <v>2013</v>
      </c>
      <c r="C3587" s="11" t="s">
        <v>11438</v>
      </c>
      <c r="D3587" s="11" t="s">
        <v>9249</v>
      </c>
    </row>
    <row r="3588" spans="1:7" x14ac:dyDescent="0.3">
      <c r="A3588" s="11" t="s">
        <v>11439</v>
      </c>
      <c r="B3588" s="11">
        <v>2019</v>
      </c>
      <c r="C3588" s="11" t="s">
        <v>11440</v>
      </c>
      <c r="D3588" s="11" t="s">
        <v>480</v>
      </c>
      <c r="G3588" s="11" t="s">
        <v>4420</v>
      </c>
    </row>
    <row r="3589" spans="1:7" x14ac:dyDescent="0.3">
      <c r="A3589" s="11" t="s">
        <v>3968</v>
      </c>
      <c r="B3589" s="11">
        <v>2010</v>
      </c>
      <c r="C3589" s="11" t="s">
        <v>11441</v>
      </c>
      <c r="D3589" s="11" t="s">
        <v>4740</v>
      </c>
      <c r="E3589" s="11">
        <v>14</v>
      </c>
      <c r="F3589" s="11">
        <v>3</v>
      </c>
      <c r="G3589" s="11" t="s">
        <v>4741</v>
      </c>
    </row>
    <row r="3590" spans="1:7" x14ac:dyDescent="0.3">
      <c r="A3590" s="11" t="s">
        <v>562</v>
      </c>
      <c r="B3590" s="11">
        <v>1997</v>
      </c>
      <c r="C3590" s="11" t="s">
        <v>563</v>
      </c>
      <c r="D3590" s="11" t="s">
        <v>564</v>
      </c>
      <c r="E3590" s="11">
        <v>9</v>
      </c>
      <c r="F3590" s="11">
        <v>8</v>
      </c>
      <c r="G3590" s="11" t="s">
        <v>565</v>
      </c>
    </row>
    <row r="3591" spans="1:7" x14ac:dyDescent="0.3">
      <c r="A3591" s="11" t="s">
        <v>11442</v>
      </c>
      <c r="B3591" s="11">
        <v>2015</v>
      </c>
      <c r="C3591" s="11" t="s">
        <v>11443</v>
      </c>
      <c r="D3591" s="11" t="s">
        <v>978</v>
      </c>
      <c r="E3591" s="11" t="s">
        <v>11444</v>
      </c>
    </row>
    <row r="3592" spans="1:7" x14ac:dyDescent="0.3">
      <c r="A3592" s="11" t="s">
        <v>11445</v>
      </c>
      <c r="B3592" s="11">
        <v>2014</v>
      </c>
      <c r="C3592" s="11" t="s">
        <v>2417</v>
      </c>
      <c r="D3592" s="11" t="s">
        <v>11446</v>
      </c>
    </row>
    <row r="3593" spans="1:7" x14ac:dyDescent="0.3">
      <c r="A3593" s="11" t="s">
        <v>11447</v>
      </c>
      <c r="B3593" s="11">
        <v>2013</v>
      </c>
      <c r="C3593" s="11" t="s">
        <v>11448</v>
      </c>
      <c r="D3593" s="11" t="s">
        <v>6791</v>
      </c>
      <c r="E3593" s="11">
        <v>23</v>
      </c>
      <c r="G3593" s="11" t="s">
        <v>11449</v>
      </c>
    </row>
    <row r="3594" spans="1:7" x14ac:dyDescent="0.3">
      <c r="A3594" s="11" t="s">
        <v>10261</v>
      </c>
      <c r="B3594" s="11">
        <v>2015</v>
      </c>
      <c r="C3594" s="11" t="s">
        <v>10262</v>
      </c>
      <c r="D3594" s="11" t="s">
        <v>11450</v>
      </c>
    </row>
    <row r="3595" spans="1:7" x14ac:dyDescent="0.3">
      <c r="A3595" s="11" t="s">
        <v>11451</v>
      </c>
      <c r="B3595" s="11">
        <v>2012</v>
      </c>
      <c r="C3595" s="11" t="s">
        <v>11452</v>
      </c>
      <c r="D3595" s="11" t="s">
        <v>11453</v>
      </c>
      <c r="E3595" s="11">
        <v>3</v>
      </c>
      <c r="F3595" s="11">
        <v>2</v>
      </c>
      <c r="G3595" s="11">
        <v>85</v>
      </c>
    </row>
    <row r="3596" spans="1:7" x14ac:dyDescent="0.3">
      <c r="A3596" s="11" t="s">
        <v>6185</v>
      </c>
      <c r="B3596" s="11">
        <v>2019</v>
      </c>
      <c r="C3596" s="11" t="s">
        <v>6186</v>
      </c>
      <c r="D3596" s="11" t="s">
        <v>4144</v>
      </c>
      <c r="E3596" s="11">
        <v>10</v>
      </c>
      <c r="F3596" s="11">
        <v>4</v>
      </c>
      <c r="G3596" s="11">
        <v>150</v>
      </c>
    </row>
    <row r="3597" spans="1:7" x14ac:dyDescent="0.3">
      <c r="A3597" s="11" t="s">
        <v>11454</v>
      </c>
      <c r="B3597" s="11">
        <v>2018</v>
      </c>
      <c r="C3597" s="11" t="s">
        <v>8681</v>
      </c>
      <c r="D3597" s="11" t="s">
        <v>8681</v>
      </c>
    </row>
    <row r="3598" spans="1:7" x14ac:dyDescent="0.3">
      <c r="A3598" s="11" t="s">
        <v>571</v>
      </c>
      <c r="B3598" s="11">
        <v>2013</v>
      </c>
      <c r="C3598" s="11" t="s">
        <v>572</v>
      </c>
      <c r="D3598" s="11" t="s">
        <v>9795</v>
      </c>
    </row>
    <row r="3599" spans="1:7" x14ac:dyDescent="0.3">
      <c r="A3599" s="11" t="s">
        <v>3771</v>
      </c>
      <c r="B3599" s="11">
        <v>1998</v>
      </c>
      <c r="C3599" s="11" t="s">
        <v>3772</v>
      </c>
      <c r="D3599" s="11" t="s">
        <v>11455</v>
      </c>
      <c r="E3599" s="11">
        <v>86</v>
      </c>
      <c r="F3599" s="11">
        <v>11</v>
      </c>
      <c r="G3599" s="11" t="s">
        <v>11456</v>
      </c>
    </row>
    <row r="3600" spans="1:7" x14ac:dyDescent="0.3">
      <c r="A3600" s="11" t="s">
        <v>11457</v>
      </c>
      <c r="B3600" s="11">
        <v>2019</v>
      </c>
      <c r="C3600" s="11" t="s">
        <v>11458</v>
      </c>
      <c r="D3600" s="11" t="s">
        <v>11459</v>
      </c>
      <c r="G3600" s="11" t="s">
        <v>5538</v>
      </c>
    </row>
    <row r="3601" spans="1:8" x14ac:dyDescent="0.3">
      <c r="A3601" s="11" t="s">
        <v>11162</v>
      </c>
      <c r="B3601" s="11">
        <v>2019</v>
      </c>
      <c r="C3601" s="11" t="s">
        <v>6532</v>
      </c>
      <c r="D3601" s="11" t="s">
        <v>8627</v>
      </c>
      <c r="G3601" s="11" t="s">
        <v>8628</v>
      </c>
    </row>
    <row r="3602" spans="1:8" x14ac:dyDescent="0.3">
      <c r="A3602" s="11" t="s">
        <v>11460</v>
      </c>
      <c r="B3602" s="11">
        <v>2013</v>
      </c>
      <c r="C3602" s="11" t="s">
        <v>5336</v>
      </c>
      <c r="D3602" s="11" t="s">
        <v>728</v>
      </c>
      <c r="E3602" s="11" t="s">
        <v>11461</v>
      </c>
    </row>
    <row r="3603" spans="1:8" x14ac:dyDescent="0.3">
      <c r="A3603" s="11" t="s">
        <v>11462</v>
      </c>
      <c r="B3603" s="11">
        <v>2019</v>
      </c>
      <c r="C3603" s="11" t="s">
        <v>11463</v>
      </c>
      <c r="D3603" s="11" t="s">
        <v>480</v>
      </c>
      <c r="G3603" s="11" t="s">
        <v>11464</v>
      </c>
      <c r="H3603" s="11" t="s">
        <v>11465</v>
      </c>
    </row>
    <row r="3604" spans="1:8" x14ac:dyDescent="0.3">
      <c r="A3604" s="11" t="s">
        <v>11180</v>
      </c>
      <c r="B3604" s="11">
        <v>2018</v>
      </c>
      <c r="C3604" s="11" t="s">
        <v>11466</v>
      </c>
      <c r="D3604" s="11" t="s">
        <v>11467</v>
      </c>
      <c r="E3604" s="11">
        <v>2263</v>
      </c>
      <c r="F3604" s="11">
        <v>1</v>
      </c>
      <c r="G3604" s="11" t="s">
        <v>2326</v>
      </c>
    </row>
    <row r="3605" spans="1:8" x14ac:dyDescent="0.3">
      <c r="A3605" s="11" t="s">
        <v>6215</v>
      </c>
      <c r="B3605" s="11">
        <v>2014</v>
      </c>
      <c r="C3605" s="11" t="s">
        <v>6216</v>
      </c>
      <c r="D3605" s="11" t="s">
        <v>11468</v>
      </c>
      <c r="G3605" s="11" t="s">
        <v>1057</v>
      </c>
    </row>
    <row r="3606" spans="1:8" x14ac:dyDescent="0.3">
      <c r="A3606" s="11" t="s">
        <v>11469</v>
      </c>
      <c r="B3606" s="11">
        <v>2019</v>
      </c>
      <c r="C3606" s="11" t="s">
        <v>11361</v>
      </c>
      <c r="D3606" s="11" t="s">
        <v>9676</v>
      </c>
      <c r="E3606" s="11">
        <v>19</v>
      </c>
      <c r="F3606" s="11">
        <v>21</v>
      </c>
      <c r="G3606" s="11">
        <v>4654</v>
      </c>
    </row>
    <row r="3607" spans="1:8" x14ac:dyDescent="0.3">
      <c r="A3607" s="11" t="s">
        <v>11470</v>
      </c>
      <c r="B3607" s="11">
        <v>2019</v>
      </c>
      <c r="C3607" s="11" t="s">
        <v>11471</v>
      </c>
      <c r="D3607" s="11" t="s">
        <v>480</v>
      </c>
      <c r="G3607" s="11" t="s">
        <v>8418</v>
      </c>
      <c r="H3607" s="11" t="s">
        <v>11472</v>
      </c>
    </row>
    <row r="3608" spans="1:8" x14ac:dyDescent="0.3">
      <c r="A3608" s="11" t="s">
        <v>11473</v>
      </c>
      <c r="B3608" s="11">
        <v>2020</v>
      </c>
      <c r="C3608" s="11" t="s">
        <v>11474</v>
      </c>
      <c r="D3608" s="11" t="s">
        <v>3169</v>
      </c>
      <c r="E3608" s="11">
        <v>20</v>
      </c>
      <c r="F3608" s="11">
        <v>2</v>
      </c>
      <c r="G3608" s="11" t="s">
        <v>1799</v>
      </c>
    </row>
    <row r="3609" spans="1:8" x14ac:dyDescent="0.3">
      <c r="A3609" s="11" t="s">
        <v>3307</v>
      </c>
      <c r="B3609" s="11">
        <v>2019</v>
      </c>
      <c r="C3609" s="11" t="s">
        <v>11475</v>
      </c>
      <c r="D3609" s="11" t="s">
        <v>11476</v>
      </c>
      <c r="G3609" s="11">
        <v>89</v>
      </c>
    </row>
    <row r="3610" spans="1:8" x14ac:dyDescent="0.3">
      <c r="A3610" s="11" t="s">
        <v>3311</v>
      </c>
      <c r="B3610" s="11">
        <v>2019</v>
      </c>
      <c r="C3610" s="11" t="s">
        <v>11477</v>
      </c>
      <c r="D3610" s="11" t="s">
        <v>480</v>
      </c>
      <c r="G3610" s="11" t="s">
        <v>11478</v>
      </c>
      <c r="H3610" s="11" t="s">
        <v>11479</v>
      </c>
    </row>
    <row r="3611" spans="1:8" x14ac:dyDescent="0.3">
      <c r="A3611" s="11" t="s">
        <v>11480</v>
      </c>
      <c r="B3611" s="11">
        <v>2019</v>
      </c>
      <c r="C3611" s="11" t="s">
        <v>5293</v>
      </c>
      <c r="D3611" s="11" t="s">
        <v>5293</v>
      </c>
    </row>
    <row r="3612" spans="1:8" x14ac:dyDescent="0.3">
      <c r="A3612" s="11" t="s">
        <v>11481</v>
      </c>
      <c r="B3612" s="11">
        <v>2005</v>
      </c>
      <c r="C3612" s="11" t="s">
        <v>11482</v>
      </c>
      <c r="D3612" s="11" t="s">
        <v>11483</v>
      </c>
      <c r="E3612" s="11">
        <v>108</v>
      </c>
      <c r="F3612" s="11" t="s">
        <v>3293</v>
      </c>
      <c r="G3612" s="11" t="s">
        <v>452</v>
      </c>
    </row>
    <row r="3613" spans="1:8" x14ac:dyDescent="0.3">
      <c r="A3613" s="11" t="s">
        <v>11484</v>
      </c>
      <c r="B3613" s="11">
        <v>2018</v>
      </c>
      <c r="C3613" s="11" t="s">
        <v>5640</v>
      </c>
      <c r="D3613" s="11" t="s">
        <v>11485</v>
      </c>
      <c r="G3613" s="11" t="s">
        <v>2624</v>
      </c>
    </row>
    <row r="3614" spans="1:8" x14ac:dyDescent="0.3">
      <c r="A3614" s="11" t="s">
        <v>8738</v>
      </c>
      <c r="B3614" s="11">
        <v>1997</v>
      </c>
      <c r="C3614" s="11" t="s">
        <v>8739</v>
      </c>
      <c r="D3614" s="11" t="s">
        <v>8740</v>
      </c>
      <c r="E3614" s="11">
        <v>45</v>
      </c>
      <c r="F3614" s="11">
        <v>11</v>
      </c>
      <c r="G3614" s="11" t="s">
        <v>8741</v>
      </c>
    </row>
    <row r="3615" spans="1:8" x14ac:dyDescent="0.3">
      <c r="A3615" s="11" t="s">
        <v>6921</v>
      </c>
      <c r="B3615" s="11">
        <v>2016</v>
      </c>
      <c r="C3615" s="11" t="s">
        <v>6922</v>
      </c>
      <c r="D3615" s="11" t="s">
        <v>11486</v>
      </c>
      <c r="G3615" s="11" t="s">
        <v>6924</v>
      </c>
      <c r="H3615" s="11" t="s">
        <v>10322</v>
      </c>
    </row>
    <row r="3616" spans="1:8" x14ac:dyDescent="0.3">
      <c r="A3616" s="11" t="s">
        <v>11487</v>
      </c>
      <c r="B3616" s="11">
        <v>2014</v>
      </c>
      <c r="C3616" s="11" t="s">
        <v>11488</v>
      </c>
      <c r="D3616" s="11" t="s">
        <v>4554</v>
      </c>
    </row>
    <row r="3617" spans="1:8" x14ac:dyDescent="0.3">
      <c r="A3617" s="11" t="s">
        <v>11489</v>
      </c>
      <c r="B3617" s="11">
        <v>2019</v>
      </c>
      <c r="C3617" s="11" t="s">
        <v>11490</v>
      </c>
      <c r="D3617" s="11" t="s">
        <v>11491</v>
      </c>
      <c r="G3617" s="11" t="s">
        <v>11492</v>
      </c>
    </row>
    <row r="3618" spans="1:8" x14ac:dyDescent="0.3">
      <c r="A3618" s="11" t="s">
        <v>11493</v>
      </c>
      <c r="B3618" s="11">
        <v>2019</v>
      </c>
      <c r="C3618" s="11" t="s">
        <v>11494</v>
      </c>
      <c r="D3618" s="11" t="s">
        <v>11495</v>
      </c>
      <c r="G3618" s="11" t="s">
        <v>11496</v>
      </c>
    </row>
    <row r="3619" spans="1:8" x14ac:dyDescent="0.3">
      <c r="A3619" s="11" t="s">
        <v>11497</v>
      </c>
      <c r="B3619" s="11">
        <v>2019</v>
      </c>
      <c r="C3619" s="11" t="s">
        <v>9850</v>
      </c>
      <c r="D3619" s="11" t="s">
        <v>11498</v>
      </c>
      <c r="G3619" s="11" t="s">
        <v>10173</v>
      </c>
    </row>
    <row r="3620" spans="1:8" x14ac:dyDescent="0.3">
      <c r="A3620" s="11" t="s">
        <v>11499</v>
      </c>
      <c r="B3620" s="11">
        <v>2010</v>
      </c>
      <c r="C3620" s="11" t="s">
        <v>11500</v>
      </c>
      <c r="D3620" s="11" t="s">
        <v>11501</v>
      </c>
      <c r="G3620" s="11" t="s">
        <v>11502</v>
      </c>
    </row>
    <row r="3621" spans="1:8" x14ac:dyDescent="0.3">
      <c r="A3621" s="11" t="s">
        <v>9949</v>
      </c>
      <c r="B3621" s="11">
        <v>2016</v>
      </c>
      <c r="C3621" s="11" t="s">
        <v>9950</v>
      </c>
      <c r="D3621" s="11"/>
    </row>
    <row r="3622" spans="1:8" x14ac:dyDescent="0.3">
      <c r="A3622" s="11" t="s">
        <v>11503</v>
      </c>
      <c r="B3622" s="11">
        <v>2014</v>
      </c>
      <c r="C3622" s="11" t="s">
        <v>11504</v>
      </c>
      <c r="D3622" s="11" t="s">
        <v>597</v>
      </c>
      <c r="E3622" s="11">
        <v>50</v>
      </c>
      <c r="F3622" s="11">
        <v>1</v>
      </c>
      <c r="G3622" s="11" t="s">
        <v>11505</v>
      </c>
    </row>
    <row r="3623" spans="1:8" x14ac:dyDescent="0.3">
      <c r="A3623" s="11" t="s">
        <v>11506</v>
      </c>
      <c r="B3623" s="11">
        <v>2016</v>
      </c>
      <c r="C3623" s="11" t="s">
        <v>11507</v>
      </c>
      <c r="D3623" s="11" t="s">
        <v>11508</v>
      </c>
      <c r="E3623" s="11">
        <v>4</v>
      </c>
      <c r="G3623" s="11" t="s">
        <v>3456</v>
      </c>
    </row>
    <row r="3624" spans="1:8" x14ac:dyDescent="0.3">
      <c r="A3624" s="11" t="s">
        <v>1107</v>
      </c>
      <c r="B3624" s="11">
        <v>2017</v>
      </c>
      <c r="C3624" s="11" t="s">
        <v>3847</v>
      </c>
      <c r="D3624" s="11" t="s">
        <v>6145</v>
      </c>
      <c r="G3624" s="11" t="s">
        <v>7807</v>
      </c>
    </row>
    <row r="3625" spans="1:8" x14ac:dyDescent="0.3">
      <c r="A3625" s="11" t="s">
        <v>1710</v>
      </c>
      <c r="B3625" s="11">
        <v>2016</v>
      </c>
      <c r="C3625" s="11" t="s">
        <v>4614</v>
      </c>
      <c r="D3625" s="11" t="s">
        <v>4615</v>
      </c>
      <c r="G3625" s="11" t="s">
        <v>1713</v>
      </c>
    </row>
    <row r="3626" spans="1:8" x14ac:dyDescent="0.3">
      <c r="A3626" s="11" t="s">
        <v>9997</v>
      </c>
      <c r="B3626" s="11">
        <v>2017</v>
      </c>
      <c r="C3626" s="11" t="s">
        <v>6468</v>
      </c>
      <c r="D3626" s="11" t="s">
        <v>728</v>
      </c>
      <c r="E3626" s="11" t="s">
        <v>11509</v>
      </c>
    </row>
    <row r="3627" spans="1:8" x14ac:dyDescent="0.3">
      <c r="A3627" s="11" t="s">
        <v>3388</v>
      </c>
      <c r="B3627" s="11">
        <v>2019</v>
      </c>
      <c r="C3627" s="11" t="s">
        <v>11510</v>
      </c>
      <c r="D3627" s="11" t="s">
        <v>480</v>
      </c>
      <c r="G3627" s="11" t="s">
        <v>3390</v>
      </c>
      <c r="H3627" s="11" t="s">
        <v>11511</v>
      </c>
    </row>
    <row r="3628" spans="1:8" x14ac:dyDescent="0.3">
      <c r="A3628" s="11" t="s">
        <v>3402</v>
      </c>
      <c r="B3628" s="11">
        <v>2019</v>
      </c>
      <c r="C3628" s="11" t="s">
        <v>3403</v>
      </c>
      <c r="D3628" s="11" t="s">
        <v>480</v>
      </c>
      <c r="G3628" s="11" t="s">
        <v>11252</v>
      </c>
      <c r="H3628" s="11" t="s">
        <v>11253</v>
      </c>
    </row>
    <row r="3629" spans="1:8" x14ac:dyDescent="0.3">
      <c r="A3629" s="11" t="s">
        <v>11512</v>
      </c>
      <c r="B3629" s="11">
        <v>2019</v>
      </c>
      <c r="C3629" s="11" t="s">
        <v>11513</v>
      </c>
      <c r="D3629" s="11" t="s">
        <v>978</v>
      </c>
      <c r="E3629" s="11" t="s">
        <v>11514</v>
      </c>
    </row>
    <row r="3630" spans="1:8" x14ac:dyDescent="0.3">
      <c r="A3630" s="11" t="s">
        <v>11515</v>
      </c>
      <c r="B3630" s="11">
        <v>2019</v>
      </c>
      <c r="C3630" s="11" t="s">
        <v>11516</v>
      </c>
      <c r="D3630" s="11" t="s">
        <v>480</v>
      </c>
      <c r="G3630" s="11" t="s">
        <v>11517</v>
      </c>
      <c r="H3630" s="11" t="s">
        <v>11518</v>
      </c>
    </row>
    <row r="3631" spans="1:8" x14ac:dyDescent="0.3">
      <c r="A3631" s="11" t="s">
        <v>11519</v>
      </c>
      <c r="B3631" s="11">
        <v>2015</v>
      </c>
      <c r="C3631" s="11" t="s">
        <v>6504</v>
      </c>
      <c r="D3631" s="11" t="s">
        <v>6145</v>
      </c>
      <c r="G3631" s="11" t="s">
        <v>6505</v>
      </c>
    </row>
    <row r="3632" spans="1:8" x14ac:dyDescent="0.3">
      <c r="A3632" s="11" t="s">
        <v>11520</v>
      </c>
      <c r="B3632" s="11">
        <v>2016</v>
      </c>
      <c r="C3632" s="11" t="s">
        <v>11521</v>
      </c>
      <c r="D3632" s="11" t="s">
        <v>11522</v>
      </c>
      <c r="G3632" s="11" t="s">
        <v>4458</v>
      </c>
    </row>
    <row r="3633" spans="1:8" x14ac:dyDescent="0.3">
      <c r="A3633" s="11" t="s">
        <v>11523</v>
      </c>
      <c r="B3633" s="11">
        <v>2018</v>
      </c>
      <c r="C3633" s="11" t="s">
        <v>11524</v>
      </c>
      <c r="D3633" s="11" t="s">
        <v>11525</v>
      </c>
      <c r="G3633" s="11" t="s">
        <v>11526</v>
      </c>
    </row>
    <row r="3634" spans="1:8" x14ac:dyDescent="0.3">
      <c r="A3634" s="11" t="s">
        <v>11527</v>
      </c>
      <c r="B3634" s="11">
        <v>2019</v>
      </c>
      <c r="C3634" s="11" t="s">
        <v>11528</v>
      </c>
      <c r="D3634" s="11" t="s">
        <v>11529</v>
      </c>
      <c r="G3634" s="11" t="s">
        <v>11530</v>
      </c>
    </row>
    <row r="3635" spans="1:8" x14ac:dyDescent="0.3">
      <c r="A3635" s="11" t="s">
        <v>11531</v>
      </c>
      <c r="B3635" s="11">
        <v>2016</v>
      </c>
      <c r="C3635" s="11" t="s">
        <v>11532</v>
      </c>
      <c r="D3635" s="11" t="s">
        <v>11533</v>
      </c>
      <c r="G3635" s="11" t="s">
        <v>10709</v>
      </c>
    </row>
    <row r="3636" spans="1:8" x14ac:dyDescent="0.3">
      <c r="A3636" s="11" t="s">
        <v>473</v>
      </c>
      <c r="B3636" s="11">
        <v>2017</v>
      </c>
      <c r="C3636" s="11" t="s">
        <v>474</v>
      </c>
      <c r="D3636" s="11" t="s">
        <v>6303</v>
      </c>
      <c r="G3636" s="11" t="s">
        <v>476</v>
      </c>
    </row>
    <row r="3637" spans="1:8" x14ac:dyDescent="0.3">
      <c r="A3637" s="11" t="s">
        <v>11534</v>
      </c>
      <c r="B3637" s="11">
        <v>2019</v>
      </c>
      <c r="C3637" s="11" t="s">
        <v>6337</v>
      </c>
      <c r="D3637" s="11" t="s">
        <v>6338</v>
      </c>
      <c r="G3637" s="11" t="s">
        <v>481</v>
      </c>
    </row>
    <row r="3638" spans="1:8" x14ac:dyDescent="0.3">
      <c r="A3638" s="11" t="s">
        <v>11535</v>
      </c>
      <c r="B3638" s="11"/>
      <c r="C3638" s="11" t="s">
        <v>11536</v>
      </c>
      <c r="D3638" s="11" t="s">
        <v>1732</v>
      </c>
      <c r="H3638" s="8" t="s">
        <v>11537</v>
      </c>
    </row>
    <row r="3639" spans="1:8" x14ac:dyDescent="0.3">
      <c r="A3639" s="11" t="s">
        <v>11538</v>
      </c>
      <c r="B3639" s="11">
        <v>2017</v>
      </c>
      <c r="C3639" s="11" t="s">
        <v>11539</v>
      </c>
      <c r="D3639" s="11" t="s">
        <v>11540</v>
      </c>
      <c r="E3639" s="11">
        <v>11</v>
      </c>
      <c r="G3639" s="11">
        <v>23</v>
      </c>
    </row>
    <row r="3640" spans="1:8" x14ac:dyDescent="0.3">
      <c r="A3640" s="11" t="s">
        <v>10360</v>
      </c>
      <c r="B3640" s="11">
        <v>2017</v>
      </c>
      <c r="C3640" s="11" t="s">
        <v>6305</v>
      </c>
      <c r="D3640" s="11" t="s">
        <v>906</v>
      </c>
      <c r="E3640" s="11">
        <v>5</v>
      </c>
      <c r="G3640" s="11" t="s">
        <v>6307</v>
      </c>
    </row>
    <row r="3641" spans="1:8" x14ac:dyDescent="0.3">
      <c r="A3641" s="11" t="s">
        <v>3139</v>
      </c>
      <c r="B3641" s="11">
        <v>2018</v>
      </c>
      <c r="C3641" s="11" t="s">
        <v>3140</v>
      </c>
      <c r="D3641" s="11" t="s">
        <v>3141</v>
      </c>
      <c r="E3641" s="11">
        <v>2263</v>
      </c>
      <c r="G3641" s="11" t="s">
        <v>1950</v>
      </c>
    </row>
    <row r="3642" spans="1:8" x14ac:dyDescent="0.3">
      <c r="A3642" s="11" t="s">
        <v>11541</v>
      </c>
      <c r="B3642" s="11">
        <v>2019</v>
      </c>
      <c r="C3642" s="11" t="s">
        <v>11542</v>
      </c>
      <c r="D3642" s="11" t="s">
        <v>11543</v>
      </c>
      <c r="E3642" s="11" t="s">
        <v>11544</v>
      </c>
    </row>
    <row r="3643" spans="1:8" x14ac:dyDescent="0.3">
      <c r="A3643" s="11" t="s">
        <v>11545</v>
      </c>
      <c r="B3643" s="11">
        <v>2017</v>
      </c>
      <c r="C3643" s="11" t="s">
        <v>11546</v>
      </c>
      <c r="D3643" s="11" t="s">
        <v>10979</v>
      </c>
      <c r="G3643" s="11" t="s">
        <v>11547</v>
      </c>
    </row>
    <row r="3644" spans="1:8" x14ac:dyDescent="0.3">
      <c r="A3644" s="11" t="s">
        <v>11548</v>
      </c>
      <c r="B3644" s="11">
        <v>2015</v>
      </c>
      <c r="C3644" s="11" t="s">
        <v>4687</v>
      </c>
      <c r="D3644" s="11"/>
      <c r="G3644" s="8" t="s">
        <v>11549</v>
      </c>
    </row>
    <row r="3645" spans="1:8" x14ac:dyDescent="0.3">
      <c r="A3645" s="11" t="s">
        <v>3163</v>
      </c>
      <c r="B3645" s="11">
        <v>2018</v>
      </c>
      <c r="C3645" s="11" t="s">
        <v>3164</v>
      </c>
      <c r="D3645" s="11" t="s">
        <v>11550</v>
      </c>
      <c r="G3645" s="11" t="s">
        <v>1686</v>
      </c>
    </row>
    <row r="3646" spans="1:8" x14ac:dyDescent="0.3">
      <c r="A3646" s="11" t="s">
        <v>506</v>
      </c>
      <c r="B3646" s="11">
        <v>2020</v>
      </c>
      <c r="C3646" s="11" t="s">
        <v>507</v>
      </c>
      <c r="D3646" s="11" t="s">
        <v>3169</v>
      </c>
      <c r="E3646" s="11">
        <v>20</v>
      </c>
      <c r="F3646" s="11">
        <v>2</v>
      </c>
      <c r="G3646" s="11" t="s">
        <v>3170</v>
      </c>
    </row>
    <row r="3647" spans="1:8" x14ac:dyDescent="0.3">
      <c r="A3647" s="11" t="s">
        <v>11551</v>
      </c>
      <c r="B3647" s="11">
        <v>2017</v>
      </c>
      <c r="C3647" s="11" t="s">
        <v>11552</v>
      </c>
      <c r="D3647" s="11"/>
      <c r="G3647" s="8" t="s">
        <v>11553</v>
      </c>
    </row>
    <row r="3648" spans="1:8" x14ac:dyDescent="0.3">
      <c r="A3648" s="11" t="s">
        <v>826</v>
      </c>
      <c r="B3648" s="11">
        <v>2017</v>
      </c>
      <c r="C3648" s="11" t="s">
        <v>515</v>
      </c>
      <c r="D3648" s="11" t="s">
        <v>11554</v>
      </c>
      <c r="G3648" s="11" t="s">
        <v>517</v>
      </c>
    </row>
    <row r="3649" spans="1:7" x14ac:dyDescent="0.3">
      <c r="A3649" s="11" t="s">
        <v>10379</v>
      </c>
      <c r="B3649" s="11">
        <v>2017</v>
      </c>
      <c r="C3649" s="11" t="s">
        <v>6966</v>
      </c>
      <c r="D3649" s="11" t="s">
        <v>11555</v>
      </c>
      <c r="G3649" s="11" t="s">
        <v>1686</v>
      </c>
    </row>
    <row r="3650" spans="1:7" x14ac:dyDescent="0.3">
      <c r="A3650" s="11" t="s">
        <v>8476</v>
      </c>
      <c r="B3650" s="11">
        <v>2018</v>
      </c>
      <c r="C3650" s="11" t="s">
        <v>5499</v>
      </c>
      <c r="D3650" s="11" t="s">
        <v>6121</v>
      </c>
    </row>
    <row r="3651" spans="1:7" x14ac:dyDescent="0.3">
      <c r="A3651" s="11" t="s">
        <v>4714</v>
      </c>
      <c r="B3651" s="11">
        <v>2012</v>
      </c>
      <c r="C3651" s="11" t="s">
        <v>1937</v>
      </c>
      <c r="D3651" s="11" t="s">
        <v>11556</v>
      </c>
      <c r="E3651" s="11">
        <v>2</v>
      </c>
      <c r="F3651" s="11">
        <v>3</v>
      </c>
      <c r="G3651" s="11" t="s">
        <v>2372</v>
      </c>
    </row>
    <row r="3652" spans="1:7" x14ac:dyDescent="0.3">
      <c r="A3652" s="11" t="s">
        <v>11557</v>
      </c>
      <c r="B3652" s="11">
        <v>2020</v>
      </c>
      <c r="C3652" s="11" t="s">
        <v>11558</v>
      </c>
      <c r="D3652" s="11" t="s">
        <v>11559</v>
      </c>
      <c r="G3652" s="11" t="s">
        <v>11560</v>
      </c>
    </row>
    <row r="3653" spans="1:7" x14ac:dyDescent="0.3">
      <c r="A3653" s="11" t="s">
        <v>11561</v>
      </c>
      <c r="B3653" s="11">
        <v>2020</v>
      </c>
      <c r="C3653" s="11" t="s">
        <v>11562</v>
      </c>
      <c r="D3653" s="11" t="s">
        <v>11563</v>
      </c>
    </row>
    <row r="3654" spans="1:7" x14ac:dyDescent="0.3">
      <c r="A3654" s="11" t="s">
        <v>11564</v>
      </c>
      <c r="B3654" s="11">
        <v>2013</v>
      </c>
      <c r="C3654" s="11" t="s">
        <v>11565</v>
      </c>
      <c r="D3654" s="11"/>
      <c r="G3654" s="8" t="s">
        <v>11566</v>
      </c>
    </row>
    <row r="3655" spans="1:7" x14ac:dyDescent="0.3">
      <c r="A3655" s="11" t="s">
        <v>11567</v>
      </c>
      <c r="B3655" s="11">
        <v>2020</v>
      </c>
      <c r="C3655" s="11" t="s">
        <v>11568</v>
      </c>
      <c r="D3655" s="11" t="s">
        <v>9010</v>
      </c>
      <c r="G3655" s="11" t="s">
        <v>11569</v>
      </c>
    </row>
    <row r="3656" spans="1:7" x14ac:dyDescent="0.3">
      <c r="A3656" s="11" t="s">
        <v>525</v>
      </c>
      <c r="B3656" s="11">
        <v>2018</v>
      </c>
      <c r="C3656" s="11" t="s">
        <v>526</v>
      </c>
      <c r="D3656" s="11" t="s">
        <v>6176</v>
      </c>
      <c r="E3656" s="11">
        <v>51</v>
      </c>
      <c r="F3656" s="11">
        <v>4</v>
      </c>
      <c r="G3656" s="11" t="s">
        <v>2372</v>
      </c>
    </row>
    <row r="3657" spans="1:7" x14ac:dyDescent="0.3">
      <c r="A3657" s="11" t="s">
        <v>3191</v>
      </c>
      <c r="B3657" s="11">
        <v>2019</v>
      </c>
      <c r="C3657" s="11" t="s">
        <v>3192</v>
      </c>
      <c r="D3657" s="11" t="s">
        <v>3193</v>
      </c>
      <c r="G3657" s="11" t="s">
        <v>3194</v>
      </c>
    </row>
    <row r="3658" spans="1:7" x14ac:dyDescent="0.3">
      <c r="A3658" s="11" t="s">
        <v>7870</v>
      </c>
      <c r="B3658" s="11">
        <v>2015</v>
      </c>
      <c r="C3658" s="11" t="s">
        <v>1919</v>
      </c>
      <c r="D3658" s="11" t="s">
        <v>3205</v>
      </c>
      <c r="E3658" s="11">
        <v>10</v>
      </c>
      <c r="F3658" s="11">
        <v>4</v>
      </c>
      <c r="G3658" s="11" t="s">
        <v>1920</v>
      </c>
    </row>
    <row r="3659" spans="1:7" x14ac:dyDescent="0.3">
      <c r="A3659" s="11" t="s">
        <v>11570</v>
      </c>
      <c r="B3659" s="11">
        <v>2020</v>
      </c>
      <c r="C3659" s="11" t="s">
        <v>11571</v>
      </c>
      <c r="D3659" s="11" t="s">
        <v>11572</v>
      </c>
      <c r="G3659" s="11" t="s">
        <v>11573</v>
      </c>
    </row>
    <row r="3660" spans="1:7" x14ac:dyDescent="0.3">
      <c r="A3660" s="11" t="s">
        <v>11574</v>
      </c>
      <c r="B3660" s="11">
        <v>2018</v>
      </c>
      <c r="C3660" s="11" t="s">
        <v>11575</v>
      </c>
      <c r="D3660" s="11" t="s">
        <v>11576</v>
      </c>
      <c r="G3660" s="11" t="s">
        <v>11577</v>
      </c>
    </row>
    <row r="3661" spans="1:7" x14ac:dyDescent="0.3">
      <c r="A3661" s="11" t="s">
        <v>11578</v>
      </c>
      <c r="B3661" s="11">
        <v>2012</v>
      </c>
      <c r="C3661" s="11" t="s">
        <v>11579</v>
      </c>
      <c r="D3661" s="11" t="s">
        <v>11580</v>
      </c>
      <c r="G3661" s="11" t="s">
        <v>11581</v>
      </c>
    </row>
    <row r="3662" spans="1:7" x14ac:dyDescent="0.3">
      <c r="A3662" s="11" t="s">
        <v>11582</v>
      </c>
      <c r="B3662" s="11">
        <v>2013</v>
      </c>
      <c r="C3662" s="11" t="s">
        <v>11583</v>
      </c>
      <c r="D3662" s="11" t="s">
        <v>11584</v>
      </c>
      <c r="G3662" s="11" t="s">
        <v>11585</v>
      </c>
    </row>
    <row r="3663" spans="1:7" x14ac:dyDescent="0.3">
      <c r="A3663" s="11" t="s">
        <v>11586</v>
      </c>
      <c r="B3663" s="11">
        <v>2019</v>
      </c>
      <c r="C3663" s="11" t="s">
        <v>11587</v>
      </c>
      <c r="D3663" s="11" t="s">
        <v>11588</v>
      </c>
      <c r="G3663" s="11" t="s">
        <v>11589</v>
      </c>
    </row>
    <row r="3664" spans="1:7" x14ac:dyDescent="0.3">
      <c r="A3664" s="11" t="s">
        <v>562</v>
      </c>
      <c r="B3664" s="11">
        <v>1997</v>
      </c>
      <c r="C3664" s="11" t="s">
        <v>563</v>
      </c>
      <c r="D3664" s="11" t="s">
        <v>11590</v>
      </c>
      <c r="E3664" s="11">
        <v>9</v>
      </c>
      <c r="F3664" s="11">
        <v>8</v>
      </c>
      <c r="G3664" s="11" t="s">
        <v>565</v>
      </c>
    </row>
    <row r="3665" spans="1:8" x14ac:dyDescent="0.3">
      <c r="A3665" s="11" t="s">
        <v>11591</v>
      </c>
      <c r="B3665" s="11">
        <v>2019</v>
      </c>
      <c r="C3665" s="11" t="s">
        <v>11592</v>
      </c>
      <c r="D3665" s="11" t="s">
        <v>838</v>
      </c>
      <c r="G3665" s="11" t="s">
        <v>10622</v>
      </c>
    </row>
    <row r="3666" spans="1:8" x14ac:dyDescent="0.3">
      <c r="A3666" s="11" t="s">
        <v>11593</v>
      </c>
      <c r="B3666" s="11">
        <v>2020</v>
      </c>
      <c r="C3666" s="11" t="s">
        <v>11594</v>
      </c>
      <c r="D3666" s="11" t="s">
        <v>6502</v>
      </c>
    </row>
    <row r="3667" spans="1:8" x14ac:dyDescent="0.3">
      <c r="A3667" s="11" t="s">
        <v>11595</v>
      </c>
      <c r="B3667" s="11">
        <v>2016</v>
      </c>
      <c r="C3667" s="11" t="s">
        <v>11596</v>
      </c>
      <c r="D3667" s="11" t="s">
        <v>11597</v>
      </c>
      <c r="E3667" s="11">
        <v>2</v>
      </c>
      <c r="G3667" s="11">
        <v>13</v>
      </c>
    </row>
    <row r="3668" spans="1:8" x14ac:dyDescent="0.3">
      <c r="A3668" s="11" t="s">
        <v>11598</v>
      </c>
      <c r="B3668" s="11">
        <v>2014</v>
      </c>
      <c r="C3668" s="11" t="s">
        <v>11599</v>
      </c>
      <c r="D3668" s="11" t="s">
        <v>2942</v>
      </c>
      <c r="G3668" s="11" t="s">
        <v>11600</v>
      </c>
    </row>
    <row r="3669" spans="1:8" x14ac:dyDescent="0.3">
      <c r="A3669" s="11" t="s">
        <v>11601</v>
      </c>
      <c r="B3669" s="11">
        <v>2018</v>
      </c>
      <c r="C3669" s="11" t="s">
        <v>11602</v>
      </c>
      <c r="D3669" s="11" t="s">
        <v>11603</v>
      </c>
      <c r="G3669" s="11" t="s">
        <v>11604</v>
      </c>
    </row>
    <row r="3670" spans="1:8" x14ac:dyDescent="0.3">
      <c r="A3670" s="11" t="s">
        <v>11605</v>
      </c>
      <c r="B3670" s="11">
        <v>2017</v>
      </c>
      <c r="C3670" s="11" t="s">
        <v>11606</v>
      </c>
      <c r="D3670" s="11" t="s">
        <v>11607</v>
      </c>
      <c r="E3670" s="11">
        <v>15</v>
      </c>
      <c r="G3670" s="11" t="s">
        <v>9011</v>
      </c>
    </row>
    <row r="3671" spans="1:8" x14ac:dyDescent="0.3">
      <c r="A3671" s="11" t="s">
        <v>11608</v>
      </c>
      <c r="B3671" s="11">
        <v>2017</v>
      </c>
      <c r="C3671" s="11" t="s">
        <v>11609</v>
      </c>
      <c r="D3671" s="11" t="s">
        <v>11610</v>
      </c>
      <c r="G3671" s="11" t="s">
        <v>11611</v>
      </c>
      <c r="H3671" s="11" t="s">
        <v>11612</v>
      </c>
    </row>
    <row r="3672" spans="1:8" x14ac:dyDescent="0.3">
      <c r="A3672" s="11" t="s">
        <v>11613</v>
      </c>
      <c r="B3672" s="11">
        <v>2020</v>
      </c>
      <c r="C3672" s="11" t="s">
        <v>11614</v>
      </c>
      <c r="D3672" s="11" t="s">
        <v>11572</v>
      </c>
      <c r="G3672" s="11" t="s">
        <v>589</v>
      </c>
    </row>
    <row r="3673" spans="1:8" x14ac:dyDescent="0.3">
      <c r="A3673" s="11" t="s">
        <v>11615</v>
      </c>
      <c r="B3673" s="11">
        <v>2019</v>
      </c>
      <c r="C3673" s="11" t="s">
        <v>11616</v>
      </c>
      <c r="D3673" s="11" t="s">
        <v>11533</v>
      </c>
      <c r="E3673" s="11">
        <v>18</v>
      </c>
      <c r="G3673" s="11" t="s">
        <v>11617</v>
      </c>
    </row>
    <row r="3674" spans="1:8" x14ac:dyDescent="0.3">
      <c r="A3674" s="11" t="s">
        <v>11618</v>
      </c>
      <c r="B3674" s="11">
        <v>2016</v>
      </c>
      <c r="C3674" s="11" t="s">
        <v>11619</v>
      </c>
      <c r="D3674" s="11" t="s">
        <v>11620</v>
      </c>
      <c r="G3674" s="11" t="s">
        <v>11621</v>
      </c>
    </row>
    <row r="3675" spans="1:8" x14ac:dyDescent="0.3">
      <c r="A3675" s="11" t="s">
        <v>11622</v>
      </c>
      <c r="B3675" s="11">
        <v>2016</v>
      </c>
      <c r="C3675" s="11" t="s">
        <v>11623</v>
      </c>
      <c r="D3675" s="11" t="s">
        <v>11624</v>
      </c>
      <c r="G3675" s="11" t="s">
        <v>11625</v>
      </c>
    </row>
    <row r="3676" spans="1:8" x14ac:dyDescent="0.3">
      <c r="A3676" s="11" t="s">
        <v>11626</v>
      </c>
      <c r="B3676" s="11">
        <v>2018</v>
      </c>
      <c r="C3676" s="11" t="s">
        <v>11627</v>
      </c>
      <c r="D3676" s="11" t="s">
        <v>11628</v>
      </c>
      <c r="G3676" s="11" t="s">
        <v>11629</v>
      </c>
    </row>
    <row r="3677" spans="1:8" x14ac:dyDescent="0.3">
      <c r="A3677" s="11" t="s">
        <v>11630</v>
      </c>
      <c r="B3677" s="11">
        <v>2016</v>
      </c>
      <c r="C3677" s="11" t="s">
        <v>11631</v>
      </c>
      <c r="D3677" s="11" t="s">
        <v>11533</v>
      </c>
      <c r="G3677" s="11" t="s">
        <v>11632</v>
      </c>
    </row>
    <row r="3678" spans="1:8" x14ac:dyDescent="0.3">
      <c r="A3678" s="11" t="s">
        <v>11633</v>
      </c>
      <c r="B3678" s="11">
        <v>2017</v>
      </c>
      <c r="C3678" s="11" t="s">
        <v>11634</v>
      </c>
      <c r="D3678" s="11" t="s">
        <v>11635</v>
      </c>
      <c r="G3678" s="11" t="s">
        <v>11636</v>
      </c>
    </row>
    <row r="3679" spans="1:8" x14ac:dyDescent="0.3">
      <c r="A3679" s="11" t="s">
        <v>9623</v>
      </c>
      <c r="B3679" s="11">
        <v>1947</v>
      </c>
      <c r="C3679" s="11" t="s">
        <v>11637</v>
      </c>
      <c r="D3679" s="11" t="s">
        <v>11638</v>
      </c>
      <c r="G3679" s="11" t="s">
        <v>9626</v>
      </c>
    </row>
    <row r="3680" spans="1:8" x14ac:dyDescent="0.3">
      <c r="A3680" s="11" t="s">
        <v>11639</v>
      </c>
      <c r="B3680" s="11">
        <v>2016</v>
      </c>
      <c r="C3680" s="11" t="s">
        <v>6311</v>
      </c>
      <c r="D3680" s="11" t="s">
        <v>6312</v>
      </c>
      <c r="G3680" s="11" t="s">
        <v>10115</v>
      </c>
    </row>
    <row r="3681" spans="1:7" x14ac:dyDescent="0.3">
      <c r="A3681" s="11" t="s">
        <v>5335</v>
      </c>
      <c r="B3681" s="11">
        <v>2013</v>
      </c>
      <c r="C3681" s="11" t="s">
        <v>5336</v>
      </c>
      <c r="D3681" s="11" t="s">
        <v>5937</v>
      </c>
    </row>
    <row r="3682" spans="1:7" x14ac:dyDescent="0.3">
      <c r="A3682" s="11" t="s">
        <v>11162</v>
      </c>
      <c r="B3682" s="11">
        <v>2019</v>
      </c>
      <c r="C3682" s="11" t="s">
        <v>11640</v>
      </c>
      <c r="D3682" s="11" t="s">
        <v>6533</v>
      </c>
      <c r="G3682" s="11" t="s">
        <v>8628</v>
      </c>
    </row>
    <row r="3683" spans="1:7" x14ac:dyDescent="0.3">
      <c r="A3683" s="11" t="s">
        <v>1004</v>
      </c>
      <c r="B3683" s="11">
        <v>2020</v>
      </c>
      <c r="C3683" s="11" t="s">
        <v>11641</v>
      </c>
      <c r="D3683" s="11" t="s">
        <v>11642</v>
      </c>
    </row>
    <row r="3684" spans="1:7" x14ac:dyDescent="0.3">
      <c r="A3684" s="11" t="s">
        <v>11643</v>
      </c>
      <c r="B3684" s="11">
        <v>2020</v>
      </c>
      <c r="C3684" s="11" t="s">
        <v>11644</v>
      </c>
      <c r="D3684" s="11" t="s">
        <v>11645</v>
      </c>
    </row>
    <row r="3685" spans="1:7" x14ac:dyDescent="0.3">
      <c r="A3685" s="11" t="s">
        <v>11646</v>
      </c>
      <c r="B3685" s="11">
        <v>2020</v>
      </c>
      <c r="C3685" s="11" t="s">
        <v>11647</v>
      </c>
      <c r="D3685" s="11" t="s">
        <v>9010</v>
      </c>
      <c r="G3685" s="11" t="s">
        <v>11648</v>
      </c>
    </row>
    <row r="3686" spans="1:7" x14ac:dyDescent="0.3">
      <c r="A3686" s="11" t="s">
        <v>11347</v>
      </c>
      <c r="B3686" s="11">
        <v>2019</v>
      </c>
      <c r="C3686" s="11" t="s">
        <v>11348</v>
      </c>
      <c r="D3686" s="11" t="s">
        <v>11349</v>
      </c>
    </row>
    <row r="3687" spans="1:7" x14ac:dyDescent="0.3">
      <c r="A3687" s="11" t="s">
        <v>11649</v>
      </c>
      <c r="B3687" s="11">
        <v>2019</v>
      </c>
      <c r="C3687" s="11" t="s">
        <v>11650</v>
      </c>
      <c r="D3687" s="11" t="s">
        <v>11651</v>
      </c>
      <c r="G3687" s="11" t="s">
        <v>11652</v>
      </c>
    </row>
    <row r="3688" spans="1:7" x14ac:dyDescent="0.3">
      <c r="A3688" s="11" t="s">
        <v>3285</v>
      </c>
      <c r="B3688" s="11">
        <v>2000</v>
      </c>
      <c r="C3688" s="11" t="s">
        <v>1646</v>
      </c>
      <c r="D3688" s="11" t="s">
        <v>10020</v>
      </c>
      <c r="E3688" s="11">
        <v>3</v>
      </c>
      <c r="F3688" s="11">
        <v>2</v>
      </c>
      <c r="G3688" s="11" t="s">
        <v>3287</v>
      </c>
    </row>
    <row r="3689" spans="1:7" x14ac:dyDescent="0.3">
      <c r="A3689" s="11" t="s">
        <v>11653</v>
      </c>
      <c r="B3689" s="11">
        <v>2011</v>
      </c>
      <c r="C3689" s="11" t="s">
        <v>2777</v>
      </c>
      <c r="D3689" s="11" t="s">
        <v>11654</v>
      </c>
      <c r="E3689" s="11">
        <v>12</v>
      </c>
      <c r="G3689" s="11" t="s">
        <v>2778</v>
      </c>
    </row>
    <row r="3690" spans="1:7" x14ac:dyDescent="0.3">
      <c r="A3690" s="11" t="s">
        <v>6215</v>
      </c>
      <c r="B3690" s="11">
        <v>2014</v>
      </c>
      <c r="C3690" s="11" t="s">
        <v>6216</v>
      </c>
      <c r="D3690" s="11" t="s">
        <v>3755</v>
      </c>
      <c r="G3690" s="11" t="s">
        <v>1057</v>
      </c>
    </row>
    <row r="3691" spans="1:7" x14ac:dyDescent="0.3">
      <c r="A3691" s="11" t="s">
        <v>11655</v>
      </c>
      <c r="B3691" s="11">
        <v>2018</v>
      </c>
      <c r="C3691" s="11" t="s">
        <v>6334</v>
      </c>
      <c r="D3691" s="11" t="s">
        <v>6335</v>
      </c>
    </row>
    <row r="3692" spans="1:7" x14ac:dyDescent="0.3">
      <c r="A3692" s="11" t="s">
        <v>11656</v>
      </c>
      <c r="B3692" s="11">
        <v>2020</v>
      </c>
      <c r="C3692" s="11" t="s">
        <v>11657</v>
      </c>
      <c r="D3692" s="11" t="s">
        <v>11658</v>
      </c>
      <c r="G3692" s="11" t="s">
        <v>11659</v>
      </c>
    </row>
    <row r="3693" spans="1:7" x14ac:dyDescent="0.3">
      <c r="A3693" s="11" t="s">
        <v>617</v>
      </c>
      <c r="B3693" s="11">
        <v>2020</v>
      </c>
      <c r="C3693" s="11" t="s">
        <v>4206</v>
      </c>
      <c r="D3693" s="11" t="s">
        <v>11658</v>
      </c>
      <c r="G3693" s="11" t="s">
        <v>11659</v>
      </c>
    </row>
    <row r="3694" spans="1:7" x14ac:dyDescent="0.3">
      <c r="A3694" s="11" t="s">
        <v>3307</v>
      </c>
      <c r="B3694" s="11">
        <v>2019</v>
      </c>
      <c r="C3694" s="11" t="s">
        <v>11660</v>
      </c>
      <c r="D3694" s="11" t="s">
        <v>3309</v>
      </c>
      <c r="G3694" s="11">
        <v>89</v>
      </c>
    </row>
    <row r="3695" spans="1:7" x14ac:dyDescent="0.3">
      <c r="A3695" s="11" t="s">
        <v>11661</v>
      </c>
      <c r="B3695" s="11">
        <v>2010</v>
      </c>
      <c r="C3695" s="11" t="s">
        <v>11662</v>
      </c>
      <c r="D3695" s="11" t="s">
        <v>11663</v>
      </c>
    </row>
    <row r="3696" spans="1:7" x14ac:dyDescent="0.3">
      <c r="A3696" s="11" t="s">
        <v>11664</v>
      </c>
      <c r="B3696" s="11">
        <v>2020</v>
      </c>
      <c r="C3696" s="11" t="s">
        <v>11665</v>
      </c>
      <c r="D3696" s="11" t="s">
        <v>10168</v>
      </c>
    </row>
    <row r="3697" spans="1:7" x14ac:dyDescent="0.3">
      <c r="A3697" s="11" t="s">
        <v>11666</v>
      </c>
      <c r="B3697" s="11">
        <v>2016</v>
      </c>
      <c r="C3697" s="11" t="s">
        <v>11667</v>
      </c>
      <c r="D3697" s="11" t="s">
        <v>11668</v>
      </c>
    </row>
    <row r="3698" spans="1:7" x14ac:dyDescent="0.3">
      <c r="A3698" s="11" t="s">
        <v>3319</v>
      </c>
      <c r="B3698" s="11">
        <v>2018</v>
      </c>
      <c r="C3698" s="11" t="s">
        <v>3320</v>
      </c>
      <c r="D3698" s="11" t="s">
        <v>3321</v>
      </c>
    </row>
    <row r="3699" spans="1:7" x14ac:dyDescent="0.3">
      <c r="A3699" s="11" t="s">
        <v>11669</v>
      </c>
      <c r="B3699" s="11">
        <v>2017</v>
      </c>
      <c r="C3699" s="11" t="s">
        <v>11670</v>
      </c>
      <c r="D3699" s="11" t="s">
        <v>11671</v>
      </c>
      <c r="G3699" s="11">
        <v>78</v>
      </c>
    </row>
    <row r="3700" spans="1:7" x14ac:dyDescent="0.3">
      <c r="A3700" s="11" t="s">
        <v>11672</v>
      </c>
      <c r="B3700" s="11">
        <v>2019</v>
      </c>
      <c r="C3700" s="11" t="s">
        <v>11673</v>
      </c>
      <c r="D3700" s="11" t="s">
        <v>11674</v>
      </c>
      <c r="E3700" s="11">
        <v>56</v>
      </c>
    </row>
    <row r="3701" spans="1:7" x14ac:dyDescent="0.3">
      <c r="A3701" s="11" t="s">
        <v>11675</v>
      </c>
      <c r="B3701" s="11">
        <v>2020</v>
      </c>
      <c r="C3701" s="11" t="s">
        <v>11676</v>
      </c>
      <c r="D3701" s="11" t="s">
        <v>11677</v>
      </c>
    </row>
    <row r="3702" spans="1:7" x14ac:dyDescent="0.3">
      <c r="A3702" s="11" t="s">
        <v>11493</v>
      </c>
      <c r="B3702" s="11">
        <v>2019</v>
      </c>
      <c r="C3702" s="11" t="s">
        <v>11494</v>
      </c>
      <c r="D3702" s="11" t="s">
        <v>11678</v>
      </c>
      <c r="G3702" s="11" t="s">
        <v>11679</v>
      </c>
    </row>
    <row r="3703" spans="1:7" x14ac:dyDescent="0.3">
      <c r="A3703" s="11" t="s">
        <v>11680</v>
      </c>
      <c r="B3703" s="11">
        <v>2019</v>
      </c>
      <c r="C3703" s="11" t="s">
        <v>11681</v>
      </c>
      <c r="D3703" s="11" t="s">
        <v>11682</v>
      </c>
    </row>
    <row r="3704" spans="1:7" x14ac:dyDescent="0.3">
      <c r="A3704" s="11" t="s">
        <v>11683</v>
      </c>
      <c r="B3704" s="11">
        <v>2016</v>
      </c>
      <c r="C3704" s="11" t="s">
        <v>11684</v>
      </c>
      <c r="D3704" s="11" t="s">
        <v>1182</v>
      </c>
      <c r="G3704" s="11" t="s">
        <v>11685</v>
      </c>
    </row>
    <row r="3705" spans="1:7" x14ac:dyDescent="0.3">
      <c r="A3705" s="11" t="s">
        <v>11686</v>
      </c>
      <c r="B3705" s="11">
        <v>2016</v>
      </c>
      <c r="C3705" s="11" t="s">
        <v>11687</v>
      </c>
      <c r="D3705" s="11" t="s">
        <v>10593</v>
      </c>
      <c r="G3705" s="11" t="s">
        <v>11688</v>
      </c>
    </row>
    <row r="3706" spans="1:7" x14ac:dyDescent="0.3">
      <c r="A3706" s="11" t="s">
        <v>9949</v>
      </c>
      <c r="B3706" s="11">
        <v>2016</v>
      </c>
      <c r="C3706" s="11" t="s">
        <v>11689</v>
      </c>
      <c r="D3706" s="11" t="s">
        <v>11690</v>
      </c>
    </row>
    <row r="3707" spans="1:7" x14ac:dyDescent="0.3">
      <c r="A3707" s="11" t="s">
        <v>2992</v>
      </c>
      <c r="B3707" s="11">
        <v>2017</v>
      </c>
      <c r="C3707" s="11" t="s">
        <v>11691</v>
      </c>
      <c r="D3707" s="11"/>
      <c r="G3707" s="8" t="s">
        <v>11692</v>
      </c>
    </row>
    <row r="3708" spans="1:7" x14ac:dyDescent="0.3">
      <c r="A3708" s="11" t="s">
        <v>11693</v>
      </c>
      <c r="B3708" s="11">
        <v>2015</v>
      </c>
      <c r="C3708" s="11" t="s">
        <v>7468</v>
      </c>
      <c r="D3708" s="11" t="s">
        <v>11694</v>
      </c>
      <c r="G3708" s="11" t="s">
        <v>7470</v>
      </c>
    </row>
    <row r="3709" spans="1:7" x14ac:dyDescent="0.3">
      <c r="A3709" s="11" t="s">
        <v>11695</v>
      </c>
      <c r="B3709" s="11">
        <v>2020</v>
      </c>
      <c r="C3709" s="11" t="s">
        <v>11696</v>
      </c>
      <c r="D3709" s="11" t="s">
        <v>11697</v>
      </c>
      <c r="E3709" s="11">
        <v>17</v>
      </c>
      <c r="F3709" s="11">
        <v>3</v>
      </c>
      <c r="G3709" s="11" t="s">
        <v>11698</v>
      </c>
    </row>
    <row r="3710" spans="1:7" x14ac:dyDescent="0.3">
      <c r="A3710" s="11" t="s">
        <v>11699</v>
      </c>
      <c r="B3710" s="11">
        <v>2014</v>
      </c>
      <c r="C3710" s="11" t="s">
        <v>11700</v>
      </c>
      <c r="D3710" s="11" t="s">
        <v>11701</v>
      </c>
      <c r="G3710" s="11" t="s">
        <v>11702</v>
      </c>
    </row>
    <row r="3711" spans="1:7" x14ac:dyDescent="0.3">
      <c r="A3711" s="11" t="s">
        <v>11703</v>
      </c>
      <c r="B3711" s="11">
        <v>2016</v>
      </c>
      <c r="C3711" s="11" t="s">
        <v>11704</v>
      </c>
      <c r="D3711" s="11" t="s">
        <v>10593</v>
      </c>
      <c r="G3711" s="11" t="s">
        <v>10594</v>
      </c>
    </row>
    <row r="3712" spans="1:7" x14ac:dyDescent="0.3">
      <c r="A3712" s="11" t="s">
        <v>11705</v>
      </c>
      <c r="B3712" s="11">
        <v>2018</v>
      </c>
      <c r="C3712" s="11" t="s">
        <v>11706</v>
      </c>
      <c r="D3712" s="11" t="s">
        <v>2264</v>
      </c>
      <c r="G3712" s="11" t="s">
        <v>11707</v>
      </c>
    </row>
    <row r="3713" spans="1:8" x14ac:dyDescent="0.3">
      <c r="A3713" s="11" t="s">
        <v>3377</v>
      </c>
      <c r="B3713" s="11">
        <v>2012</v>
      </c>
      <c r="C3713" s="11" t="s">
        <v>1933</v>
      </c>
      <c r="D3713" s="11" t="s">
        <v>3378</v>
      </c>
      <c r="G3713" s="11" t="s">
        <v>1935</v>
      </c>
    </row>
    <row r="3714" spans="1:8" x14ac:dyDescent="0.3">
      <c r="A3714" s="11" t="s">
        <v>645</v>
      </c>
      <c r="B3714" s="11">
        <v>2016</v>
      </c>
      <c r="C3714" s="11" t="s">
        <v>3379</v>
      </c>
      <c r="D3714" s="11" t="s">
        <v>647</v>
      </c>
      <c r="G3714" s="11" t="s">
        <v>648</v>
      </c>
    </row>
    <row r="3715" spans="1:8" x14ac:dyDescent="0.3">
      <c r="A3715" s="11" t="s">
        <v>11708</v>
      </c>
      <c r="B3715" s="11">
        <v>2020</v>
      </c>
      <c r="C3715" s="11" t="s">
        <v>11709</v>
      </c>
      <c r="D3715" s="11" t="s">
        <v>11710</v>
      </c>
    </row>
    <row r="3716" spans="1:8" x14ac:dyDescent="0.3">
      <c r="A3716" s="11" t="s">
        <v>11711</v>
      </c>
      <c r="B3716" s="11">
        <v>2019</v>
      </c>
      <c r="C3716" s="11" t="s">
        <v>11712</v>
      </c>
      <c r="D3716" s="11" t="s">
        <v>11713</v>
      </c>
      <c r="G3716" s="11" t="s">
        <v>1946</v>
      </c>
    </row>
    <row r="3717" spans="1:8" x14ac:dyDescent="0.3">
      <c r="A3717" s="11" t="s">
        <v>11389</v>
      </c>
      <c r="B3717" s="11">
        <v>2020</v>
      </c>
      <c r="C3717" s="11" t="s">
        <v>11714</v>
      </c>
      <c r="D3717" s="11" t="s">
        <v>11391</v>
      </c>
      <c r="E3717" s="11">
        <v>60</v>
      </c>
      <c r="F3717" s="11">
        <v>1</v>
      </c>
      <c r="G3717" s="11" t="s">
        <v>11392</v>
      </c>
    </row>
    <row r="3718" spans="1:8" x14ac:dyDescent="0.3">
      <c r="A3718" s="11" t="s">
        <v>8354</v>
      </c>
      <c r="B3718" s="11">
        <v>2020</v>
      </c>
      <c r="C3718" s="11" t="s">
        <v>11715</v>
      </c>
      <c r="D3718" s="11" t="s">
        <v>11716</v>
      </c>
    </row>
    <row r="3719" spans="1:8" x14ac:dyDescent="0.3">
      <c r="A3719" s="11" t="s">
        <v>11717</v>
      </c>
      <c r="B3719" s="11">
        <v>2016</v>
      </c>
      <c r="C3719" s="11" t="s">
        <v>11718</v>
      </c>
      <c r="D3719" s="11" t="s">
        <v>11719</v>
      </c>
      <c r="G3719" s="11" t="s">
        <v>9976</v>
      </c>
    </row>
    <row r="3720" spans="1:8" x14ac:dyDescent="0.3">
      <c r="A3720" s="11" t="s">
        <v>11720</v>
      </c>
      <c r="B3720" s="11">
        <v>2020</v>
      </c>
      <c r="C3720" s="11" t="s">
        <v>11721</v>
      </c>
      <c r="D3720" s="11" t="s">
        <v>11722</v>
      </c>
    </row>
    <row r="3721" spans="1:8" x14ac:dyDescent="0.3">
      <c r="A3721" s="11" t="s">
        <v>3402</v>
      </c>
      <c r="B3721" s="11">
        <v>2019</v>
      </c>
      <c r="C3721" s="11" t="s">
        <v>11723</v>
      </c>
      <c r="D3721" s="11" t="s">
        <v>1052</v>
      </c>
      <c r="G3721" s="11" t="s">
        <v>11252</v>
      </c>
    </row>
    <row r="3722" spans="1:8" x14ac:dyDescent="0.3">
      <c r="A3722" s="11" t="s">
        <v>744</v>
      </c>
      <c r="B3722" s="11">
        <v>2018</v>
      </c>
      <c r="C3722" s="11" t="s">
        <v>11724</v>
      </c>
      <c r="D3722" s="11" t="s">
        <v>11725</v>
      </c>
      <c r="G3722" s="11" t="s">
        <v>747</v>
      </c>
    </row>
    <row r="3723" spans="1:8" x14ac:dyDescent="0.3">
      <c r="A3723" s="11" t="s">
        <v>11726</v>
      </c>
      <c r="B3723" s="11">
        <v>2020</v>
      </c>
      <c r="C3723" s="11" t="s">
        <v>11727</v>
      </c>
      <c r="D3723" s="11"/>
      <c r="G3723" s="8" t="s">
        <v>11728</v>
      </c>
    </row>
    <row r="3724" spans="1:8" x14ac:dyDescent="0.3">
      <c r="A3724" s="11" t="s">
        <v>11729</v>
      </c>
      <c r="B3724" s="11">
        <v>2020</v>
      </c>
      <c r="C3724" s="11" t="s">
        <v>11730</v>
      </c>
      <c r="D3724" s="11" t="s">
        <v>11731</v>
      </c>
    </row>
    <row r="3725" spans="1:8" x14ac:dyDescent="0.3">
      <c r="A3725" s="11" t="s">
        <v>11732</v>
      </c>
      <c r="B3725" s="11">
        <v>2020</v>
      </c>
      <c r="C3725" s="11" t="s">
        <v>11733</v>
      </c>
      <c r="D3725" s="11" t="s">
        <v>1583</v>
      </c>
      <c r="H3725" s="8" t="s">
        <v>11734</v>
      </c>
    </row>
    <row r="3726" spans="1:8" x14ac:dyDescent="0.3">
      <c r="A3726" s="11" t="s">
        <v>11735</v>
      </c>
      <c r="B3726" s="11">
        <v>2021</v>
      </c>
      <c r="C3726" s="11" t="s">
        <v>11736</v>
      </c>
      <c r="D3726" s="11" t="s">
        <v>1991</v>
      </c>
      <c r="E3726" s="11">
        <v>173</v>
      </c>
      <c r="G3726" s="11">
        <v>114762</v>
      </c>
      <c r="H3726" s="11" t="s">
        <v>11737</v>
      </c>
    </row>
    <row r="3727" spans="1:8" x14ac:dyDescent="0.3">
      <c r="A3727" s="11" t="s">
        <v>11738</v>
      </c>
      <c r="B3727" s="11">
        <v>2021</v>
      </c>
      <c r="C3727" s="11" t="s">
        <v>11739</v>
      </c>
      <c r="D3727" s="11" t="s">
        <v>4511</v>
      </c>
      <c r="H3727" s="11" t="s">
        <v>11740</v>
      </c>
    </row>
    <row r="3728" spans="1:8" x14ac:dyDescent="0.3">
      <c r="A3728" s="11" t="s">
        <v>11741</v>
      </c>
      <c r="B3728" s="11">
        <v>2019</v>
      </c>
      <c r="C3728" s="11" t="s">
        <v>11742</v>
      </c>
      <c r="D3728" s="11" t="s">
        <v>11743</v>
      </c>
      <c r="G3728" s="11" t="s">
        <v>11744</v>
      </c>
      <c r="H3728" s="11" t="s">
        <v>11745</v>
      </c>
    </row>
    <row r="3729" spans="1:8" x14ac:dyDescent="0.3">
      <c r="A3729" s="11" t="s">
        <v>11746</v>
      </c>
      <c r="B3729" s="11">
        <v>2021</v>
      </c>
      <c r="C3729" s="11" t="s">
        <v>11747</v>
      </c>
      <c r="D3729" s="11" t="s">
        <v>11748</v>
      </c>
      <c r="H3729" s="8" t="s">
        <v>11749</v>
      </c>
    </row>
    <row r="3730" spans="1:8" x14ac:dyDescent="0.3">
      <c r="A3730" s="11" t="s">
        <v>9716</v>
      </c>
      <c r="B3730" s="11">
        <v>2019</v>
      </c>
      <c r="C3730" s="11" t="s">
        <v>11750</v>
      </c>
      <c r="D3730" s="11" t="s">
        <v>11748</v>
      </c>
      <c r="G3730" s="11" t="s">
        <v>760</v>
      </c>
    </row>
    <row r="3731" spans="1:8" x14ac:dyDescent="0.3">
      <c r="A3731" s="11" t="s">
        <v>11751</v>
      </c>
      <c r="B3731" s="11">
        <v>2019</v>
      </c>
      <c r="C3731" s="11" t="s">
        <v>11752</v>
      </c>
      <c r="D3731" s="11" t="s">
        <v>11753</v>
      </c>
      <c r="E3731" s="11">
        <v>22</v>
      </c>
      <c r="G3731" s="11" t="s">
        <v>11754</v>
      </c>
      <c r="H3731" s="11" t="s">
        <v>11755</v>
      </c>
    </row>
    <row r="3732" spans="1:8" x14ac:dyDescent="0.3">
      <c r="A3732" s="11" t="s">
        <v>11756</v>
      </c>
      <c r="B3732" s="11">
        <v>2020</v>
      </c>
      <c r="C3732" s="11" t="s">
        <v>11757</v>
      </c>
      <c r="D3732" s="11" t="s">
        <v>1991</v>
      </c>
      <c r="E3732" s="11">
        <v>161</v>
      </c>
      <c r="G3732" s="11">
        <v>113725</v>
      </c>
      <c r="H3732" s="11" t="s">
        <v>1992</v>
      </c>
    </row>
    <row r="3733" spans="1:8" x14ac:dyDescent="0.3">
      <c r="A3733" s="11" t="s">
        <v>11758</v>
      </c>
      <c r="B3733" s="11">
        <v>2014</v>
      </c>
      <c r="C3733" s="11" t="s">
        <v>11759</v>
      </c>
      <c r="D3733" s="11" t="s">
        <v>11760</v>
      </c>
    </row>
    <row r="3734" spans="1:8" x14ac:dyDescent="0.3">
      <c r="A3734" s="11" t="s">
        <v>11761</v>
      </c>
      <c r="B3734" s="11">
        <v>2020</v>
      </c>
      <c r="C3734" s="11" t="s">
        <v>11762</v>
      </c>
      <c r="D3734" s="11" t="s">
        <v>11763</v>
      </c>
    </row>
    <row r="3735" spans="1:8" x14ac:dyDescent="0.3">
      <c r="A3735" s="11" t="s">
        <v>11764</v>
      </c>
      <c r="B3735" s="11">
        <v>2021</v>
      </c>
      <c r="C3735" s="11" t="s">
        <v>11765</v>
      </c>
      <c r="D3735" s="11" t="s">
        <v>11731</v>
      </c>
    </row>
    <row r="3736" spans="1:8" x14ac:dyDescent="0.3">
      <c r="A3736" s="11" t="s">
        <v>11766</v>
      </c>
      <c r="B3736" s="11">
        <v>2021</v>
      </c>
      <c r="C3736" s="11" t="s">
        <v>211</v>
      </c>
      <c r="D3736" s="11" t="s">
        <v>1991</v>
      </c>
      <c r="E3736" s="11">
        <v>174</v>
      </c>
      <c r="H3736" s="11" t="s">
        <v>11767</v>
      </c>
    </row>
    <row r="3737" spans="1:8" x14ac:dyDescent="0.3">
      <c r="A3737" s="11" t="s">
        <v>11768</v>
      </c>
      <c r="B3737" s="11">
        <v>2018</v>
      </c>
      <c r="C3737" s="11" t="s">
        <v>526</v>
      </c>
      <c r="D3737" s="11" t="s">
        <v>5291</v>
      </c>
      <c r="E3737" s="11">
        <v>51</v>
      </c>
      <c r="H3737" s="11" t="s">
        <v>529</v>
      </c>
    </row>
    <row r="3738" spans="1:8" x14ac:dyDescent="0.3">
      <c r="A3738" s="11" t="s">
        <v>10190</v>
      </c>
      <c r="B3738" s="11">
        <v>2017</v>
      </c>
      <c r="C3738" s="11" t="s">
        <v>515</v>
      </c>
      <c r="D3738" s="11" t="s">
        <v>11769</v>
      </c>
      <c r="G3738" s="11" t="s">
        <v>517</v>
      </c>
      <c r="H3738" s="11" t="s">
        <v>11770</v>
      </c>
    </row>
    <row r="3739" spans="1:8" x14ac:dyDescent="0.3">
      <c r="A3739" s="11" t="s">
        <v>11771</v>
      </c>
      <c r="B3739" s="11">
        <v>2018</v>
      </c>
      <c r="C3739" s="11" t="s">
        <v>11772</v>
      </c>
      <c r="D3739" s="11" t="s">
        <v>1732</v>
      </c>
      <c r="H3739" s="8" t="s">
        <v>11773</v>
      </c>
    </row>
    <row r="3740" spans="1:8" x14ac:dyDescent="0.3">
      <c r="A3740" s="11" t="s">
        <v>11774</v>
      </c>
      <c r="B3740" s="11">
        <v>2020</v>
      </c>
      <c r="C3740" s="11" t="s">
        <v>11775</v>
      </c>
      <c r="D3740" s="11" t="s">
        <v>978</v>
      </c>
      <c r="H3740" s="11" t="s">
        <v>11776</v>
      </c>
    </row>
    <row r="3741" spans="1:8" x14ac:dyDescent="0.3">
      <c r="A3741" s="11" t="s">
        <v>11777</v>
      </c>
      <c r="B3741" s="11">
        <v>2017</v>
      </c>
      <c r="C3741" s="11" t="s">
        <v>6437</v>
      </c>
      <c r="D3741" s="11" t="s">
        <v>11778</v>
      </c>
      <c r="E3741" s="11" t="s">
        <v>11779</v>
      </c>
      <c r="G3741" s="11" t="s">
        <v>1666</v>
      </c>
      <c r="H3741" s="11" t="s">
        <v>11780</v>
      </c>
    </row>
    <row r="3742" spans="1:8" x14ac:dyDescent="0.3">
      <c r="A3742" s="11" t="s">
        <v>11781</v>
      </c>
      <c r="B3742" s="11">
        <v>2021</v>
      </c>
      <c r="C3742" s="11" t="s">
        <v>171</v>
      </c>
      <c r="D3742" s="11" t="s">
        <v>1991</v>
      </c>
      <c r="E3742" s="11">
        <v>185</v>
      </c>
      <c r="H3742" s="11" t="s">
        <v>669</v>
      </c>
    </row>
    <row r="3743" spans="1:8" x14ac:dyDescent="0.3">
      <c r="A3743" s="11" t="s">
        <v>11782</v>
      </c>
      <c r="B3743" s="11">
        <v>2022</v>
      </c>
      <c r="C3743" s="11" t="s">
        <v>11783</v>
      </c>
      <c r="D3743" s="11" t="s">
        <v>11564</v>
      </c>
      <c r="H3743" s="8" t="s">
        <v>11784</v>
      </c>
    </row>
    <row r="3744" spans="1:8" x14ac:dyDescent="0.3">
      <c r="A3744" s="11" t="s">
        <v>2992</v>
      </c>
      <c r="B3744" s="11">
        <v>2017</v>
      </c>
      <c r="C3744" s="11" t="s">
        <v>11785</v>
      </c>
      <c r="D3744" s="11"/>
      <c r="G3744" s="8" t="s">
        <v>11786</v>
      </c>
    </row>
    <row r="3745" spans="1:8" x14ac:dyDescent="0.3">
      <c r="A3745" s="11" t="s">
        <v>11787</v>
      </c>
      <c r="B3745" s="11">
        <v>2021</v>
      </c>
      <c r="C3745" s="11" t="s">
        <v>5296</v>
      </c>
      <c r="D3745" s="11" t="s">
        <v>5297</v>
      </c>
      <c r="E3745" s="11">
        <v>58</v>
      </c>
      <c r="G3745" s="11">
        <v>102524</v>
      </c>
      <c r="H3745" s="11" t="s">
        <v>5298</v>
      </c>
    </row>
    <row r="3746" spans="1:8" x14ac:dyDescent="0.3">
      <c r="A3746" s="11" t="s">
        <v>11788</v>
      </c>
      <c r="B3746" s="11">
        <v>2018</v>
      </c>
      <c r="C3746" s="11" t="s">
        <v>2374</v>
      </c>
      <c r="D3746" s="11" t="s">
        <v>11789</v>
      </c>
      <c r="G3746" s="11" t="s">
        <v>4162</v>
      </c>
    </row>
    <row r="3747" spans="1:8" x14ac:dyDescent="0.3">
      <c r="A3747" s="11" t="s">
        <v>11790</v>
      </c>
      <c r="B3747" s="11">
        <v>1997</v>
      </c>
      <c r="C3747" s="11" t="s">
        <v>11791</v>
      </c>
      <c r="D3747" s="11" t="s">
        <v>11792</v>
      </c>
      <c r="G3747" s="11" t="s">
        <v>11793</v>
      </c>
    </row>
    <row r="3748" spans="1:8" x14ac:dyDescent="0.3">
      <c r="A3748" s="11" t="s">
        <v>11794</v>
      </c>
      <c r="B3748" s="11">
        <v>2019</v>
      </c>
      <c r="C3748" s="11" t="s">
        <v>1867</v>
      </c>
      <c r="D3748" s="11" t="s">
        <v>1811</v>
      </c>
      <c r="E3748" s="11">
        <v>6</v>
      </c>
      <c r="G3748" s="11" t="s">
        <v>1868</v>
      </c>
      <c r="H3748" s="11" t="s">
        <v>1869</v>
      </c>
    </row>
    <row r="3749" spans="1:8" x14ac:dyDescent="0.3">
      <c r="A3749" s="11" t="s">
        <v>11795</v>
      </c>
      <c r="B3749" s="11">
        <v>2020</v>
      </c>
      <c r="C3749" s="11" t="s">
        <v>11796</v>
      </c>
      <c r="D3749" s="11" t="s">
        <v>715</v>
      </c>
      <c r="E3749" s="11">
        <v>8</v>
      </c>
      <c r="G3749" s="11" t="s">
        <v>8684</v>
      </c>
      <c r="H3749" s="11" t="s">
        <v>9138</v>
      </c>
    </row>
    <row r="3750" spans="1:8" x14ac:dyDescent="0.3">
      <c r="A3750" s="11" t="s">
        <v>11797</v>
      </c>
      <c r="B3750" s="11">
        <v>2021</v>
      </c>
      <c r="C3750" s="11" t="s">
        <v>11798</v>
      </c>
      <c r="D3750" s="11" t="s">
        <v>11799</v>
      </c>
      <c r="E3750" s="11">
        <v>9</v>
      </c>
      <c r="G3750" s="11" t="s">
        <v>11800</v>
      </c>
      <c r="H3750" s="11" t="s">
        <v>11801</v>
      </c>
    </row>
    <row r="3751" spans="1:8" x14ac:dyDescent="0.3">
      <c r="A3751" s="11" t="s">
        <v>11802</v>
      </c>
      <c r="B3751" s="11">
        <v>2020</v>
      </c>
      <c r="C3751" s="11" t="s">
        <v>427</v>
      </c>
      <c r="D3751" s="11" t="s">
        <v>5297</v>
      </c>
      <c r="E3751" s="11">
        <v>57</v>
      </c>
      <c r="G3751" s="11">
        <v>102087</v>
      </c>
      <c r="H3751" s="11" t="s">
        <v>599</v>
      </c>
    </row>
    <row r="3752" spans="1:8" x14ac:dyDescent="0.3">
      <c r="A3752" s="11" t="s">
        <v>11803</v>
      </c>
      <c r="B3752" s="11">
        <v>2020</v>
      </c>
      <c r="C3752" s="11" t="s">
        <v>4200</v>
      </c>
      <c r="D3752" s="11" t="s">
        <v>1239</v>
      </c>
      <c r="E3752" s="11">
        <v>15</v>
      </c>
      <c r="G3752" s="11" t="s">
        <v>4201</v>
      </c>
      <c r="H3752" s="11" t="s">
        <v>11804</v>
      </c>
    </row>
    <row r="3753" spans="1:8" x14ac:dyDescent="0.3">
      <c r="A3753" s="11" t="s">
        <v>10602</v>
      </c>
      <c r="B3753" s="11">
        <v>2019</v>
      </c>
      <c r="C3753" s="11" t="s">
        <v>3929</v>
      </c>
      <c r="D3753" s="11" t="s">
        <v>11805</v>
      </c>
      <c r="E3753" s="11">
        <v>1</v>
      </c>
      <c r="G3753" s="11" t="s">
        <v>839</v>
      </c>
      <c r="H3753" s="11" t="s">
        <v>10197</v>
      </c>
    </row>
    <row r="3754" spans="1:8" x14ac:dyDescent="0.3">
      <c r="A3754" s="11" t="s">
        <v>11806</v>
      </c>
      <c r="B3754" s="11">
        <v>2020</v>
      </c>
      <c r="C3754" s="11" t="s">
        <v>11807</v>
      </c>
      <c r="D3754" s="11" t="s">
        <v>1751</v>
      </c>
      <c r="E3754" s="11">
        <v>3</v>
      </c>
      <c r="G3754" s="11" t="s">
        <v>11808</v>
      </c>
    </row>
    <row r="3755" spans="1:8" x14ac:dyDescent="0.3">
      <c r="A3755" s="11" t="s">
        <v>11809</v>
      </c>
      <c r="B3755" s="11">
        <v>2020</v>
      </c>
      <c r="C3755" s="11" t="s">
        <v>11810</v>
      </c>
      <c r="D3755" s="11" t="s">
        <v>11799</v>
      </c>
      <c r="E3755" s="11">
        <v>8</v>
      </c>
      <c r="G3755" s="11" t="s">
        <v>11811</v>
      </c>
      <c r="H3755" s="11" t="s">
        <v>11812</v>
      </c>
    </row>
    <row r="3756" spans="1:8" x14ac:dyDescent="0.3">
      <c r="A3756" s="11" t="s">
        <v>11813</v>
      </c>
      <c r="B3756" s="11">
        <v>2021</v>
      </c>
      <c r="C3756" s="11" t="s">
        <v>11814</v>
      </c>
      <c r="D3756" s="11" t="s">
        <v>6541</v>
      </c>
      <c r="E3756" s="11">
        <v>11</v>
      </c>
      <c r="H3756" s="11" t="s">
        <v>11815</v>
      </c>
    </row>
    <row r="3757" spans="1:8" x14ac:dyDescent="0.3">
      <c r="A3757" s="11" t="s">
        <v>11816</v>
      </c>
      <c r="B3757" s="11">
        <v>2013</v>
      </c>
      <c r="C3757" s="11" t="s">
        <v>11817</v>
      </c>
      <c r="D3757" s="11" t="s">
        <v>11818</v>
      </c>
      <c r="G3757" s="11" t="s">
        <v>11819</v>
      </c>
      <c r="H3757" s="11" t="s">
        <v>11820</v>
      </c>
    </row>
    <row r="3758" spans="1:8" x14ac:dyDescent="0.3">
      <c r="A3758" s="11" t="s">
        <v>11821</v>
      </c>
      <c r="B3758" s="11">
        <v>2019</v>
      </c>
      <c r="C3758" s="11" t="s">
        <v>11822</v>
      </c>
      <c r="D3758" s="11" t="s">
        <v>11823</v>
      </c>
      <c r="G3758" s="11" t="s">
        <v>3870</v>
      </c>
      <c r="H3758" s="11" t="s">
        <v>11824</v>
      </c>
    </row>
    <row r="3759" spans="1:8" x14ac:dyDescent="0.3">
      <c r="A3759" s="11" t="s">
        <v>11825</v>
      </c>
      <c r="B3759" s="11">
        <v>2023</v>
      </c>
      <c r="C3759" s="11" t="s">
        <v>11826</v>
      </c>
      <c r="D3759" s="11" t="s">
        <v>11827</v>
      </c>
      <c r="G3759" s="11" t="s">
        <v>760</v>
      </c>
      <c r="H3759" s="11" t="s">
        <v>11828</v>
      </c>
    </row>
    <row r="3760" spans="1:8" x14ac:dyDescent="0.3">
      <c r="A3760" s="11" t="s">
        <v>11829</v>
      </c>
      <c r="B3760" s="11">
        <v>2019</v>
      </c>
      <c r="C3760" s="11" t="s">
        <v>3196</v>
      </c>
      <c r="D3760" s="11" t="s">
        <v>11830</v>
      </c>
      <c r="G3760" s="11" t="s">
        <v>3198</v>
      </c>
      <c r="H3760" s="11" t="s">
        <v>9003</v>
      </c>
    </row>
    <row r="3761" spans="1:8" x14ac:dyDescent="0.3">
      <c r="A3761" s="11" t="s">
        <v>11831</v>
      </c>
      <c r="B3761" s="11">
        <v>2019</v>
      </c>
      <c r="C3761" s="11" t="s">
        <v>1736</v>
      </c>
      <c r="D3761" s="11" t="s">
        <v>1239</v>
      </c>
      <c r="E3761" s="11">
        <v>14</v>
      </c>
      <c r="G3761" s="11" t="s">
        <v>589</v>
      </c>
      <c r="H3761" s="11" t="s">
        <v>590</v>
      </c>
    </row>
    <row r="3762" spans="1:8" x14ac:dyDescent="0.3">
      <c r="A3762" s="11" t="s">
        <v>11832</v>
      </c>
      <c r="B3762" s="11">
        <v>2021</v>
      </c>
      <c r="C3762" s="11" t="s">
        <v>2016</v>
      </c>
      <c r="D3762" s="11" t="s">
        <v>11833</v>
      </c>
      <c r="E3762" s="11">
        <v>25</v>
      </c>
      <c r="G3762" s="11" t="s">
        <v>11834</v>
      </c>
      <c r="H3762" s="11" t="s">
        <v>2018</v>
      </c>
    </row>
    <row r="3763" spans="1:8" x14ac:dyDescent="0.3">
      <c r="A3763" s="11" t="s">
        <v>11835</v>
      </c>
      <c r="B3763" s="11">
        <v>2020</v>
      </c>
      <c r="C3763" s="11" t="s">
        <v>11836</v>
      </c>
      <c r="D3763" s="11" t="s">
        <v>11823</v>
      </c>
      <c r="G3763" s="11" t="s">
        <v>5885</v>
      </c>
      <c r="H3763" s="11" t="s">
        <v>11837</v>
      </c>
    </row>
    <row r="3764" spans="1:8" x14ac:dyDescent="0.3">
      <c r="A3764" s="11" t="s">
        <v>11838</v>
      </c>
      <c r="B3764" s="11">
        <v>2019</v>
      </c>
      <c r="C3764" s="11" t="s">
        <v>11839</v>
      </c>
      <c r="D3764" s="11" t="s">
        <v>11823</v>
      </c>
      <c r="H3764" s="11" t="s">
        <v>11840</v>
      </c>
    </row>
    <row r="3765" spans="1:8" x14ac:dyDescent="0.3">
      <c r="A3765" s="11" t="s">
        <v>11841</v>
      </c>
      <c r="B3765" s="11">
        <v>2020</v>
      </c>
      <c r="C3765" s="11" t="s">
        <v>6501</v>
      </c>
      <c r="D3765" s="11" t="s">
        <v>978</v>
      </c>
      <c r="H3765" s="11" t="s">
        <v>11842</v>
      </c>
    </row>
    <row r="3766" spans="1:8" x14ac:dyDescent="0.3">
      <c r="A3766" s="11" t="s">
        <v>11843</v>
      </c>
      <c r="B3766" s="11">
        <v>2020</v>
      </c>
      <c r="C3766" s="11" t="s">
        <v>11844</v>
      </c>
      <c r="D3766" s="11" t="s">
        <v>11845</v>
      </c>
      <c r="G3766" s="11" t="s">
        <v>11846</v>
      </c>
      <c r="H3766" s="11" t="s">
        <v>11847</v>
      </c>
    </row>
    <row r="3767" spans="1:8" x14ac:dyDescent="0.3">
      <c r="A3767" s="11" t="s">
        <v>11848</v>
      </c>
      <c r="B3767" s="11">
        <v>2014</v>
      </c>
      <c r="C3767" s="11" t="s">
        <v>11849</v>
      </c>
      <c r="D3767" s="11" t="s">
        <v>11850</v>
      </c>
      <c r="E3767" s="11">
        <v>50</v>
      </c>
      <c r="G3767" s="11" t="s">
        <v>11851</v>
      </c>
      <c r="H3767" s="11" t="s">
        <v>11852</v>
      </c>
    </row>
    <row r="3768" spans="1:8" x14ac:dyDescent="0.3">
      <c r="A3768" s="11" t="s">
        <v>11853</v>
      </c>
      <c r="B3768" s="11">
        <v>2020</v>
      </c>
      <c r="C3768" s="11" t="s">
        <v>11854</v>
      </c>
      <c r="D3768" s="11" t="s">
        <v>1673</v>
      </c>
      <c r="H3768" s="11" t="s">
        <v>11855</v>
      </c>
    </row>
    <row r="3769" spans="1:8" x14ac:dyDescent="0.3">
      <c r="A3769" s="11" t="s">
        <v>11856</v>
      </c>
      <c r="B3769" s="11">
        <v>2020</v>
      </c>
      <c r="C3769" s="11" t="s">
        <v>11857</v>
      </c>
      <c r="D3769" s="11" t="s">
        <v>11858</v>
      </c>
      <c r="E3769" s="11">
        <v>23</v>
      </c>
      <c r="G3769" s="11" t="s">
        <v>11859</v>
      </c>
      <c r="H3769" s="11" t="s">
        <v>11860</v>
      </c>
    </row>
    <row r="3770" spans="1:8" x14ac:dyDescent="0.3">
      <c r="A3770" s="11" t="s">
        <v>11861</v>
      </c>
      <c r="B3770" s="11">
        <v>2016</v>
      </c>
      <c r="C3770" s="11" t="s">
        <v>11862</v>
      </c>
      <c r="D3770" s="11" t="s">
        <v>978</v>
      </c>
      <c r="H3770" s="11" t="s">
        <v>11863</v>
      </c>
    </row>
    <row r="3771" spans="1:8" x14ac:dyDescent="0.3">
      <c r="A3771" s="11" t="s">
        <v>10600</v>
      </c>
      <c r="B3771" s="11">
        <v>2017</v>
      </c>
      <c r="C3771" s="11" t="s">
        <v>3847</v>
      </c>
      <c r="D3771" s="11" t="s">
        <v>10983</v>
      </c>
      <c r="G3771" s="11" t="s">
        <v>11864</v>
      </c>
      <c r="H3771" s="11" t="s">
        <v>11865</v>
      </c>
    </row>
    <row r="3772" spans="1:8" x14ac:dyDescent="0.3">
      <c r="A3772" s="11" t="s">
        <v>11866</v>
      </c>
      <c r="B3772" s="11">
        <v>2016</v>
      </c>
      <c r="C3772" s="11" t="s">
        <v>11867</v>
      </c>
      <c r="D3772" s="11" t="s">
        <v>11818</v>
      </c>
      <c r="E3772" s="11" t="s">
        <v>11868</v>
      </c>
      <c r="G3772" s="11" t="s">
        <v>11869</v>
      </c>
      <c r="H3772" s="11" t="s">
        <v>11870</v>
      </c>
    </row>
    <row r="3773" spans="1:8" x14ac:dyDescent="0.3">
      <c r="A3773" s="11" t="s">
        <v>11871</v>
      </c>
      <c r="B3773" s="11">
        <v>2016</v>
      </c>
      <c r="C3773" s="11" t="s">
        <v>11872</v>
      </c>
      <c r="D3773" s="11" t="s">
        <v>978</v>
      </c>
      <c r="H3773" s="11" t="s">
        <v>11873</v>
      </c>
    </row>
    <row r="3774" spans="1:8" x14ac:dyDescent="0.3">
      <c r="A3774" s="11" t="s">
        <v>11874</v>
      </c>
      <c r="B3774" s="11">
        <v>2011</v>
      </c>
      <c r="C3774" s="11" t="s">
        <v>6432</v>
      </c>
      <c r="D3774" s="11" t="s">
        <v>6425</v>
      </c>
      <c r="E3774" s="11">
        <v>12</v>
      </c>
      <c r="G3774" s="11" t="s">
        <v>11875</v>
      </c>
      <c r="H3774" s="11" t="s">
        <v>11876</v>
      </c>
    </row>
    <row r="3775" spans="1:8" x14ac:dyDescent="0.3">
      <c r="A3775" s="11" t="s">
        <v>11877</v>
      </c>
      <c r="B3775" s="11">
        <v>2015</v>
      </c>
      <c r="C3775" s="11" t="s">
        <v>11878</v>
      </c>
      <c r="D3775" s="11" t="s">
        <v>11879</v>
      </c>
      <c r="E3775" s="11">
        <v>9489</v>
      </c>
      <c r="G3775" s="11" t="s">
        <v>11880</v>
      </c>
      <c r="H3775" s="11" t="s">
        <v>11881</v>
      </c>
    </row>
    <row r="3776" spans="1:8" x14ac:dyDescent="0.3">
      <c r="A3776" s="11" t="s">
        <v>11882</v>
      </c>
      <c r="B3776" s="11">
        <v>2016</v>
      </c>
      <c r="C3776" s="11" t="s">
        <v>11883</v>
      </c>
      <c r="D3776" s="11" t="s">
        <v>978</v>
      </c>
      <c r="H3776" s="11" t="s">
        <v>11884</v>
      </c>
    </row>
    <row r="3777" spans="1:8" x14ac:dyDescent="0.3">
      <c r="A3777" s="11" t="s">
        <v>11885</v>
      </c>
      <c r="B3777" s="11">
        <v>2021</v>
      </c>
      <c r="C3777" s="11" t="s">
        <v>11886</v>
      </c>
      <c r="D3777" s="11" t="s">
        <v>11887</v>
      </c>
      <c r="H3777" s="11" t="s">
        <v>11888</v>
      </c>
    </row>
    <row r="3778" spans="1:8" x14ac:dyDescent="0.3">
      <c r="A3778" s="11" t="s">
        <v>11889</v>
      </c>
      <c r="B3778" s="11">
        <v>2015</v>
      </c>
      <c r="C3778" s="11" t="s">
        <v>11890</v>
      </c>
      <c r="D3778" s="11" t="s">
        <v>978</v>
      </c>
      <c r="G3778" s="11" t="s">
        <v>1950</v>
      </c>
      <c r="H3778" s="11" t="s">
        <v>11891</v>
      </c>
    </row>
    <row r="3779" spans="1:8" x14ac:dyDescent="0.3">
      <c r="A3779" s="11" t="s">
        <v>11892</v>
      </c>
      <c r="B3779" s="11">
        <v>2017</v>
      </c>
      <c r="C3779" s="11" t="s">
        <v>7904</v>
      </c>
      <c r="D3779" s="11" t="s">
        <v>11893</v>
      </c>
      <c r="G3779" s="11" t="s">
        <v>9092</v>
      </c>
      <c r="H3779" s="11" t="s">
        <v>11894</v>
      </c>
    </row>
    <row r="3780" spans="1:8" x14ac:dyDescent="0.3">
      <c r="A3780" s="11" t="s">
        <v>11895</v>
      </c>
      <c r="B3780" s="11">
        <v>2019</v>
      </c>
      <c r="C3780" s="11" t="s">
        <v>11896</v>
      </c>
      <c r="D3780" s="11" t="s">
        <v>11879</v>
      </c>
      <c r="G3780" s="11" t="s">
        <v>11897</v>
      </c>
    </row>
    <row r="3781" spans="1:8" x14ac:dyDescent="0.3">
      <c r="A3781" s="11" t="s">
        <v>11898</v>
      </c>
      <c r="B3781" s="11">
        <v>2020</v>
      </c>
      <c r="C3781" s="11" t="s">
        <v>2000</v>
      </c>
      <c r="D3781" s="11" t="s">
        <v>2001</v>
      </c>
      <c r="G3781" s="11" t="s">
        <v>2003</v>
      </c>
      <c r="H3781" s="11" t="s">
        <v>2004</v>
      </c>
    </row>
    <row r="3782" spans="1:8" x14ac:dyDescent="0.3">
      <c r="A3782" s="11" t="s">
        <v>11899</v>
      </c>
      <c r="B3782" s="11">
        <v>2019</v>
      </c>
      <c r="C3782" s="11" t="s">
        <v>1944</v>
      </c>
      <c r="D3782" s="11" t="s">
        <v>11900</v>
      </c>
      <c r="G3782" s="11" t="s">
        <v>1946</v>
      </c>
      <c r="H3782" s="11" t="s">
        <v>11901</v>
      </c>
    </row>
    <row r="3783" spans="1:8" x14ac:dyDescent="0.3">
      <c r="A3783" s="11" t="s">
        <v>11902</v>
      </c>
      <c r="B3783" s="11">
        <v>2018</v>
      </c>
      <c r="C3783" s="11" t="s">
        <v>6440</v>
      </c>
      <c r="D3783" s="11" t="s">
        <v>11903</v>
      </c>
      <c r="G3783" s="11" t="s">
        <v>11904</v>
      </c>
      <c r="H3783" s="11" t="s">
        <v>11905</v>
      </c>
    </row>
    <row r="3784" spans="1:8" x14ac:dyDescent="0.3">
      <c r="A3784" s="11" t="s">
        <v>11906</v>
      </c>
      <c r="B3784" s="11">
        <v>2019</v>
      </c>
      <c r="C3784" s="11" t="s">
        <v>11907</v>
      </c>
      <c r="D3784" s="11" t="s">
        <v>11908</v>
      </c>
      <c r="H3784" s="11" t="s">
        <v>11909</v>
      </c>
    </row>
    <row r="3785" spans="1:8" x14ac:dyDescent="0.3">
      <c r="A3785" s="11" t="s">
        <v>11910</v>
      </c>
      <c r="B3785" s="11">
        <v>2021</v>
      </c>
      <c r="C3785" s="11" t="s">
        <v>11911</v>
      </c>
      <c r="D3785" s="11" t="s">
        <v>11912</v>
      </c>
      <c r="E3785" s="11">
        <v>2</v>
      </c>
      <c r="G3785" s="11" t="s">
        <v>11913</v>
      </c>
    </row>
    <row r="3786" spans="1:8" x14ac:dyDescent="0.3">
      <c r="A3786" s="11" t="s">
        <v>11914</v>
      </c>
      <c r="B3786" s="11">
        <v>1992</v>
      </c>
      <c r="C3786" s="11" t="s">
        <v>11915</v>
      </c>
      <c r="D3786" s="11" t="s">
        <v>11916</v>
      </c>
      <c r="E3786" s="11">
        <v>22</v>
      </c>
      <c r="H3786" s="11" t="s">
        <v>11917</v>
      </c>
    </row>
    <row r="3787" spans="1:8" x14ac:dyDescent="0.3">
      <c r="A3787" s="11" t="s">
        <v>11918</v>
      </c>
      <c r="B3787" s="11">
        <v>2020</v>
      </c>
      <c r="C3787" s="11" t="s">
        <v>11919</v>
      </c>
      <c r="D3787" s="11" t="s">
        <v>11920</v>
      </c>
      <c r="G3787" s="11" t="s">
        <v>1946</v>
      </c>
      <c r="H3787" s="11" t="s">
        <v>11921</v>
      </c>
    </row>
    <row r="3788" spans="1:8" x14ac:dyDescent="0.3">
      <c r="A3788" s="11" t="s">
        <v>11853</v>
      </c>
      <c r="B3788" s="11">
        <v>2020</v>
      </c>
      <c r="C3788" s="11" t="s">
        <v>11854</v>
      </c>
      <c r="D3788" s="11" t="s">
        <v>1673</v>
      </c>
      <c r="H3788" s="11" t="s">
        <v>11855</v>
      </c>
    </row>
    <row r="3789" spans="1:8" x14ac:dyDescent="0.3">
      <c r="A3789" s="11" t="s">
        <v>11922</v>
      </c>
      <c r="B3789" s="11">
        <v>2019</v>
      </c>
      <c r="C3789" s="11" t="s">
        <v>11923</v>
      </c>
      <c r="D3789" s="11" t="s">
        <v>11924</v>
      </c>
      <c r="G3789" s="11" t="s">
        <v>11925</v>
      </c>
      <c r="H3789" s="11" t="s">
        <v>11926</v>
      </c>
    </row>
    <row r="3790" spans="1:8" x14ac:dyDescent="0.3">
      <c r="A3790" s="11" t="s">
        <v>11927</v>
      </c>
      <c r="B3790" s="11">
        <v>2018</v>
      </c>
      <c r="C3790" s="11" t="s">
        <v>11928</v>
      </c>
      <c r="D3790" s="11" t="s">
        <v>11929</v>
      </c>
      <c r="G3790" s="11" t="s">
        <v>2128</v>
      </c>
      <c r="H3790" s="11" t="s">
        <v>11930</v>
      </c>
    </row>
    <row r="3791" spans="1:8" x14ac:dyDescent="0.3">
      <c r="A3791" s="11" t="s">
        <v>11931</v>
      </c>
      <c r="B3791" s="11">
        <v>2021</v>
      </c>
      <c r="C3791" s="11" t="s">
        <v>11932</v>
      </c>
      <c r="D3791" s="11" t="s">
        <v>11933</v>
      </c>
      <c r="E3791" s="11">
        <v>25</v>
      </c>
      <c r="G3791" s="11" t="s">
        <v>11934</v>
      </c>
      <c r="H3791" s="11" t="s">
        <v>11935</v>
      </c>
    </row>
    <row r="3792" spans="1:8" x14ac:dyDescent="0.3">
      <c r="A3792" s="11" t="s">
        <v>11936</v>
      </c>
      <c r="B3792" s="11">
        <v>2022</v>
      </c>
      <c r="C3792" s="11" t="s">
        <v>11937</v>
      </c>
      <c r="D3792" s="11" t="s">
        <v>11938</v>
      </c>
      <c r="E3792" s="11">
        <v>28</v>
      </c>
      <c r="G3792" s="11">
        <v>100194</v>
      </c>
      <c r="H3792" s="11" t="s">
        <v>11939</v>
      </c>
    </row>
    <row r="3793" spans="1:8" x14ac:dyDescent="0.3">
      <c r="A3793" s="11" t="s">
        <v>11940</v>
      </c>
      <c r="B3793" s="11">
        <v>2020</v>
      </c>
      <c r="C3793" s="11" t="s">
        <v>11941</v>
      </c>
      <c r="D3793" s="11" t="s">
        <v>11942</v>
      </c>
      <c r="G3793" s="11" t="s">
        <v>11943</v>
      </c>
    </row>
    <row r="3794" spans="1:8" x14ac:dyDescent="0.3">
      <c r="A3794" s="11" t="s">
        <v>11944</v>
      </c>
      <c r="B3794" s="11">
        <v>2021</v>
      </c>
      <c r="C3794" s="11" t="s">
        <v>11945</v>
      </c>
      <c r="D3794" s="11" t="s">
        <v>11946</v>
      </c>
      <c r="G3794" s="11" t="s">
        <v>11947</v>
      </c>
      <c r="H3794" s="11" t="s">
        <v>11948</v>
      </c>
    </row>
    <row r="3795" spans="1:8" x14ac:dyDescent="0.3">
      <c r="A3795" s="11" t="s">
        <v>11949</v>
      </c>
      <c r="B3795" s="11">
        <v>2021</v>
      </c>
      <c r="C3795" s="11" t="s">
        <v>11950</v>
      </c>
      <c r="D3795" s="11" t="s">
        <v>11951</v>
      </c>
      <c r="E3795" s="11">
        <v>2</v>
      </c>
      <c r="G3795" s="11" t="s">
        <v>4010</v>
      </c>
      <c r="H3795" s="11" t="s">
        <v>11952</v>
      </c>
    </row>
    <row r="3796" spans="1:8" x14ac:dyDescent="0.3">
      <c r="A3796" s="11" t="s">
        <v>11953</v>
      </c>
      <c r="B3796" s="11">
        <v>2020</v>
      </c>
      <c r="C3796" s="11" t="s">
        <v>8936</v>
      </c>
      <c r="D3796" s="11" t="s">
        <v>2803</v>
      </c>
      <c r="E3796" s="11">
        <v>11</v>
      </c>
      <c r="F3796" s="11">
        <v>8</v>
      </c>
      <c r="G3796" s="11" t="s">
        <v>8937</v>
      </c>
      <c r="H3796" s="11" t="s">
        <v>8938</v>
      </c>
    </row>
    <row r="3797" spans="1:8" x14ac:dyDescent="0.3">
      <c r="A3797" s="11" t="s">
        <v>11954</v>
      </c>
      <c r="B3797" s="11">
        <v>2023</v>
      </c>
      <c r="C3797" s="11" t="s">
        <v>110</v>
      </c>
      <c r="D3797" s="11" t="s">
        <v>446</v>
      </c>
      <c r="E3797" s="11">
        <v>230</v>
      </c>
      <c r="G3797" s="11">
        <v>120564</v>
      </c>
      <c r="H3797" s="11" t="s">
        <v>11955</v>
      </c>
    </row>
    <row r="3798" spans="1:8" x14ac:dyDescent="0.3">
      <c r="A3798" s="11" t="s">
        <v>11956</v>
      </c>
      <c r="B3798" s="11">
        <v>2017</v>
      </c>
      <c r="C3798" s="11" t="s">
        <v>11957</v>
      </c>
      <c r="D3798" s="11" t="s">
        <v>11958</v>
      </c>
      <c r="G3798" s="11" t="s">
        <v>2326</v>
      </c>
    </row>
    <row r="3799" spans="1:8" x14ac:dyDescent="0.3">
      <c r="A3799" s="11" t="s">
        <v>11959</v>
      </c>
      <c r="B3799" s="11">
        <v>2023</v>
      </c>
      <c r="C3799" s="11" t="s">
        <v>11960</v>
      </c>
      <c r="D3799" s="11" t="s">
        <v>11961</v>
      </c>
      <c r="G3799" s="11" t="s">
        <v>11962</v>
      </c>
    </row>
    <row r="3800" spans="1:8" x14ac:dyDescent="0.3">
      <c r="A3800" s="11" t="s">
        <v>9241</v>
      </c>
      <c r="B3800" s="11">
        <v>2019</v>
      </c>
      <c r="C3800" s="11" t="s">
        <v>4154</v>
      </c>
      <c r="D3800" s="11" t="s">
        <v>480</v>
      </c>
      <c r="G3800" s="11" t="s">
        <v>481</v>
      </c>
    </row>
    <row r="3801" spans="1:8" x14ac:dyDescent="0.3">
      <c r="A3801" s="11" t="s">
        <v>9252</v>
      </c>
      <c r="B3801" s="11">
        <v>2020</v>
      </c>
      <c r="C3801" s="11" t="s">
        <v>11963</v>
      </c>
      <c r="D3801" s="11" t="s">
        <v>9254</v>
      </c>
    </row>
    <row r="3802" spans="1:8" x14ac:dyDescent="0.3">
      <c r="A3802" s="11" t="s">
        <v>11964</v>
      </c>
      <c r="B3802" s="11">
        <v>2018</v>
      </c>
      <c r="C3802" s="11" t="s">
        <v>11965</v>
      </c>
      <c r="D3802" s="11" t="s">
        <v>11966</v>
      </c>
      <c r="G3802" s="11" t="s">
        <v>11967</v>
      </c>
    </row>
    <row r="3803" spans="1:8" x14ac:dyDescent="0.3">
      <c r="A3803" s="11" t="s">
        <v>11968</v>
      </c>
      <c r="B3803" s="11">
        <v>2020</v>
      </c>
      <c r="C3803" s="11" t="s">
        <v>11969</v>
      </c>
      <c r="D3803" s="11" t="s">
        <v>10143</v>
      </c>
    </row>
    <row r="3804" spans="1:8" x14ac:dyDescent="0.3">
      <c r="A3804" s="11" t="s">
        <v>11970</v>
      </c>
      <c r="B3804" s="11">
        <v>2005</v>
      </c>
      <c r="C3804" s="11" t="s">
        <v>11971</v>
      </c>
      <c r="D3804" s="11" t="s">
        <v>11972</v>
      </c>
      <c r="G3804" s="11" t="s">
        <v>1601</v>
      </c>
    </row>
    <row r="3805" spans="1:8" x14ac:dyDescent="0.3">
      <c r="A3805" s="11" t="s">
        <v>11973</v>
      </c>
      <c r="B3805" s="11">
        <v>2017</v>
      </c>
      <c r="C3805" s="11" t="s">
        <v>11974</v>
      </c>
      <c r="D3805" s="11" t="s">
        <v>4056</v>
      </c>
      <c r="E3805" s="11">
        <v>109</v>
      </c>
      <c r="G3805" s="11" t="s">
        <v>11975</v>
      </c>
      <c r="H3805" s="11" t="s">
        <v>11976</v>
      </c>
    </row>
    <row r="3806" spans="1:8" x14ac:dyDescent="0.3">
      <c r="A3806" s="11" t="s">
        <v>7870</v>
      </c>
      <c r="B3806" s="11">
        <v>2015</v>
      </c>
      <c r="C3806" s="11" t="s">
        <v>1919</v>
      </c>
      <c r="D3806" s="11" t="s">
        <v>3205</v>
      </c>
      <c r="E3806" s="11">
        <v>10</v>
      </c>
      <c r="F3806" s="11">
        <v>4</v>
      </c>
      <c r="G3806" s="11" t="s">
        <v>1920</v>
      </c>
    </row>
    <row r="3807" spans="1:8" x14ac:dyDescent="0.3">
      <c r="A3807" s="11" t="s">
        <v>11977</v>
      </c>
      <c r="B3807" s="11">
        <v>2023</v>
      </c>
      <c r="C3807" s="11" t="s">
        <v>11978</v>
      </c>
      <c r="D3807" s="11" t="s">
        <v>3876</v>
      </c>
      <c r="E3807" s="11">
        <v>4</v>
      </c>
      <c r="G3807" s="11" t="s">
        <v>11979</v>
      </c>
    </row>
    <row r="3808" spans="1:8" x14ac:dyDescent="0.3">
      <c r="A3808" s="11" t="s">
        <v>11980</v>
      </c>
      <c r="B3808" s="11">
        <v>2021</v>
      </c>
      <c r="C3808" s="11" t="s">
        <v>11981</v>
      </c>
      <c r="D3808" s="11" t="s">
        <v>11982</v>
      </c>
      <c r="G3808" s="11" t="s">
        <v>2624</v>
      </c>
    </row>
    <row r="3809" spans="1:8" x14ac:dyDescent="0.3">
      <c r="A3809" s="11" t="s">
        <v>11983</v>
      </c>
      <c r="B3809" s="11">
        <v>2024</v>
      </c>
      <c r="C3809" s="11" t="s">
        <v>11984</v>
      </c>
      <c r="D3809" s="11" t="s">
        <v>8462</v>
      </c>
      <c r="G3809" s="11" t="s">
        <v>11985</v>
      </c>
      <c r="H3809" s="11" t="s">
        <v>11986</v>
      </c>
    </row>
    <row r="3810" spans="1:8" x14ac:dyDescent="0.3">
      <c r="A3810" s="11" t="s">
        <v>11987</v>
      </c>
      <c r="B3810" s="11">
        <v>2020</v>
      </c>
      <c r="C3810" s="11" t="s">
        <v>11988</v>
      </c>
      <c r="D3810" s="11" t="s">
        <v>4056</v>
      </c>
      <c r="E3810" s="11">
        <v>171</v>
      </c>
      <c r="G3810" s="11" t="s">
        <v>11989</v>
      </c>
    </row>
    <row r="3811" spans="1:8" x14ac:dyDescent="0.3">
      <c r="A3811" s="11" t="s">
        <v>11990</v>
      </c>
      <c r="B3811" s="11">
        <v>2021</v>
      </c>
      <c r="C3811" s="11" t="s">
        <v>11991</v>
      </c>
      <c r="D3811" s="11" t="s">
        <v>11992</v>
      </c>
      <c r="G3811" s="11" t="s">
        <v>760</v>
      </c>
      <c r="H3811" s="11" t="s">
        <v>11993</v>
      </c>
    </row>
    <row r="3812" spans="1:8" x14ac:dyDescent="0.3">
      <c r="A3812" s="11" t="s">
        <v>11994</v>
      </c>
      <c r="B3812" s="11">
        <v>2024</v>
      </c>
      <c r="C3812" s="11" t="s">
        <v>11995</v>
      </c>
      <c r="D3812" s="11" t="s">
        <v>446</v>
      </c>
      <c r="E3812" s="11">
        <v>210</v>
      </c>
      <c r="G3812" s="11" t="s">
        <v>11996</v>
      </c>
      <c r="H3812" s="11" t="s">
        <v>11997</v>
      </c>
    </row>
    <row r="3813" spans="1:8" x14ac:dyDescent="0.3">
      <c r="A3813" s="11" t="s">
        <v>11998</v>
      </c>
      <c r="B3813" s="11" t="s">
        <v>4098</v>
      </c>
      <c r="C3813" s="11" t="s">
        <v>11999</v>
      </c>
      <c r="D3813" s="11" t="s">
        <v>715</v>
      </c>
    </row>
    <row r="3814" spans="1:8" x14ac:dyDescent="0.3">
      <c r="A3814" s="11" t="s">
        <v>11998</v>
      </c>
      <c r="B3814" s="11" t="s">
        <v>4099</v>
      </c>
      <c r="C3814" s="11" t="s">
        <v>12000</v>
      </c>
      <c r="D3814" s="11" t="s">
        <v>715</v>
      </c>
      <c r="E3814" s="11">
        <v>11</v>
      </c>
      <c r="G3814" s="11" t="s">
        <v>12001</v>
      </c>
      <c r="H3814" s="11" t="s">
        <v>12002</v>
      </c>
    </row>
    <row r="3815" spans="1:8" x14ac:dyDescent="0.3">
      <c r="A3815" s="11" t="s">
        <v>12003</v>
      </c>
      <c r="B3815" s="11">
        <v>2021</v>
      </c>
      <c r="C3815" s="11" t="s">
        <v>12004</v>
      </c>
      <c r="D3815" s="11" t="s">
        <v>12005</v>
      </c>
      <c r="G3815" s="11" t="s">
        <v>760</v>
      </c>
    </row>
    <row r="3816" spans="1:8" x14ac:dyDescent="0.3">
      <c r="A3816" s="11" t="s">
        <v>12006</v>
      </c>
      <c r="B3816" s="11">
        <v>2021</v>
      </c>
      <c r="C3816" s="11" t="s">
        <v>12007</v>
      </c>
      <c r="D3816" s="11" t="s">
        <v>728</v>
      </c>
      <c r="E3816" s="11" t="s">
        <v>12008</v>
      </c>
    </row>
    <row r="3817" spans="1:8" x14ac:dyDescent="0.3">
      <c r="A3817" s="11" t="s">
        <v>12009</v>
      </c>
      <c r="B3817" s="11">
        <v>2020</v>
      </c>
      <c r="C3817" s="11" t="s">
        <v>12010</v>
      </c>
      <c r="D3817" s="11" t="s">
        <v>8266</v>
      </c>
      <c r="G3817" s="11" t="s">
        <v>8267</v>
      </c>
    </row>
    <row r="3818" spans="1:8" x14ac:dyDescent="0.3">
      <c r="A3818" s="11" t="s">
        <v>6185</v>
      </c>
      <c r="B3818" s="11">
        <v>2019</v>
      </c>
      <c r="C3818" s="11" t="s">
        <v>6186</v>
      </c>
      <c r="D3818" s="11" t="s">
        <v>4144</v>
      </c>
      <c r="E3818" s="11">
        <v>10</v>
      </c>
      <c r="F3818" s="11">
        <v>4</v>
      </c>
      <c r="G3818" s="11">
        <v>150</v>
      </c>
    </row>
    <row r="3819" spans="1:8" x14ac:dyDescent="0.3">
      <c r="A3819" s="11" t="s">
        <v>12011</v>
      </c>
      <c r="B3819" s="11">
        <v>1977</v>
      </c>
      <c r="C3819" s="11" t="s">
        <v>12012</v>
      </c>
      <c r="D3819" s="11" t="s">
        <v>12013</v>
      </c>
      <c r="E3819" s="11">
        <v>33</v>
      </c>
      <c r="F3819" s="11">
        <v>1</v>
      </c>
      <c r="G3819" s="11">
        <v>159</v>
      </c>
      <c r="H3819" s="11" t="s">
        <v>12014</v>
      </c>
    </row>
    <row r="3820" spans="1:8" x14ac:dyDescent="0.3">
      <c r="A3820" s="11" t="s">
        <v>12015</v>
      </c>
      <c r="B3820" s="11">
        <v>2023</v>
      </c>
      <c r="C3820" s="11" t="s">
        <v>12016</v>
      </c>
      <c r="D3820" s="11" t="s">
        <v>12017</v>
      </c>
      <c r="G3820" s="11" t="s">
        <v>12018</v>
      </c>
    </row>
    <row r="3821" spans="1:8" x14ac:dyDescent="0.3">
      <c r="A3821" s="11" t="s">
        <v>11162</v>
      </c>
      <c r="B3821" s="11">
        <v>2019</v>
      </c>
      <c r="C3821" s="11" t="s">
        <v>12019</v>
      </c>
      <c r="D3821" s="11" t="s">
        <v>12020</v>
      </c>
      <c r="G3821" s="11" t="s">
        <v>8628</v>
      </c>
    </row>
    <row r="3822" spans="1:8" x14ac:dyDescent="0.3">
      <c r="A3822" s="11" t="s">
        <v>6203</v>
      </c>
      <c r="B3822" s="11">
        <v>2021</v>
      </c>
      <c r="C3822" s="11" t="s">
        <v>6204</v>
      </c>
      <c r="D3822" s="11" t="s">
        <v>4118</v>
      </c>
      <c r="E3822" s="11">
        <v>35</v>
      </c>
      <c r="G3822" s="11" t="s">
        <v>7908</v>
      </c>
    </row>
    <row r="3823" spans="1:8" x14ac:dyDescent="0.3">
      <c r="A3823" s="11" t="s">
        <v>12021</v>
      </c>
      <c r="B3823" s="11">
        <v>2018</v>
      </c>
      <c r="C3823" s="11" t="s">
        <v>12022</v>
      </c>
      <c r="D3823" s="11" t="s">
        <v>3015</v>
      </c>
      <c r="G3823" s="11" t="s">
        <v>12023</v>
      </c>
    </row>
    <row r="3824" spans="1:8" x14ac:dyDescent="0.3">
      <c r="A3824" s="11" t="s">
        <v>12024</v>
      </c>
      <c r="B3824" s="11">
        <v>2010</v>
      </c>
      <c r="C3824" s="11" t="s">
        <v>563</v>
      </c>
      <c r="D3824" s="11" t="s">
        <v>11590</v>
      </c>
      <c r="E3824" s="11">
        <v>9</v>
      </c>
      <c r="F3824" s="11">
        <v>8</v>
      </c>
      <c r="G3824" s="11" t="s">
        <v>565</v>
      </c>
    </row>
    <row r="3825" spans="1:8" x14ac:dyDescent="0.3">
      <c r="A3825" s="11" t="s">
        <v>12025</v>
      </c>
      <c r="B3825" s="11">
        <v>2021</v>
      </c>
      <c r="C3825" s="11" t="s">
        <v>12026</v>
      </c>
      <c r="D3825" s="11" t="s">
        <v>6176</v>
      </c>
      <c r="E3825" s="11">
        <v>54</v>
      </c>
      <c r="F3825" s="11">
        <v>3</v>
      </c>
      <c r="G3825" s="11" t="s">
        <v>12027</v>
      </c>
    </row>
    <row r="3826" spans="1:8" x14ac:dyDescent="0.3">
      <c r="A3826" s="11" t="s">
        <v>12028</v>
      </c>
      <c r="B3826" s="11">
        <v>2021</v>
      </c>
      <c r="C3826" s="11" t="s">
        <v>12029</v>
      </c>
      <c r="D3826" s="11" t="s">
        <v>7866</v>
      </c>
      <c r="G3826" s="11" t="s">
        <v>11067</v>
      </c>
    </row>
    <row r="3827" spans="1:8" x14ac:dyDescent="0.3">
      <c r="A3827" s="11" t="s">
        <v>1004</v>
      </c>
      <c r="B3827" s="11">
        <v>2022</v>
      </c>
      <c r="C3827" s="11" t="s">
        <v>12030</v>
      </c>
      <c r="D3827" s="11" t="s">
        <v>1006</v>
      </c>
      <c r="E3827" s="11">
        <v>8</v>
      </c>
      <c r="F3827" s="11">
        <v>6</v>
      </c>
      <c r="G3827" s="11" t="s">
        <v>1007</v>
      </c>
    </row>
    <row r="3828" spans="1:8" x14ac:dyDescent="0.3">
      <c r="A3828" s="11" t="s">
        <v>12031</v>
      </c>
      <c r="B3828" s="11">
        <v>2024</v>
      </c>
      <c r="C3828" s="11" t="s">
        <v>12032</v>
      </c>
      <c r="D3828" s="11" t="s">
        <v>773</v>
      </c>
      <c r="E3828" s="11">
        <v>83</v>
      </c>
      <c r="F3828" s="11">
        <v>32</v>
      </c>
      <c r="G3828" s="11" t="s">
        <v>12033</v>
      </c>
      <c r="H3828" s="11" t="s">
        <v>12034</v>
      </c>
    </row>
    <row r="3829" spans="1:8" x14ac:dyDescent="0.3">
      <c r="A3829" s="11" t="s">
        <v>6215</v>
      </c>
      <c r="B3829" s="11">
        <v>2014</v>
      </c>
      <c r="C3829" s="11" t="s">
        <v>6216</v>
      </c>
      <c r="D3829" s="11" t="s">
        <v>3755</v>
      </c>
      <c r="G3829" s="11" t="s">
        <v>1057</v>
      </c>
    </row>
    <row r="3830" spans="1:8" x14ac:dyDescent="0.3">
      <c r="A3830" s="11" t="s">
        <v>12035</v>
      </c>
      <c r="B3830" s="11">
        <v>2019</v>
      </c>
      <c r="C3830" s="11" t="s">
        <v>2039</v>
      </c>
      <c r="D3830" s="11" t="s">
        <v>12036</v>
      </c>
    </row>
    <row r="3831" spans="1:8" x14ac:dyDescent="0.3">
      <c r="A3831" s="11" t="s">
        <v>12037</v>
      </c>
      <c r="B3831" s="11">
        <v>2024</v>
      </c>
      <c r="C3831" s="11" t="s">
        <v>12038</v>
      </c>
      <c r="D3831" s="11" t="s">
        <v>12039</v>
      </c>
      <c r="H3831" s="11" t="s">
        <v>12040</v>
      </c>
    </row>
    <row r="3832" spans="1:8" x14ac:dyDescent="0.3">
      <c r="A3832" s="11" t="s">
        <v>12041</v>
      </c>
      <c r="B3832" s="11">
        <v>2023</v>
      </c>
      <c r="C3832" s="11" t="s">
        <v>12042</v>
      </c>
      <c r="D3832" s="11" t="s">
        <v>12043</v>
      </c>
      <c r="G3832" s="11" t="s">
        <v>12044</v>
      </c>
    </row>
    <row r="3833" spans="1:8" x14ac:dyDescent="0.3">
      <c r="A3833" s="11" t="s">
        <v>9824</v>
      </c>
      <c r="B3833" s="11">
        <v>2010</v>
      </c>
      <c r="C3833" s="11" t="s">
        <v>6342</v>
      </c>
      <c r="D3833" s="11" t="s">
        <v>12045</v>
      </c>
      <c r="E3833" s="11">
        <v>23</v>
      </c>
      <c r="G3833" s="11" t="s">
        <v>6344</v>
      </c>
    </row>
    <row r="3834" spans="1:8" x14ac:dyDescent="0.3">
      <c r="A3834" s="11" t="s">
        <v>12046</v>
      </c>
      <c r="B3834" s="11">
        <v>2020</v>
      </c>
      <c r="C3834" s="11" t="s">
        <v>12047</v>
      </c>
      <c r="D3834" s="11" t="s">
        <v>715</v>
      </c>
      <c r="E3834" s="11">
        <v>8</v>
      </c>
      <c r="G3834" s="11" t="s">
        <v>12048</v>
      </c>
    </row>
    <row r="3835" spans="1:8" x14ac:dyDescent="0.3">
      <c r="A3835" s="11" t="s">
        <v>12049</v>
      </c>
      <c r="B3835" s="11">
        <v>2023</v>
      </c>
      <c r="C3835" s="11" t="s">
        <v>12050</v>
      </c>
      <c r="D3835" s="11" t="s">
        <v>12051</v>
      </c>
      <c r="G3835" s="11" t="s">
        <v>12052</v>
      </c>
    </row>
    <row r="3836" spans="1:8" x14ac:dyDescent="0.3">
      <c r="A3836" s="11" t="s">
        <v>12053</v>
      </c>
      <c r="B3836" s="11">
        <v>2020</v>
      </c>
      <c r="C3836" s="11" t="s">
        <v>11941</v>
      </c>
      <c r="D3836" s="11" t="s">
        <v>8348</v>
      </c>
      <c r="G3836" s="11" t="s">
        <v>11943</v>
      </c>
    </row>
    <row r="3837" spans="1:8" x14ac:dyDescent="0.3">
      <c r="A3837" s="11" t="s">
        <v>12054</v>
      </c>
      <c r="B3837" s="11">
        <v>2022</v>
      </c>
      <c r="C3837" s="11" t="s">
        <v>12055</v>
      </c>
      <c r="D3837" s="11" t="s">
        <v>12056</v>
      </c>
      <c r="G3837" s="11" t="s">
        <v>12057</v>
      </c>
    </row>
    <row r="3838" spans="1:8" x14ac:dyDescent="0.3">
      <c r="A3838" s="11" t="s">
        <v>12058</v>
      </c>
      <c r="B3838" s="11">
        <v>2024</v>
      </c>
      <c r="C3838" s="11" t="s">
        <v>12059</v>
      </c>
      <c r="D3838" s="11" t="s">
        <v>8462</v>
      </c>
      <c r="H3838" s="11" t="s">
        <v>12060</v>
      </c>
    </row>
    <row r="3839" spans="1:8" x14ac:dyDescent="0.3">
      <c r="A3839" s="11" t="s">
        <v>12061</v>
      </c>
      <c r="B3839" s="11">
        <v>2023</v>
      </c>
      <c r="C3839" s="11" t="s">
        <v>12062</v>
      </c>
      <c r="D3839" s="11" t="s">
        <v>8612</v>
      </c>
      <c r="G3839" s="11" t="s">
        <v>1622</v>
      </c>
    </row>
    <row r="3840" spans="1:8" x14ac:dyDescent="0.3">
      <c r="A3840" s="11" t="s">
        <v>12063</v>
      </c>
      <c r="B3840" s="11">
        <v>2021</v>
      </c>
      <c r="C3840" s="11" t="s">
        <v>12064</v>
      </c>
      <c r="D3840" s="11" t="s">
        <v>12065</v>
      </c>
    </row>
    <row r="3841" spans="1:8" x14ac:dyDescent="0.3">
      <c r="A3841" s="11" t="s">
        <v>645</v>
      </c>
      <c r="B3841" s="11">
        <v>2016</v>
      </c>
      <c r="C3841" s="11" t="s">
        <v>739</v>
      </c>
      <c r="D3841" s="11" t="s">
        <v>647</v>
      </c>
      <c r="G3841" s="11" t="s">
        <v>648</v>
      </c>
    </row>
    <row r="3842" spans="1:8" x14ac:dyDescent="0.3">
      <c r="A3842" s="11" t="s">
        <v>12066</v>
      </c>
      <c r="B3842" s="11">
        <v>2022</v>
      </c>
      <c r="C3842" s="11" t="s">
        <v>12067</v>
      </c>
      <c r="D3842" s="11" t="s">
        <v>12068</v>
      </c>
      <c r="E3842" s="11">
        <v>2</v>
      </c>
      <c r="F3842" s="11">
        <v>1</v>
      </c>
      <c r="G3842" s="11">
        <v>1</v>
      </c>
    </row>
    <row r="3843" spans="1:8" x14ac:dyDescent="0.3">
      <c r="A3843" s="11" t="s">
        <v>12069</v>
      </c>
      <c r="B3843" s="11">
        <v>2024</v>
      </c>
      <c r="C3843" s="11" t="s">
        <v>12070</v>
      </c>
      <c r="D3843" s="11" t="s">
        <v>5974</v>
      </c>
      <c r="E3843" s="11">
        <v>11</v>
      </c>
      <c r="F3843" s="11">
        <v>2</v>
      </c>
      <c r="G3843" s="11" t="s">
        <v>12071</v>
      </c>
      <c r="H3843" s="11" t="s">
        <v>12072</v>
      </c>
    </row>
    <row r="3844" spans="1:8" x14ac:dyDescent="0.3">
      <c r="A3844" s="11" t="s">
        <v>459</v>
      </c>
      <c r="B3844" s="11">
        <v>2018</v>
      </c>
      <c r="C3844" s="11" t="s">
        <v>460</v>
      </c>
      <c r="D3844" s="11" t="s">
        <v>12073</v>
      </c>
      <c r="E3844" s="11">
        <v>23</v>
      </c>
      <c r="G3844" s="11" t="s">
        <v>462</v>
      </c>
      <c r="H3844" s="11" t="s">
        <v>463</v>
      </c>
    </row>
    <row r="3845" spans="1:8" x14ac:dyDescent="0.3">
      <c r="A3845" s="11" t="s">
        <v>12074</v>
      </c>
      <c r="B3845" s="11">
        <v>2022</v>
      </c>
      <c r="C3845" s="11" t="s">
        <v>12075</v>
      </c>
      <c r="D3845" s="11" t="s">
        <v>12076</v>
      </c>
      <c r="G3845" s="11" t="s">
        <v>12077</v>
      </c>
    </row>
    <row r="3846" spans="1:8" x14ac:dyDescent="0.3">
      <c r="A3846" s="11" t="s">
        <v>11065</v>
      </c>
      <c r="B3846" s="11">
        <v>2018</v>
      </c>
      <c r="C3846" s="11" t="s">
        <v>12078</v>
      </c>
      <c r="D3846" s="11" t="s">
        <v>5239</v>
      </c>
      <c r="E3846" s="11">
        <v>2263</v>
      </c>
      <c r="G3846" s="11" t="s">
        <v>12079</v>
      </c>
    </row>
    <row r="3847" spans="1:8" x14ac:dyDescent="0.3">
      <c r="A3847" s="11" t="s">
        <v>12080</v>
      </c>
      <c r="B3847" s="11">
        <v>2022</v>
      </c>
      <c r="C3847" s="11" t="s">
        <v>12081</v>
      </c>
      <c r="D3847" s="11" t="s">
        <v>5974</v>
      </c>
      <c r="E3847" s="11">
        <v>10</v>
      </c>
      <c r="F3847" s="11">
        <v>5</v>
      </c>
      <c r="G3847" s="11" t="s">
        <v>12082</v>
      </c>
      <c r="H3847" s="11" t="s">
        <v>12083</v>
      </c>
    </row>
    <row r="3848" spans="1:8" x14ac:dyDescent="0.3">
      <c r="A3848" s="11" t="s">
        <v>12084</v>
      </c>
      <c r="B3848" s="11">
        <v>2018</v>
      </c>
      <c r="C3848" s="11" t="s">
        <v>4157</v>
      </c>
      <c r="D3848" s="11" t="s">
        <v>5239</v>
      </c>
      <c r="E3848" s="11">
        <v>2253</v>
      </c>
      <c r="G3848" s="11" t="s">
        <v>2326</v>
      </c>
    </row>
    <row r="3849" spans="1:8" x14ac:dyDescent="0.3">
      <c r="A3849" s="11" t="s">
        <v>12085</v>
      </c>
      <c r="B3849" s="11">
        <v>2023</v>
      </c>
      <c r="C3849" s="11" t="s">
        <v>12086</v>
      </c>
      <c r="D3849" s="11" t="s">
        <v>9259</v>
      </c>
      <c r="G3849" s="11" t="s">
        <v>12087</v>
      </c>
    </row>
    <row r="3850" spans="1:8" x14ac:dyDescent="0.3">
      <c r="A3850" s="11" t="s">
        <v>12088</v>
      </c>
      <c r="B3850" s="11">
        <v>2023</v>
      </c>
      <c r="C3850" s="11" t="s">
        <v>12089</v>
      </c>
      <c r="D3850" s="11" t="s">
        <v>715</v>
      </c>
      <c r="E3850" s="11">
        <v>11</v>
      </c>
      <c r="G3850" s="11" t="s">
        <v>12090</v>
      </c>
      <c r="H3850" s="11" t="s">
        <v>12091</v>
      </c>
    </row>
    <row r="3851" spans="1:8" x14ac:dyDescent="0.3">
      <c r="A3851" s="11" t="s">
        <v>3552</v>
      </c>
      <c r="B3851" s="11">
        <v>2024</v>
      </c>
      <c r="C3851" s="11" t="s">
        <v>12092</v>
      </c>
      <c r="D3851" s="8" t="s">
        <v>12093</v>
      </c>
      <c r="H3851" s="8" t="s">
        <v>12094</v>
      </c>
    </row>
    <row r="3852" spans="1:8" x14ac:dyDescent="0.3">
      <c r="A3852" s="11" t="s">
        <v>12095</v>
      </c>
      <c r="B3852" s="11">
        <v>2022</v>
      </c>
      <c r="C3852" s="11" t="s">
        <v>12096</v>
      </c>
      <c r="D3852" s="11" t="s">
        <v>12097</v>
      </c>
      <c r="G3852" s="11" t="s">
        <v>12098</v>
      </c>
      <c r="H3852" s="11" t="s">
        <v>12099</v>
      </c>
    </row>
    <row r="3853" spans="1:8" x14ac:dyDescent="0.3">
      <c r="A3853" s="11" t="s">
        <v>809</v>
      </c>
      <c r="B3853" s="11">
        <v>2023</v>
      </c>
      <c r="C3853" s="11" t="s">
        <v>10090</v>
      </c>
      <c r="D3853" s="11" t="s">
        <v>12100</v>
      </c>
      <c r="E3853" s="11">
        <v>126</v>
      </c>
      <c r="G3853" s="11">
        <v>106991</v>
      </c>
      <c r="H3853" s="11" t="s">
        <v>10091</v>
      </c>
    </row>
    <row r="3854" spans="1:8" x14ac:dyDescent="0.3">
      <c r="A3854" s="11" t="s">
        <v>12101</v>
      </c>
      <c r="B3854" s="11">
        <v>2024</v>
      </c>
      <c r="C3854" s="11" t="s">
        <v>12102</v>
      </c>
      <c r="D3854" s="11" t="s">
        <v>12103</v>
      </c>
      <c r="G3854" s="11" t="s">
        <v>2356</v>
      </c>
    </row>
    <row r="3855" spans="1:8" x14ac:dyDescent="0.3">
      <c r="A3855" s="11" t="s">
        <v>12104</v>
      </c>
      <c r="B3855" s="11">
        <v>2023</v>
      </c>
      <c r="C3855" s="11" t="s">
        <v>12105</v>
      </c>
      <c r="D3855" s="11" t="s">
        <v>991</v>
      </c>
      <c r="G3855" s="11">
        <v>101887</v>
      </c>
      <c r="H3855" s="11" t="s">
        <v>12106</v>
      </c>
    </row>
    <row r="3856" spans="1:8" x14ac:dyDescent="0.3">
      <c r="A3856" s="11" t="s">
        <v>12107</v>
      </c>
      <c r="B3856" s="11">
        <v>2023</v>
      </c>
      <c r="C3856" s="11" t="s">
        <v>12108</v>
      </c>
      <c r="D3856" s="11" t="s">
        <v>12109</v>
      </c>
      <c r="E3856" s="11">
        <v>18</v>
      </c>
      <c r="F3856" s="11">
        <v>10</v>
      </c>
      <c r="G3856" s="11" t="s">
        <v>12110</v>
      </c>
      <c r="H3856" s="11" t="s">
        <v>12111</v>
      </c>
    </row>
    <row r="3857" spans="1:8" x14ac:dyDescent="0.3">
      <c r="A3857" s="11" t="s">
        <v>836</v>
      </c>
      <c r="B3857" s="11">
        <v>2019</v>
      </c>
      <c r="C3857" s="11" t="s">
        <v>3718</v>
      </c>
      <c r="D3857" s="11" t="s">
        <v>8477</v>
      </c>
      <c r="G3857" s="11" t="s">
        <v>839</v>
      </c>
      <c r="H3857" s="11" t="s">
        <v>8246</v>
      </c>
    </row>
    <row r="3858" spans="1:8" x14ac:dyDescent="0.3">
      <c r="A3858" s="11" t="s">
        <v>12112</v>
      </c>
      <c r="B3858" s="11">
        <v>2024</v>
      </c>
      <c r="C3858" s="11" t="s">
        <v>12113</v>
      </c>
      <c r="D3858" s="11" t="s">
        <v>1583</v>
      </c>
      <c r="H3858" s="8" t="s">
        <v>12114</v>
      </c>
    </row>
    <row r="3859" spans="1:8" x14ac:dyDescent="0.3">
      <c r="A3859" s="11" t="s">
        <v>12115</v>
      </c>
      <c r="B3859" s="11">
        <v>2022</v>
      </c>
      <c r="C3859" s="11" t="s">
        <v>12116</v>
      </c>
      <c r="D3859" s="11" t="s">
        <v>12097</v>
      </c>
      <c r="G3859" s="11" t="s">
        <v>12117</v>
      </c>
      <c r="H3859" s="11" t="s">
        <v>12118</v>
      </c>
    </row>
    <row r="3860" spans="1:8" x14ac:dyDescent="0.3">
      <c r="A3860" s="11" t="s">
        <v>5286</v>
      </c>
      <c r="B3860" s="11">
        <v>2024</v>
      </c>
      <c r="C3860" s="11" t="s">
        <v>12119</v>
      </c>
      <c r="D3860" s="11" t="s">
        <v>446</v>
      </c>
      <c r="E3860" s="11">
        <v>235</v>
      </c>
      <c r="G3860" s="11">
        <v>121115</v>
      </c>
      <c r="H3860" s="11" t="s">
        <v>12120</v>
      </c>
    </row>
    <row r="3861" spans="1:8" x14ac:dyDescent="0.3">
      <c r="A3861" s="11" t="s">
        <v>12121</v>
      </c>
      <c r="B3861" s="11">
        <v>2023</v>
      </c>
      <c r="C3861" s="11" t="s">
        <v>12122</v>
      </c>
      <c r="D3861" s="11" t="s">
        <v>991</v>
      </c>
      <c r="E3861" s="11">
        <v>91</v>
      </c>
      <c r="G3861" s="11" t="s">
        <v>12123</v>
      </c>
      <c r="H3861" s="11" t="s">
        <v>12124</v>
      </c>
    </row>
    <row r="3862" spans="1:8" x14ac:dyDescent="0.3">
      <c r="A3862" s="11" t="s">
        <v>12125</v>
      </c>
      <c r="B3862" s="11">
        <v>2021</v>
      </c>
      <c r="C3862" s="11" t="s">
        <v>12126</v>
      </c>
      <c r="D3862" s="11" t="s">
        <v>704</v>
      </c>
      <c r="E3862" s="11">
        <v>114</v>
      </c>
      <c r="G3862" s="11" t="s">
        <v>12127</v>
      </c>
      <c r="H3862" s="11" t="s">
        <v>12128</v>
      </c>
    </row>
    <row r="3863" spans="1:8" x14ac:dyDescent="0.3">
      <c r="A3863" s="11" t="s">
        <v>12129</v>
      </c>
      <c r="B3863" s="11">
        <v>2022</v>
      </c>
      <c r="C3863" s="11" t="s">
        <v>12130</v>
      </c>
      <c r="D3863" s="11" t="s">
        <v>5974</v>
      </c>
      <c r="E3863" s="11">
        <v>10</v>
      </c>
      <c r="F3863" s="11">
        <v>2</v>
      </c>
      <c r="G3863" s="11" t="s">
        <v>12131</v>
      </c>
      <c r="H3863" s="11" t="s">
        <v>12132</v>
      </c>
    </row>
    <row r="3864" spans="1:8" x14ac:dyDescent="0.3">
      <c r="A3864" s="11" t="s">
        <v>12133</v>
      </c>
      <c r="B3864" s="11">
        <v>2020</v>
      </c>
      <c r="C3864" s="11" t="s">
        <v>540</v>
      </c>
      <c r="D3864" s="11" t="s">
        <v>12134</v>
      </c>
      <c r="G3864" s="11" t="s">
        <v>12135</v>
      </c>
    </row>
    <row r="3865" spans="1:8" x14ac:dyDescent="0.3">
      <c r="A3865" s="11" t="s">
        <v>12136</v>
      </c>
      <c r="B3865" s="11">
        <v>2022</v>
      </c>
      <c r="C3865" s="11" t="s">
        <v>12137</v>
      </c>
      <c r="D3865" s="11" t="s">
        <v>12097</v>
      </c>
      <c r="G3865" s="11" t="s">
        <v>12138</v>
      </c>
      <c r="H3865" s="11" t="s">
        <v>12139</v>
      </c>
    </row>
    <row r="3866" spans="1:8" x14ac:dyDescent="0.3">
      <c r="A3866" s="11" t="s">
        <v>12140</v>
      </c>
      <c r="B3866" s="11">
        <v>2023</v>
      </c>
      <c r="C3866" s="11" t="s">
        <v>12141</v>
      </c>
      <c r="D3866" s="11" t="s">
        <v>12142</v>
      </c>
      <c r="G3866" s="11" t="s">
        <v>12143</v>
      </c>
      <c r="H3866" s="11" t="s">
        <v>12144</v>
      </c>
    </row>
    <row r="3867" spans="1:8" x14ac:dyDescent="0.3">
      <c r="A3867" s="11" t="s">
        <v>12145</v>
      </c>
      <c r="B3867" s="11">
        <v>2017</v>
      </c>
      <c r="C3867" s="11" t="s">
        <v>7959</v>
      </c>
      <c r="D3867" s="11" t="s">
        <v>1091</v>
      </c>
      <c r="E3867" s="11">
        <v>30</v>
      </c>
    </row>
    <row r="3868" spans="1:8" x14ac:dyDescent="0.3">
      <c r="A3868" s="11" t="s">
        <v>12146</v>
      </c>
      <c r="B3868" s="11">
        <v>2022</v>
      </c>
      <c r="C3868" s="11" t="s">
        <v>12147</v>
      </c>
      <c r="D3868" s="11" t="s">
        <v>12148</v>
      </c>
      <c r="G3868" s="11" t="s">
        <v>12149</v>
      </c>
    </row>
    <row r="3869" spans="1:8" x14ac:dyDescent="0.3">
      <c r="A3869" s="11" t="s">
        <v>12150</v>
      </c>
      <c r="B3869" s="11">
        <v>2018</v>
      </c>
      <c r="C3869" s="11" t="s">
        <v>12151</v>
      </c>
      <c r="D3869" s="11" t="s">
        <v>3647</v>
      </c>
      <c r="E3869" s="11">
        <v>42</v>
      </c>
      <c r="F3869" s="11">
        <v>2</v>
      </c>
      <c r="G3869" s="11" t="s">
        <v>12152</v>
      </c>
      <c r="H3869" s="11" t="s">
        <v>12153</v>
      </c>
    </row>
    <row r="3870" spans="1:8" x14ac:dyDescent="0.3">
      <c r="A3870" s="11" t="s">
        <v>12154</v>
      </c>
      <c r="B3870" s="11">
        <v>2016</v>
      </c>
      <c r="C3870" s="11" t="s">
        <v>11867</v>
      </c>
      <c r="D3870" s="11" t="s">
        <v>9437</v>
      </c>
      <c r="G3870" s="11" t="s">
        <v>11869</v>
      </c>
      <c r="H3870" s="11" t="s">
        <v>11870</v>
      </c>
    </row>
    <row r="3871" spans="1:8" x14ac:dyDescent="0.3">
      <c r="A3871" s="11" t="s">
        <v>12155</v>
      </c>
      <c r="B3871" s="11">
        <v>2021</v>
      </c>
      <c r="C3871" s="11" t="s">
        <v>12156</v>
      </c>
      <c r="D3871" s="11" t="s">
        <v>3979</v>
      </c>
      <c r="G3871" s="11" t="s">
        <v>12157</v>
      </c>
    </row>
    <row r="3872" spans="1:8" x14ac:dyDescent="0.3">
      <c r="A3872" s="11" t="s">
        <v>12158</v>
      </c>
      <c r="B3872" s="11">
        <v>2016</v>
      </c>
      <c r="C3872" s="11" t="s">
        <v>12159</v>
      </c>
      <c r="D3872" s="11" t="s">
        <v>12160</v>
      </c>
      <c r="G3872" s="11" t="s">
        <v>12161</v>
      </c>
      <c r="H3872" s="11" t="s">
        <v>12162</v>
      </c>
    </row>
    <row r="3873" spans="1:8" x14ac:dyDescent="0.3">
      <c r="A3873" s="11" t="s">
        <v>12163</v>
      </c>
      <c r="B3873" s="11">
        <v>2021</v>
      </c>
      <c r="C3873" s="11" t="s">
        <v>12164</v>
      </c>
      <c r="D3873" s="11" t="s">
        <v>9259</v>
      </c>
      <c r="G3873" s="11" t="s">
        <v>12165</v>
      </c>
    </row>
    <row r="3874" spans="1:8" x14ac:dyDescent="0.3">
      <c r="A3874" s="11" t="s">
        <v>12166</v>
      </c>
      <c r="B3874" s="11">
        <v>2022</v>
      </c>
      <c r="C3874" s="11" t="s">
        <v>12167</v>
      </c>
      <c r="D3874" s="11" t="s">
        <v>3979</v>
      </c>
      <c r="G3874" s="11" t="s">
        <v>12168</v>
      </c>
    </row>
    <row r="3875" spans="1:8" x14ac:dyDescent="0.3">
      <c r="A3875" s="11" t="s">
        <v>12169</v>
      </c>
      <c r="B3875" s="11">
        <v>2019</v>
      </c>
      <c r="C3875" s="11" t="s">
        <v>12170</v>
      </c>
      <c r="D3875" s="11" t="s">
        <v>12171</v>
      </c>
      <c r="H3875" s="11" t="s">
        <v>12172</v>
      </c>
    </row>
    <row r="3876" spans="1:8" x14ac:dyDescent="0.3">
      <c r="A3876" s="11" t="s">
        <v>12173</v>
      </c>
      <c r="B3876" s="11">
        <v>2023</v>
      </c>
      <c r="C3876" s="11" t="s">
        <v>12174</v>
      </c>
      <c r="D3876" s="11" t="s">
        <v>7931</v>
      </c>
      <c r="G3876" s="11" t="s">
        <v>12175</v>
      </c>
      <c r="H3876" s="11" t="s">
        <v>12176</v>
      </c>
    </row>
    <row r="3877" spans="1:8" x14ac:dyDescent="0.3">
      <c r="A3877" s="11" t="s">
        <v>12177</v>
      </c>
      <c r="B3877" s="11">
        <v>2024</v>
      </c>
      <c r="C3877" s="11" t="s">
        <v>263</v>
      </c>
      <c r="D3877" s="11" t="s">
        <v>446</v>
      </c>
      <c r="E3877" s="11">
        <v>236</v>
      </c>
      <c r="G3877" s="11">
        <v>121228</v>
      </c>
      <c r="H3877" s="11" t="s">
        <v>12178</v>
      </c>
    </row>
    <row r="3878" spans="1:8" x14ac:dyDescent="0.3">
      <c r="A3878" s="11" t="s">
        <v>12179</v>
      </c>
      <c r="B3878" s="11">
        <v>2022</v>
      </c>
      <c r="C3878" s="11" t="s">
        <v>12180</v>
      </c>
      <c r="D3878" s="11" t="s">
        <v>12181</v>
      </c>
      <c r="G3878" s="11" t="s">
        <v>12182</v>
      </c>
      <c r="H3878" s="11" t="s">
        <v>12183</v>
      </c>
    </row>
    <row r="3879" spans="1:8" x14ac:dyDescent="0.3">
      <c r="A3879" s="11" t="s">
        <v>12184</v>
      </c>
      <c r="B3879" s="11">
        <v>2022</v>
      </c>
      <c r="C3879" s="11" t="s">
        <v>12185</v>
      </c>
      <c r="D3879" s="11" t="s">
        <v>8429</v>
      </c>
      <c r="G3879" s="11" t="s">
        <v>12186</v>
      </c>
    </row>
    <row r="3880" spans="1:8" x14ac:dyDescent="0.3">
      <c r="A3880" s="11" t="s">
        <v>12187</v>
      </c>
      <c r="B3880" s="11">
        <v>2022</v>
      </c>
      <c r="C3880" s="11" t="s">
        <v>12188</v>
      </c>
      <c r="D3880" s="11" t="s">
        <v>12097</v>
      </c>
      <c r="G3880" s="11" t="s">
        <v>12189</v>
      </c>
      <c r="H3880" s="11" t="s">
        <v>12190</v>
      </c>
    </row>
    <row r="3881" spans="1:8" x14ac:dyDescent="0.3">
      <c r="A3881" s="11" t="s">
        <v>10293</v>
      </c>
      <c r="B3881" s="11">
        <v>2024</v>
      </c>
      <c r="C3881" s="11" t="s">
        <v>12191</v>
      </c>
      <c r="D3881" s="11"/>
      <c r="G3881" s="8" t="s">
        <v>12192</v>
      </c>
    </row>
    <row r="3882" spans="1:8" x14ac:dyDescent="0.3">
      <c r="A3882" s="11" t="s">
        <v>12193</v>
      </c>
      <c r="B3882" s="11">
        <v>2023</v>
      </c>
      <c r="C3882" s="11" t="s">
        <v>12194</v>
      </c>
      <c r="D3882" s="11" t="s">
        <v>5617</v>
      </c>
      <c r="G3882" s="11" t="s">
        <v>1930</v>
      </c>
      <c r="H3882" s="11" t="s">
        <v>12195</v>
      </c>
    </row>
    <row r="3883" spans="1:8" x14ac:dyDescent="0.3">
      <c r="A3883" s="11" t="s">
        <v>718</v>
      </c>
      <c r="B3883" s="11">
        <v>2020</v>
      </c>
      <c r="C3883" s="11" t="s">
        <v>12196</v>
      </c>
      <c r="D3883" s="11" t="s">
        <v>597</v>
      </c>
      <c r="E3883" s="11">
        <v>57</v>
      </c>
      <c r="F3883" s="11">
        <v>6</v>
      </c>
      <c r="G3883" s="11">
        <v>102360</v>
      </c>
      <c r="H3883" s="11" t="s">
        <v>4050</v>
      </c>
    </row>
    <row r="3884" spans="1:8" x14ac:dyDescent="0.3">
      <c r="A3884" s="11" t="s">
        <v>12197</v>
      </c>
      <c r="B3884" s="11">
        <v>2018</v>
      </c>
      <c r="C3884" s="11" t="s">
        <v>12198</v>
      </c>
      <c r="D3884" s="11" t="s">
        <v>5239</v>
      </c>
      <c r="E3884" s="11">
        <v>2263</v>
      </c>
      <c r="G3884" s="11" t="s">
        <v>2326</v>
      </c>
    </row>
    <row r="3885" spans="1:8" x14ac:dyDescent="0.3">
      <c r="A3885" s="11" t="s">
        <v>12199</v>
      </c>
      <c r="B3885" s="11">
        <v>2021</v>
      </c>
      <c r="C3885" s="11" t="s">
        <v>12200</v>
      </c>
      <c r="D3885" s="11" t="s">
        <v>8859</v>
      </c>
      <c r="E3885" s="11">
        <v>15</v>
      </c>
      <c r="F3885" s="11">
        <v>4</v>
      </c>
      <c r="G3885" s="11" t="s">
        <v>4929</v>
      </c>
      <c r="H3885" s="11" t="s">
        <v>12201</v>
      </c>
    </row>
    <row r="3886" spans="1:8" x14ac:dyDescent="0.3">
      <c r="A3886" s="11" t="s">
        <v>12202</v>
      </c>
      <c r="B3886" s="11">
        <v>2023</v>
      </c>
      <c r="C3886" s="11" t="s">
        <v>12203</v>
      </c>
      <c r="D3886" s="11" t="s">
        <v>12204</v>
      </c>
      <c r="H3886" s="11" t="s">
        <v>12205</v>
      </c>
    </row>
    <row r="3887" spans="1:8" x14ac:dyDescent="0.3">
      <c r="A3887" s="11" t="s">
        <v>12206</v>
      </c>
      <c r="B3887" s="11">
        <v>2020</v>
      </c>
      <c r="C3887" s="11" t="s">
        <v>11474</v>
      </c>
      <c r="D3887" s="11" t="s">
        <v>3169</v>
      </c>
      <c r="E3887" s="11">
        <v>20</v>
      </c>
      <c r="F3887" s="11">
        <v>2</v>
      </c>
      <c r="G3887" s="11" t="s">
        <v>1799</v>
      </c>
      <c r="H3887" s="11" t="s">
        <v>1800</v>
      </c>
    </row>
    <row r="3888" spans="1:8" x14ac:dyDescent="0.3">
      <c r="A3888" s="11" t="s">
        <v>6057</v>
      </c>
      <c r="B3888" s="11">
        <v>2024</v>
      </c>
      <c r="C3888" s="11" t="s">
        <v>364</v>
      </c>
      <c r="D3888" s="11" t="s">
        <v>485</v>
      </c>
      <c r="G3888" s="11">
        <v>111386</v>
      </c>
      <c r="H3888" s="11" t="s">
        <v>12207</v>
      </c>
    </row>
    <row r="3889" spans="1:8" x14ac:dyDescent="0.3">
      <c r="A3889" s="11" t="s">
        <v>12208</v>
      </c>
      <c r="B3889" s="11">
        <v>2020</v>
      </c>
      <c r="C3889" s="11" t="s">
        <v>12209</v>
      </c>
      <c r="D3889" s="11" t="s">
        <v>12210</v>
      </c>
      <c r="G3889" s="11" t="s">
        <v>12211</v>
      </c>
      <c r="H3889" s="11" t="s">
        <v>12212</v>
      </c>
    </row>
    <row r="3890" spans="1:8" x14ac:dyDescent="0.3">
      <c r="A3890" s="11" t="s">
        <v>12213</v>
      </c>
      <c r="B3890" s="11">
        <v>2021</v>
      </c>
      <c r="C3890" s="11" t="s">
        <v>12214</v>
      </c>
      <c r="D3890" s="11" t="s">
        <v>3979</v>
      </c>
      <c r="G3890" s="11" t="s">
        <v>12215</v>
      </c>
    </row>
    <row r="3891" spans="1:8" x14ac:dyDescent="0.3">
      <c r="A3891" s="11" t="s">
        <v>12216</v>
      </c>
      <c r="B3891" s="11">
        <v>2023</v>
      </c>
      <c r="C3891" s="11" t="s">
        <v>423</v>
      </c>
      <c r="D3891" s="11" t="s">
        <v>597</v>
      </c>
      <c r="E3891" s="11">
        <v>60</v>
      </c>
      <c r="F3891" s="11">
        <v>5</v>
      </c>
      <c r="G3891" s="11">
        <v>103450</v>
      </c>
      <c r="H3891" s="11" t="s">
        <v>10061</v>
      </c>
    </row>
    <row r="3892" spans="1:8" x14ac:dyDescent="0.3">
      <c r="A3892" s="11" t="s">
        <v>12217</v>
      </c>
      <c r="B3892" s="11">
        <v>2023</v>
      </c>
      <c r="C3892" s="11" t="s">
        <v>12218</v>
      </c>
      <c r="D3892" s="11" t="s">
        <v>4646</v>
      </c>
      <c r="E3892" s="11">
        <v>213</v>
      </c>
      <c r="G3892" s="11">
        <v>108180</v>
      </c>
      <c r="H3892" s="11" t="s">
        <v>12219</v>
      </c>
    </row>
    <row r="3893" spans="1:8" x14ac:dyDescent="0.3">
      <c r="A3893" s="11" t="s">
        <v>12220</v>
      </c>
      <c r="B3893" s="11">
        <v>2023</v>
      </c>
      <c r="C3893" s="11" t="s">
        <v>12221</v>
      </c>
      <c r="D3893" s="11" t="s">
        <v>597</v>
      </c>
      <c r="E3893" s="11">
        <v>60</v>
      </c>
      <c r="F3893" s="11">
        <v>5</v>
      </c>
      <c r="G3893" s="11">
        <v>103474</v>
      </c>
      <c r="H3893" s="11" t="s">
        <v>12222</v>
      </c>
    </row>
    <row r="3894" spans="1:8" x14ac:dyDescent="0.3">
      <c r="A3894" s="11" t="s">
        <v>12223</v>
      </c>
      <c r="B3894" s="11">
        <v>2023</v>
      </c>
      <c r="C3894" s="11" t="s">
        <v>12224</v>
      </c>
      <c r="D3894" s="11" t="s">
        <v>12225</v>
      </c>
      <c r="G3894" s="11" t="s">
        <v>12226</v>
      </c>
    </row>
    <row r="3895" spans="1:8" x14ac:dyDescent="0.3">
      <c r="A3895" s="11" t="s">
        <v>12053</v>
      </c>
      <c r="B3895" s="11">
        <v>2020</v>
      </c>
      <c r="C3895" s="11" t="s">
        <v>12227</v>
      </c>
      <c r="D3895" s="11" t="s">
        <v>8348</v>
      </c>
      <c r="G3895" s="11" t="s">
        <v>11943</v>
      </c>
    </row>
    <row r="3896" spans="1:8" x14ac:dyDescent="0.3">
      <c r="A3896" s="11" t="s">
        <v>12228</v>
      </c>
      <c r="B3896" s="11">
        <v>2018</v>
      </c>
      <c r="C3896" s="11" t="s">
        <v>12229</v>
      </c>
      <c r="D3896" s="11" t="s">
        <v>9437</v>
      </c>
      <c r="G3896" s="11" t="s">
        <v>12230</v>
      </c>
    </row>
    <row r="3897" spans="1:8" x14ac:dyDescent="0.3">
      <c r="A3897" s="11" t="s">
        <v>12231</v>
      </c>
      <c r="B3897" s="11">
        <v>2021</v>
      </c>
      <c r="C3897" s="11" t="s">
        <v>12232</v>
      </c>
      <c r="D3897" s="11" t="s">
        <v>12233</v>
      </c>
      <c r="G3897" s="11" t="s">
        <v>12234</v>
      </c>
    </row>
    <row r="3898" spans="1:8" x14ac:dyDescent="0.3">
      <c r="A3898" s="11" t="s">
        <v>12235</v>
      </c>
      <c r="B3898" s="11">
        <v>2019</v>
      </c>
      <c r="C3898" s="11" t="s">
        <v>12236</v>
      </c>
      <c r="D3898" s="11" t="s">
        <v>12237</v>
      </c>
      <c r="H3898" s="11" t="s">
        <v>12238</v>
      </c>
    </row>
    <row r="3899" spans="1:8" x14ac:dyDescent="0.3">
      <c r="A3899" s="11" t="s">
        <v>12239</v>
      </c>
      <c r="B3899" s="11">
        <v>2023</v>
      </c>
      <c r="C3899" s="11" t="s">
        <v>12240</v>
      </c>
      <c r="D3899" s="11" t="s">
        <v>12241</v>
      </c>
      <c r="G3899" s="11" t="s">
        <v>12242</v>
      </c>
      <c r="H3899" s="11" t="s">
        <v>12243</v>
      </c>
    </row>
    <row r="3900" spans="1:8" x14ac:dyDescent="0.3">
      <c r="A3900" s="11" t="s">
        <v>3846</v>
      </c>
      <c r="B3900" s="11">
        <v>2017</v>
      </c>
      <c r="C3900" s="11" t="s">
        <v>3847</v>
      </c>
      <c r="D3900" s="11" t="s">
        <v>1091</v>
      </c>
      <c r="E3900" s="11">
        <v>30</v>
      </c>
    </row>
    <row r="3901" spans="1:8" x14ac:dyDescent="0.3">
      <c r="A3901" s="11" t="s">
        <v>12244</v>
      </c>
      <c r="B3901" s="11">
        <v>2022</v>
      </c>
      <c r="C3901" s="11" t="s">
        <v>12245</v>
      </c>
      <c r="D3901" s="11" t="s">
        <v>3979</v>
      </c>
      <c r="G3901" s="11" t="s">
        <v>12246</v>
      </c>
    </row>
    <row r="3902" spans="1:8" x14ac:dyDescent="0.3">
      <c r="A3902" s="11" t="s">
        <v>12247</v>
      </c>
      <c r="B3902" s="11">
        <v>2019</v>
      </c>
      <c r="C3902" s="11" t="s">
        <v>12248</v>
      </c>
      <c r="D3902" s="11" t="s">
        <v>12249</v>
      </c>
      <c r="G3902" s="11" t="s">
        <v>12250</v>
      </c>
      <c r="H3902" s="11" t="s">
        <v>12251</v>
      </c>
    </row>
    <row r="3903" spans="1:8" x14ac:dyDescent="0.3">
      <c r="A3903" s="11" t="s">
        <v>12252</v>
      </c>
      <c r="B3903" s="11">
        <v>2019</v>
      </c>
      <c r="C3903" s="11" t="s">
        <v>12253</v>
      </c>
      <c r="D3903" s="11"/>
      <c r="G3903" s="8" t="s">
        <v>12254</v>
      </c>
    </row>
    <row r="3904" spans="1:8" x14ac:dyDescent="0.3">
      <c r="A3904" s="11" t="s">
        <v>12255</v>
      </c>
      <c r="B3904" s="11">
        <v>2019</v>
      </c>
      <c r="C3904" s="11" t="s">
        <v>12256</v>
      </c>
      <c r="D3904" s="11" t="s">
        <v>12233</v>
      </c>
      <c r="G3904" s="11" t="s">
        <v>12257</v>
      </c>
      <c r="H3904" s="11" t="s">
        <v>12258</v>
      </c>
    </row>
    <row r="3905" spans="1:8" x14ac:dyDescent="0.3">
      <c r="A3905" s="11" t="s">
        <v>12259</v>
      </c>
      <c r="B3905" s="11">
        <v>2024</v>
      </c>
      <c r="C3905" s="11" t="s">
        <v>12260</v>
      </c>
      <c r="D3905" s="11" t="s">
        <v>12134</v>
      </c>
      <c r="G3905" s="11" t="s">
        <v>12261</v>
      </c>
    </row>
    <row r="3906" spans="1:8" x14ac:dyDescent="0.3">
      <c r="A3906" s="11" t="s">
        <v>12262</v>
      </c>
      <c r="B3906" s="11">
        <v>2022</v>
      </c>
      <c r="C3906" s="11" t="s">
        <v>12263</v>
      </c>
      <c r="D3906" s="11" t="s">
        <v>12097</v>
      </c>
      <c r="G3906" s="11" t="s">
        <v>12264</v>
      </c>
      <c r="H3906" s="11" t="s">
        <v>12265</v>
      </c>
    </row>
    <row r="3907" spans="1:8" x14ac:dyDescent="0.3">
      <c r="A3907" s="11" t="s">
        <v>12266</v>
      </c>
      <c r="B3907" s="11">
        <v>2022</v>
      </c>
      <c r="C3907" s="11" t="s">
        <v>12267</v>
      </c>
      <c r="D3907" s="11" t="s">
        <v>12097</v>
      </c>
      <c r="G3907" s="11" t="s">
        <v>12268</v>
      </c>
      <c r="H3907" s="11" t="s">
        <v>12269</v>
      </c>
    </row>
    <row r="3908" spans="1:8" x14ac:dyDescent="0.3">
      <c r="A3908" s="11" t="s">
        <v>3536</v>
      </c>
      <c r="B3908" s="11">
        <v>2016</v>
      </c>
      <c r="C3908" s="11" t="s">
        <v>203</v>
      </c>
      <c r="D3908" s="11" t="s">
        <v>437</v>
      </c>
      <c r="E3908" s="11">
        <v>63</v>
      </c>
      <c r="G3908" s="11" t="s">
        <v>3538</v>
      </c>
      <c r="H3908" s="11" t="s">
        <v>8947</v>
      </c>
    </row>
    <row r="3909" spans="1:8" x14ac:dyDescent="0.3">
      <c r="A3909" s="11" t="s">
        <v>12270</v>
      </c>
      <c r="B3909" s="11">
        <v>2018</v>
      </c>
      <c r="C3909" s="11" t="s">
        <v>12270</v>
      </c>
      <c r="D3909" s="11"/>
      <c r="G3909" s="8" t="s">
        <v>12271</v>
      </c>
    </row>
    <row r="3910" spans="1:8" x14ac:dyDescent="0.3">
      <c r="A3910" s="11" t="s">
        <v>12272</v>
      </c>
      <c r="B3910" s="11">
        <v>2007</v>
      </c>
      <c r="C3910" s="11" t="s">
        <v>12273</v>
      </c>
      <c r="D3910" s="11" t="s">
        <v>12274</v>
      </c>
      <c r="E3910" s="11">
        <v>5</v>
      </c>
      <c r="F3910" s="11">
        <v>2</v>
      </c>
      <c r="G3910" s="11" t="s">
        <v>12275</v>
      </c>
    </row>
    <row r="3911" spans="1:8" x14ac:dyDescent="0.3">
      <c r="A3911" s="11" t="s">
        <v>8419</v>
      </c>
      <c r="B3911" s="11">
        <v>2013</v>
      </c>
      <c r="C3911" s="11" t="s">
        <v>12276</v>
      </c>
      <c r="D3911" s="11" t="s">
        <v>12277</v>
      </c>
      <c r="G3911" s="11" t="s">
        <v>12278</v>
      </c>
    </row>
    <row r="3912" spans="1:8" x14ac:dyDescent="0.3">
      <c r="A3912" s="11" t="s">
        <v>4468</v>
      </c>
      <c r="B3912" s="11">
        <v>2011</v>
      </c>
      <c r="C3912" s="11" t="s">
        <v>4469</v>
      </c>
      <c r="D3912" s="11" t="s">
        <v>12279</v>
      </c>
    </row>
    <row r="3913" spans="1:8" x14ac:dyDescent="0.3">
      <c r="A3913" s="11" t="s">
        <v>12280</v>
      </c>
      <c r="B3913" s="11">
        <v>2006</v>
      </c>
      <c r="C3913" s="11" t="s">
        <v>12281</v>
      </c>
      <c r="D3913" s="11"/>
      <c r="G3913" s="8" t="s">
        <v>12282</v>
      </c>
    </row>
    <row r="3914" spans="1:8" x14ac:dyDescent="0.3">
      <c r="A3914" s="11" t="s">
        <v>12283</v>
      </c>
      <c r="B3914" s="11">
        <v>2003</v>
      </c>
      <c r="C3914" s="11" t="s">
        <v>12284</v>
      </c>
      <c r="D3914" s="11" t="s">
        <v>4397</v>
      </c>
      <c r="E3914" s="11">
        <v>3</v>
      </c>
      <c r="G3914" s="11" t="s">
        <v>12285</v>
      </c>
    </row>
    <row r="3915" spans="1:8" x14ac:dyDescent="0.3">
      <c r="A3915" s="11" t="s">
        <v>4273</v>
      </c>
      <c r="B3915" s="11">
        <v>2017</v>
      </c>
      <c r="C3915" s="11" t="s">
        <v>4278</v>
      </c>
      <c r="D3915" s="11" t="s">
        <v>4474</v>
      </c>
      <c r="G3915" s="11" t="s">
        <v>4279</v>
      </c>
      <c r="H3915" s="11" t="s">
        <v>4280</v>
      </c>
    </row>
    <row r="3916" spans="1:8" x14ac:dyDescent="0.3">
      <c r="A3916" s="11" t="s">
        <v>12286</v>
      </c>
      <c r="B3916" s="11">
        <v>2015</v>
      </c>
      <c r="C3916" s="11" t="s">
        <v>1226</v>
      </c>
      <c r="D3916" s="11" t="s">
        <v>12287</v>
      </c>
      <c r="G3916" s="11" t="s">
        <v>7407</v>
      </c>
      <c r="H3916" s="11" t="s">
        <v>12288</v>
      </c>
    </row>
    <row r="3917" spans="1:8" x14ac:dyDescent="0.3">
      <c r="A3917" s="11" t="s">
        <v>12289</v>
      </c>
      <c r="B3917" s="11">
        <v>2009</v>
      </c>
      <c r="C3917" s="11" t="s">
        <v>12290</v>
      </c>
      <c r="D3917" s="11" t="s">
        <v>12291</v>
      </c>
      <c r="G3917" s="11" t="s">
        <v>12292</v>
      </c>
      <c r="H3917" s="11" t="s">
        <v>12293</v>
      </c>
    </row>
    <row r="3918" spans="1:8" x14ac:dyDescent="0.3">
      <c r="A3918" s="11" t="s">
        <v>12294</v>
      </c>
      <c r="B3918" s="11">
        <v>2004</v>
      </c>
      <c r="C3918" s="11" t="s">
        <v>12295</v>
      </c>
      <c r="D3918" s="11" t="s">
        <v>1325</v>
      </c>
      <c r="E3918" s="11">
        <v>6</v>
      </c>
      <c r="F3918" s="11">
        <v>1</v>
      </c>
      <c r="G3918" s="11" t="s">
        <v>2326</v>
      </c>
      <c r="H3918" s="11" t="s">
        <v>12296</v>
      </c>
    </row>
    <row r="3919" spans="1:8" x14ac:dyDescent="0.3">
      <c r="A3919" s="11" t="s">
        <v>12297</v>
      </c>
      <c r="B3919" s="11">
        <v>2012</v>
      </c>
      <c r="C3919" s="11" t="s">
        <v>1258</v>
      </c>
      <c r="D3919" s="11" t="s">
        <v>12298</v>
      </c>
      <c r="G3919" s="11" t="s">
        <v>12299</v>
      </c>
    </row>
    <row r="3920" spans="1:8" x14ac:dyDescent="0.3">
      <c r="A3920" s="11" t="s">
        <v>1262</v>
      </c>
      <c r="B3920" s="11">
        <v>2013</v>
      </c>
      <c r="C3920" s="11" t="s">
        <v>1264</v>
      </c>
      <c r="D3920" s="11" t="s">
        <v>12300</v>
      </c>
      <c r="G3920" s="11" t="s">
        <v>7656</v>
      </c>
      <c r="H3920" s="11" t="s">
        <v>12301</v>
      </c>
    </row>
    <row r="3921" spans="1:8" x14ac:dyDescent="0.3">
      <c r="A3921" s="11" t="s">
        <v>4714</v>
      </c>
      <c r="B3921" s="11">
        <v>2012</v>
      </c>
      <c r="C3921" s="11" t="s">
        <v>1937</v>
      </c>
      <c r="D3921" s="11" t="s">
        <v>4715</v>
      </c>
      <c r="E3921" s="11">
        <v>2</v>
      </c>
      <c r="F3921" s="11">
        <v>3</v>
      </c>
      <c r="G3921" s="11" t="s">
        <v>2372</v>
      </c>
      <c r="H3921" s="11" t="s">
        <v>1939</v>
      </c>
    </row>
    <row r="3922" spans="1:8" x14ac:dyDescent="0.3">
      <c r="A3922" s="11" t="s">
        <v>4489</v>
      </c>
      <c r="B3922" s="11">
        <v>2011</v>
      </c>
      <c r="C3922" s="11" t="s">
        <v>1765</v>
      </c>
      <c r="D3922" s="11" t="s">
        <v>12302</v>
      </c>
      <c r="E3922" s="11">
        <v>11</v>
      </c>
      <c r="F3922" s="11">
        <v>2</v>
      </c>
      <c r="G3922" s="11" t="s">
        <v>1767</v>
      </c>
    </row>
    <row r="3923" spans="1:8" x14ac:dyDescent="0.3">
      <c r="A3923" s="11" t="s">
        <v>12303</v>
      </c>
      <c r="B3923" s="11">
        <v>2015</v>
      </c>
      <c r="C3923" s="11" t="s">
        <v>12304</v>
      </c>
      <c r="D3923" s="11" t="s">
        <v>12305</v>
      </c>
      <c r="E3923" s="11">
        <v>15</v>
      </c>
      <c r="F3923" s="11">
        <v>1</v>
      </c>
      <c r="H3923" s="11" t="s">
        <v>12306</v>
      </c>
    </row>
    <row r="3924" spans="1:8" x14ac:dyDescent="0.3">
      <c r="A3924" s="11" t="s">
        <v>12307</v>
      </c>
      <c r="B3924" s="11">
        <v>2009</v>
      </c>
      <c r="C3924" s="11" t="s">
        <v>12307</v>
      </c>
      <c r="D3924" s="11"/>
      <c r="G3924" s="8" t="s">
        <v>12308</v>
      </c>
    </row>
    <row r="3925" spans="1:8" x14ac:dyDescent="0.3">
      <c r="A3925" s="11" t="s">
        <v>12309</v>
      </c>
      <c r="B3925" s="11">
        <v>2000</v>
      </c>
      <c r="C3925" s="11" t="s">
        <v>12310</v>
      </c>
      <c r="D3925" s="11" t="s">
        <v>12311</v>
      </c>
      <c r="E3925" s="11">
        <v>42</v>
      </c>
      <c r="F3925" s="11">
        <v>2</v>
      </c>
      <c r="G3925" s="11" t="s">
        <v>12312</v>
      </c>
      <c r="H3925" s="11" t="s">
        <v>12313</v>
      </c>
    </row>
    <row r="3926" spans="1:8" x14ac:dyDescent="0.3">
      <c r="A3926" s="11" t="s">
        <v>12314</v>
      </c>
      <c r="B3926" s="11">
        <v>2015</v>
      </c>
      <c r="C3926" s="11" t="s">
        <v>12315</v>
      </c>
      <c r="D3926" s="11" t="s">
        <v>12316</v>
      </c>
      <c r="E3926" s="11">
        <v>158</v>
      </c>
      <c r="F3926" s="11">
        <v>3</v>
      </c>
      <c r="G3926" s="11" t="s">
        <v>12317</v>
      </c>
      <c r="H3926" s="11" t="s">
        <v>12318</v>
      </c>
    </row>
    <row r="3927" spans="1:8" x14ac:dyDescent="0.3">
      <c r="A3927" s="11" t="s">
        <v>4738</v>
      </c>
      <c r="B3927" s="11">
        <v>2009</v>
      </c>
      <c r="C3927" s="11" t="s">
        <v>3969</v>
      </c>
      <c r="D3927" s="11" t="s">
        <v>12319</v>
      </c>
    </row>
    <row r="3928" spans="1:8" x14ac:dyDescent="0.3">
      <c r="A3928" s="11" t="s">
        <v>12320</v>
      </c>
      <c r="B3928" s="11">
        <v>2016</v>
      </c>
      <c r="C3928" s="11" t="s">
        <v>12321</v>
      </c>
      <c r="D3928" s="11" t="s">
        <v>12322</v>
      </c>
      <c r="G3928" s="11" t="s">
        <v>12323</v>
      </c>
      <c r="H3928" s="11" t="s">
        <v>12324</v>
      </c>
    </row>
    <row r="3929" spans="1:8" x14ac:dyDescent="0.3">
      <c r="A3929" s="11" t="s">
        <v>12325</v>
      </c>
      <c r="B3929" s="11">
        <v>2014</v>
      </c>
      <c r="C3929" s="11" t="s">
        <v>7665</v>
      </c>
      <c r="D3929" s="11" t="s">
        <v>12326</v>
      </c>
      <c r="H3929" s="11" t="s">
        <v>12327</v>
      </c>
    </row>
    <row r="3930" spans="1:8" x14ac:dyDescent="0.3">
      <c r="A3930" s="11" t="s">
        <v>11445</v>
      </c>
      <c r="B3930" s="11">
        <v>2014</v>
      </c>
      <c r="C3930" s="11" t="s">
        <v>2417</v>
      </c>
      <c r="D3930" s="11" t="s">
        <v>12328</v>
      </c>
      <c r="G3930" s="11" t="s">
        <v>12329</v>
      </c>
    </row>
    <row r="3931" spans="1:8" x14ac:dyDescent="0.3">
      <c r="A3931" s="11" t="s">
        <v>1371</v>
      </c>
      <c r="B3931" s="11">
        <v>2006</v>
      </c>
      <c r="C3931" s="11" t="s">
        <v>12330</v>
      </c>
      <c r="D3931" s="11" t="s">
        <v>8579</v>
      </c>
      <c r="E3931" s="11">
        <v>27</v>
      </c>
      <c r="F3931" s="11">
        <v>2</v>
      </c>
      <c r="G3931" s="11" t="s">
        <v>12331</v>
      </c>
      <c r="H3931" s="11" t="s">
        <v>12332</v>
      </c>
    </row>
    <row r="3932" spans="1:8" x14ac:dyDescent="0.3">
      <c r="A3932" s="11" t="s">
        <v>7419</v>
      </c>
      <c r="B3932" s="11">
        <v>2015</v>
      </c>
      <c r="C3932" s="11" t="s">
        <v>7420</v>
      </c>
      <c r="D3932" s="11" t="s">
        <v>12333</v>
      </c>
      <c r="G3932" s="11" t="s">
        <v>7422</v>
      </c>
      <c r="H3932" s="11" t="s">
        <v>12334</v>
      </c>
    </row>
    <row r="3933" spans="1:8" x14ac:dyDescent="0.3">
      <c r="A3933" s="11" t="s">
        <v>12335</v>
      </c>
      <c r="B3933" s="11">
        <v>2013</v>
      </c>
      <c r="C3933" s="11" t="s">
        <v>6318</v>
      </c>
      <c r="D3933" s="11" t="s">
        <v>12336</v>
      </c>
      <c r="G3933" s="11" t="s">
        <v>6320</v>
      </c>
    </row>
    <row r="3934" spans="1:8" x14ac:dyDescent="0.3">
      <c r="A3934" s="11" t="s">
        <v>12337</v>
      </c>
      <c r="B3934" s="11">
        <v>2017</v>
      </c>
      <c r="C3934" s="11" t="s">
        <v>12338</v>
      </c>
      <c r="D3934" s="11"/>
    </row>
    <row r="3935" spans="1:8" x14ac:dyDescent="0.3">
      <c r="A3935" s="11" t="s">
        <v>12339</v>
      </c>
      <c r="B3935" s="11">
        <v>2014</v>
      </c>
      <c r="C3935" s="11" t="s">
        <v>12340</v>
      </c>
      <c r="D3935" s="11" t="s">
        <v>12341</v>
      </c>
      <c r="E3935" s="11">
        <v>3</v>
      </c>
      <c r="F3935" s="11">
        <v>5</v>
      </c>
      <c r="G3935" s="11" t="s">
        <v>12342</v>
      </c>
    </row>
    <row r="3936" spans="1:8" x14ac:dyDescent="0.3">
      <c r="A3936" s="11" t="s">
        <v>12343</v>
      </c>
      <c r="B3936" s="11">
        <v>2013</v>
      </c>
      <c r="C3936" s="11" t="s">
        <v>12344</v>
      </c>
      <c r="D3936" s="11" t="s">
        <v>12345</v>
      </c>
      <c r="G3936" s="11" t="s">
        <v>12346</v>
      </c>
    </row>
    <row r="3937" spans="1:8" x14ac:dyDescent="0.3">
      <c r="A3937" s="11" t="s">
        <v>12347</v>
      </c>
      <c r="B3937" s="11">
        <v>2014</v>
      </c>
      <c r="C3937" s="11" t="s">
        <v>12348</v>
      </c>
      <c r="D3937" s="11" t="s">
        <v>8662</v>
      </c>
      <c r="E3937" s="11">
        <v>5</v>
      </c>
      <c r="G3937" s="11" t="s">
        <v>12349</v>
      </c>
      <c r="H3937" s="11" t="s">
        <v>12350</v>
      </c>
    </row>
    <row r="3938" spans="1:8" x14ac:dyDescent="0.3">
      <c r="A3938" s="11" t="s">
        <v>4390</v>
      </c>
      <c r="B3938" s="11">
        <v>1993</v>
      </c>
      <c r="C3938" s="11" t="s">
        <v>12351</v>
      </c>
      <c r="D3938" s="11" t="s">
        <v>12352</v>
      </c>
    </row>
    <row r="3939" spans="1:8" x14ac:dyDescent="0.3">
      <c r="A3939" s="11" t="s">
        <v>4390</v>
      </c>
      <c r="B3939" s="11">
        <v>2012</v>
      </c>
      <c r="C3939" s="11" t="s">
        <v>4563</v>
      </c>
      <c r="D3939" s="11" t="s">
        <v>4564</v>
      </c>
      <c r="E3939" s="11">
        <v>9</v>
      </c>
      <c r="F3939" s="11">
        <v>5</v>
      </c>
      <c r="G3939" s="11" t="s">
        <v>4565</v>
      </c>
      <c r="H3939" s="11" t="s">
        <v>12353</v>
      </c>
    </row>
    <row r="3940" spans="1:8" x14ac:dyDescent="0.3">
      <c r="A3940" s="11" t="s">
        <v>12354</v>
      </c>
      <c r="B3940" s="11">
        <v>2006</v>
      </c>
      <c r="C3940" s="11" t="s">
        <v>12355</v>
      </c>
      <c r="D3940" s="11" t="s">
        <v>4803</v>
      </c>
      <c r="E3940" s="11">
        <v>4</v>
      </c>
      <c r="F3940" s="11">
        <v>2</v>
      </c>
      <c r="G3940" s="11" t="s">
        <v>4804</v>
      </c>
      <c r="H3940" s="11" t="s">
        <v>4805</v>
      </c>
    </row>
    <row r="3941" spans="1:8" x14ac:dyDescent="0.3">
      <c r="A3941" s="11" t="s">
        <v>4569</v>
      </c>
      <c r="B3941" s="11">
        <v>2016</v>
      </c>
      <c r="C3941" s="11" t="s">
        <v>4570</v>
      </c>
      <c r="D3941" s="11" t="s">
        <v>4571</v>
      </c>
      <c r="E3941" s="11">
        <v>8</v>
      </c>
      <c r="G3941" s="11" t="s">
        <v>4572</v>
      </c>
      <c r="H3941" s="11" t="s">
        <v>4829</v>
      </c>
    </row>
    <row r="3942" spans="1:8" x14ac:dyDescent="0.3">
      <c r="A3942" s="11" t="s">
        <v>1468</v>
      </c>
      <c r="B3942" s="11">
        <v>2011</v>
      </c>
      <c r="C3942" s="11" t="s">
        <v>1469</v>
      </c>
      <c r="D3942" s="11" t="s">
        <v>12356</v>
      </c>
      <c r="G3942" s="11" t="s">
        <v>3507</v>
      </c>
      <c r="H3942" s="11" t="s">
        <v>4849</v>
      </c>
    </row>
    <row r="3943" spans="1:8" x14ac:dyDescent="0.3">
      <c r="A3943" s="11" t="s">
        <v>12357</v>
      </c>
      <c r="B3943" s="11">
        <v>2018</v>
      </c>
      <c r="C3943" s="11" t="s">
        <v>12358</v>
      </c>
      <c r="D3943" s="11" t="s">
        <v>12359</v>
      </c>
      <c r="G3943" s="11" t="s">
        <v>1950</v>
      </c>
      <c r="H3943" s="11" t="s">
        <v>12360</v>
      </c>
    </row>
    <row r="3944" spans="1:8" x14ac:dyDescent="0.3">
      <c r="A3944" s="11" t="s">
        <v>4586</v>
      </c>
      <c r="B3944" s="11" t="s">
        <v>3928</v>
      </c>
      <c r="C3944" s="11" t="s">
        <v>3650</v>
      </c>
      <c r="D3944" s="11" t="s">
        <v>12361</v>
      </c>
      <c r="G3944" s="11" t="s">
        <v>12362</v>
      </c>
      <c r="H3944" s="11" t="s">
        <v>12363</v>
      </c>
    </row>
    <row r="3945" spans="1:8" x14ac:dyDescent="0.3">
      <c r="A3945" s="11" t="s">
        <v>4587</v>
      </c>
      <c r="B3945" s="11" t="s">
        <v>5131</v>
      </c>
      <c r="C3945" s="11" t="s">
        <v>12364</v>
      </c>
      <c r="D3945" s="11" t="s">
        <v>12365</v>
      </c>
      <c r="G3945" s="11" t="s">
        <v>12366</v>
      </c>
      <c r="H3945" s="11" t="s">
        <v>12367</v>
      </c>
    </row>
    <row r="3946" spans="1:8" x14ac:dyDescent="0.3">
      <c r="A3946" s="11" t="s">
        <v>624</v>
      </c>
      <c r="B3946" s="11">
        <v>2017</v>
      </c>
      <c r="C3946" s="11" t="s">
        <v>625</v>
      </c>
      <c r="D3946" s="11" t="s">
        <v>12368</v>
      </c>
      <c r="H3946" s="11" t="s">
        <v>12369</v>
      </c>
    </row>
    <row r="3947" spans="1:8" x14ac:dyDescent="0.3">
      <c r="A3947" s="11" t="s">
        <v>1478</v>
      </c>
      <c r="B3947" s="11">
        <v>2010</v>
      </c>
      <c r="C3947" s="11" t="s">
        <v>12370</v>
      </c>
      <c r="D3947" s="11" t="s">
        <v>1480</v>
      </c>
      <c r="E3947" s="11">
        <v>15</v>
      </c>
      <c r="F3947" s="11">
        <v>2</v>
      </c>
      <c r="G3947" s="11" t="s">
        <v>12371</v>
      </c>
      <c r="H3947" s="11" t="s">
        <v>12372</v>
      </c>
    </row>
    <row r="3948" spans="1:8" x14ac:dyDescent="0.3">
      <c r="A3948" s="11" t="s">
        <v>12373</v>
      </c>
      <c r="B3948" s="11">
        <v>2013</v>
      </c>
      <c r="C3948" s="11" t="s">
        <v>12374</v>
      </c>
      <c r="D3948" s="11" t="s">
        <v>1239</v>
      </c>
      <c r="E3948" s="11">
        <v>8</v>
      </c>
      <c r="F3948" s="11">
        <v>9</v>
      </c>
      <c r="G3948" s="11" t="s">
        <v>1495</v>
      </c>
      <c r="H3948" s="11" t="s">
        <v>12375</v>
      </c>
    </row>
    <row r="3949" spans="1:8" x14ac:dyDescent="0.3">
      <c r="A3949" s="11" t="s">
        <v>4600</v>
      </c>
      <c r="B3949" s="11">
        <v>2016</v>
      </c>
      <c r="C3949" s="11" t="s">
        <v>4601</v>
      </c>
      <c r="D3949" s="11" t="s">
        <v>12376</v>
      </c>
      <c r="G3949" s="11" t="s">
        <v>4602</v>
      </c>
      <c r="H3949" s="11" t="s">
        <v>12377</v>
      </c>
    </row>
    <row r="3950" spans="1:8" x14ac:dyDescent="0.3">
      <c r="A3950" s="11" t="s">
        <v>12378</v>
      </c>
      <c r="B3950" s="11">
        <v>2000</v>
      </c>
      <c r="C3950" s="11" t="s">
        <v>12379</v>
      </c>
      <c r="D3950" s="11" t="s">
        <v>3413</v>
      </c>
      <c r="E3950" s="11">
        <v>26</v>
      </c>
      <c r="F3950" s="11">
        <v>1</v>
      </c>
      <c r="G3950" s="11" t="s">
        <v>1950</v>
      </c>
      <c r="H3950" s="11" t="s">
        <v>12380</v>
      </c>
    </row>
    <row r="3951" spans="1:8" x14ac:dyDescent="0.3">
      <c r="A3951" s="11" t="s">
        <v>4090</v>
      </c>
      <c r="B3951" s="11">
        <v>2008</v>
      </c>
      <c r="C3951" s="11" t="s">
        <v>4091</v>
      </c>
      <c r="D3951" s="11" t="s">
        <v>3455</v>
      </c>
      <c r="E3951" s="11">
        <v>49</v>
      </c>
      <c r="F3951" s="11">
        <v>4</v>
      </c>
      <c r="G3951" s="11" t="s">
        <v>4092</v>
      </c>
      <c r="H3951" s="11" t="s">
        <v>12381</v>
      </c>
    </row>
    <row r="3952" spans="1:8" x14ac:dyDescent="0.3">
      <c r="A3952" s="11" t="s">
        <v>12382</v>
      </c>
      <c r="B3952" s="11">
        <v>2018</v>
      </c>
      <c r="C3952" s="11" t="s">
        <v>12383</v>
      </c>
      <c r="D3952" s="11" t="s">
        <v>12384</v>
      </c>
      <c r="E3952" s="11">
        <v>11</v>
      </c>
      <c r="F3952" s="11">
        <v>43</v>
      </c>
      <c r="G3952" s="11" t="s">
        <v>12385</v>
      </c>
      <c r="H3952" s="11" t="s">
        <v>12386</v>
      </c>
    </row>
    <row r="3953" spans="1:8" x14ac:dyDescent="0.3">
      <c r="A3953" s="11" t="s">
        <v>12387</v>
      </c>
      <c r="B3953" s="11">
        <v>2009</v>
      </c>
      <c r="C3953" s="11" t="s">
        <v>12388</v>
      </c>
      <c r="D3953" s="11" t="s">
        <v>12389</v>
      </c>
      <c r="E3953" s="11">
        <v>217</v>
      </c>
      <c r="F3953" s="11">
        <v>4</v>
      </c>
      <c r="G3953" s="11" t="s">
        <v>12390</v>
      </c>
      <c r="H3953" s="11" t="s">
        <v>12391</v>
      </c>
    </row>
    <row r="3954" spans="1:8" x14ac:dyDescent="0.3">
      <c r="A3954" s="11" t="s">
        <v>12392</v>
      </c>
      <c r="B3954" s="11">
        <v>2016</v>
      </c>
      <c r="C3954" s="11" t="s">
        <v>12393</v>
      </c>
      <c r="D3954" s="11" t="s">
        <v>12394</v>
      </c>
      <c r="E3954" s="11">
        <v>8</v>
      </c>
      <c r="G3954" s="11" t="s">
        <v>12395</v>
      </c>
    </row>
    <row r="3955" spans="1:8" x14ac:dyDescent="0.3">
      <c r="A3955" s="11" t="s">
        <v>12396</v>
      </c>
      <c r="B3955" s="11">
        <v>2015</v>
      </c>
      <c r="C3955" s="11" t="s">
        <v>12397</v>
      </c>
      <c r="D3955" s="11" t="s">
        <v>12398</v>
      </c>
      <c r="G3955" s="11" t="s">
        <v>12399</v>
      </c>
    </row>
    <row r="3956" spans="1:8" x14ac:dyDescent="0.3">
      <c r="A3956" s="11" t="s">
        <v>11693</v>
      </c>
      <c r="B3956" s="11">
        <v>2015</v>
      </c>
      <c r="C3956" s="11" t="s">
        <v>7468</v>
      </c>
      <c r="D3956" s="11" t="s">
        <v>12400</v>
      </c>
      <c r="G3956" s="11" t="s">
        <v>7470</v>
      </c>
    </row>
    <row r="3957" spans="1:8" x14ac:dyDescent="0.3">
      <c r="A3957" s="11" t="s">
        <v>12401</v>
      </c>
      <c r="B3957" s="11">
        <v>2016</v>
      </c>
      <c r="C3957" s="11" t="s">
        <v>12402</v>
      </c>
      <c r="D3957" s="11" t="s">
        <v>12403</v>
      </c>
      <c r="E3957" s="11">
        <v>64</v>
      </c>
      <c r="G3957" s="11" t="s">
        <v>12404</v>
      </c>
      <c r="H3957" s="11" t="s">
        <v>12405</v>
      </c>
    </row>
    <row r="3958" spans="1:8" x14ac:dyDescent="0.3">
      <c r="A3958" s="11" t="s">
        <v>12406</v>
      </c>
      <c r="B3958" s="11">
        <v>2017</v>
      </c>
      <c r="C3958" s="11" t="s">
        <v>12407</v>
      </c>
      <c r="D3958" s="11" t="s">
        <v>437</v>
      </c>
      <c r="E3958" s="11">
        <v>66</v>
      </c>
      <c r="G3958" s="11" t="s">
        <v>12408</v>
      </c>
      <c r="H3958" s="11" t="s">
        <v>12409</v>
      </c>
    </row>
    <row r="3959" spans="1:8" x14ac:dyDescent="0.3">
      <c r="A3959" s="11" t="s">
        <v>12410</v>
      </c>
      <c r="B3959" s="11">
        <v>2018</v>
      </c>
      <c r="C3959" s="11" t="s">
        <v>12411</v>
      </c>
      <c r="D3959" s="11" t="s">
        <v>1520</v>
      </c>
      <c r="E3959" s="11">
        <v>14</v>
      </c>
      <c r="G3959" s="11" t="s">
        <v>4010</v>
      </c>
      <c r="H3959" s="11" t="s">
        <v>12412</v>
      </c>
    </row>
    <row r="3960" spans="1:8" x14ac:dyDescent="0.3">
      <c r="A3960" s="11" t="s">
        <v>12413</v>
      </c>
      <c r="B3960" s="11">
        <v>2013</v>
      </c>
      <c r="C3960" s="11" t="s">
        <v>12414</v>
      </c>
      <c r="D3960" s="11" t="s">
        <v>9619</v>
      </c>
      <c r="E3960" s="11">
        <v>45</v>
      </c>
      <c r="F3960" s="11">
        <v>4</v>
      </c>
      <c r="G3960" s="11" t="s">
        <v>12415</v>
      </c>
      <c r="H3960" s="11" t="s">
        <v>12416</v>
      </c>
    </row>
    <row r="3961" spans="1:8" x14ac:dyDescent="0.3">
      <c r="A3961" s="11" t="s">
        <v>8791</v>
      </c>
      <c r="B3961" s="11">
        <v>2005</v>
      </c>
      <c r="C3961" s="11" t="s">
        <v>12417</v>
      </c>
      <c r="D3961" s="11"/>
      <c r="G3961" s="8" t="s">
        <v>12418</v>
      </c>
    </row>
    <row r="3962" spans="1:8" x14ac:dyDescent="0.3">
      <c r="A3962" s="11" t="s">
        <v>4622</v>
      </c>
      <c r="B3962" s="11">
        <v>2017</v>
      </c>
      <c r="C3962" s="11" t="s">
        <v>4623</v>
      </c>
      <c r="D3962" s="11" t="s">
        <v>12419</v>
      </c>
      <c r="E3962" s="11">
        <v>48</v>
      </c>
      <c r="F3962" s="11">
        <v>8</v>
      </c>
      <c r="G3962" s="11" t="s">
        <v>4625</v>
      </c>
      <c r="H3962" s="11" t="s">
        <v>12420</v>
      </c>
    </row>
    <row r="3963" spans="1:8" x14ac:dyDescent="0.3">
      <c r="A3963" s="11" t="s">
        <v>12421</v>
      </c>
      <c r="B3963" s="11">
        <v>2017</v>
      </c>
      <c r="C3963" s="11" t="s">
        <v>3683</v>
      </c>
      <c r="D3963" s="11" t="s">
        <v>12422</v>
      </c>
      <c r="G3963" s="11" t="s">
        <v>3685</v>
      </c>
      <c r="H3963" s="11" t="s">
        <v>4849</v>
      </c>
    </row>
    <row r="3964" spans="1:8" x14ac:dyDescent="0.3">
      <c r="A3964" s="11" t="s">
        <v>12423</v>
      </c>
      <c r="B3964" s="11">
        <v>2016</v>
      </c>
      <c r="C3964" s="11" t="s">
        <v>7359</v>
      </c>
      <c r="D3964" s="11" t="s">
        <v>626</v>
      </c>
      <c r="E3964" s="11">
        <v>8</v>
      </c>
      <c r="F3964" s="11">
        <v>3</v>
      </c>
      <c r="G3964" s="11" t="s">
        <v>7361</v>
      </c>
      <c r="H3964" s="11" t="s">
        <v>12424</v>
      </c>
    </row>
    <row r="3965" spans="1:8" x14ac:dyDescent="0.3">
      <c r="A3965" s="11" t="s">
        <v>4635</v>
      </c>
      <c r="B3965" s="11">
        <v>2016</v>
      </c>
      <c r="C3965" s="11" t="s">
        <v>4636</v>
      </c>
      <c r="D3965" s="11" t="s">
        <v>4637</v>
      </c>
      <c r="G3965" s="11" t="s">
        <v>12425</v>
      </c>
      <c r="H3965" s="11" t="s">
        <v>12426</v>
      </c>
    </row>
    <row r="3966" spans="1:8" x14ac:dyDescent="0.3">
      <c r="A3966" s="11" t="s">
        <v>7027</v>
      </c>
      <c r="B3966" s="11">
        <v>2017</v>
      </c>
      <c r="C3966" s="11" t="s">
        <v>7028</v>
      </c>
      <c r="D3966" s="11" t="s">
        <v>728</v>
      </c>
      <c r="E3966" s="11" t="s">
        <v>11254</v>
      </c>
    </row>
    <row r="3967" spans="1:8" x14ac:dyDescent="0.3">
      <c r="A3967" s="11" t="s">
        <v>11255</v>
      </c>
      <c r="B3967" s="11">
        <v>2017</v>
      </c>
      <c r="C3967" s="11" t="s">
        <v>1851</v>
      </c>
      <c r="D3967" s="11" t="s">
        <v>9954</v>
      </c>
      <c r="G3967" s="11" t="s">
        <v>8271</v>
      </c>
    </row>
    <row r="3968" spans="1:8" x14ac:dyDescent="0.3">
      <c r="A3968" s="11" t="s">
        <v>4145</v>
      </c>
      <c r="B3968" s="11">
        <v>2020</v>
      </c>
      <c r="C3968" s="11" t="s">
        <v>4146</v>
      </c>
      <c r="D3968" s="11" t="s">
        <v>728</v>
      </c>
      <c r="E3968" s="11" t="s">
        <v>11256</v>
      </c>
    </row>
    <row r="3969" spans="1:8" x14ac:dyDescent="0.3">
      <c r="A3969" s="11" t="s">
        <v>464</v>
      </c>
      <c r="B3969" s="11">
        <v>2020</v>
      </c>
      <c r="C3969" s="11" t="s">
        <v>11257</v>
      </c>
      <c r="D3969" s="11" t="s">
        <v>11258</v>
      </c>
      <c r="G3969" s="11" t="s">
        <v>11259</v>
      </c>
    </row>
    <row r="3970" spans="1:8" x14ac:dyDescent="0.3">
      <c r="A3970" s="11" t="s">
        <v>8225</v>
      </c>
      <c r="B3970" s="11">
        <v>2019</v>
      </c>
      <c r="C3970" s="11" t="s">
        <v>8226</v>
      </c>
      <c r="D3970" s="11" t="s">
        <v>906</v>
      </c>
      <c r="E3970" s="11">
        <v>7</v>
      </c>
      <c r="G3970" s="11" t="s">
        <v>8227</v>
      </c>
    </row>
    <row r="3971" spans="1:8" x14ac:dyDescent="0.3">
      <c r="A3971" s="11" t="s">
        <v>473</v>
      </c>
      <c r="B3971" s="11">
        <v>2017</v>
      </c>
      <c r="C3971" s="11" t="s">
        <v>474</v>
      </c>
      <c r="D3971" s="11" t="s">
        <v>6303</v>
      </c>
      <c r="G3971" s="11" t="s">
        <v>476</v>
      </c>
      <c r="H3971" s="11" t="s">
        <v>477</v>
      </c>
    </row>
    <row r="3972" spans="1:8" x14ac:dyDescent="0.3">
      <c r="A3972" s="11" t="s">
        <v>11260</v>
      </c>
      <c r="B3972" s="11">
        <v>2019</v>
      </c>
      <c r="C3972" s="11" t="s">
        <v>4154</v>
      </c>
      <c r="D3972" s="11" t="s">
        <v>11261</v>
      </c>
      <c r="G3972" s="11" t="s">
        <v>481</v>
      </c>
      <c r="H3972" s="11" t="s">
        <v>11262</v>
      </c>
    </row>
    <row r="3973" spans="1:8" x14ac:dyDescent="0.3">
      <c r="A3973" s="11" t="s">
        <v>4156</v>
      </c>
      <c r="B3973" s="11">
        <v>2018</v>
      </c>
      <c r="C3973" s="11" t="s">
        <v>4157</v>
      </c>
      <c r="D3973" s="11" t="s">
        <v>5254</v>
      </c>
      <c r="E3973" s="11">
        <v>2253</v>
      </c>
      <c r="G3973" s="11" t="s">
        <v>2326</v>
      </c>
    </row>
    <row r="3974" spans="1:8" x14ac:dyDescent="0.3">
      <c r="A3974" s="11" t="s">
        <v>5253</v>
      </c>
      <c r="B3974" s="11">
        <v>2018</v>
      </c>
      <c r="C3974" s="11" t="s">
        <v>3140</v>
      </c>
      <c r="D3974" s="11" t="s">
        <v>5254</v>
      </c>
      <c r="E3974" s="11">
        <v>2263</v>
      </c>
      <c r="G3974" s="11" t="s">
        <v>1950</v>
      </c>
    </row>
    <row r="3975" spans="1:8" x14ac:dyDescent="0.3">
      <c r="A3975" s="11" t="s">
        <v>11263</v>
      </c>
      <c r="B3975" s="11">
        <v>2009</v>
      </c>
      <c r="C3975" s="11" t="s">
        <v>11264</v>
      </c>
      <c r="D3975" s="11" t="s">
        <v>11265</v>
      </c>
      <c r="G3975" s="11" t="s">
        <v>11266</v>
      </c>
    </row>
    <row r="3976" spans="1:8" x14ac:dyDescent="0.3">
      <c r="A3976" s="11" t="s">
        <v>488</v>
      </c>
      <c r="B3976" s="11">
        <v>2015</v>
      </c>
      <c r="C3976" s="11" t="s">
        <v>489</v>
      </c>
      <c r="D3976" s="11" t="s">
        <v>490</v>
      </c>
      <c r="E3976" s="11">
        <v>7</v>
      </c>
      <c r="F3976" s="11">
        <v>2</v>
      </c>
      <c r="G3976" s="11" t="s">
        <v>491</v>
      </c>
    </row>
    <row r="3977" spans="1:8" x14ac:dyDescent="0.3">
      <c r="A3977" s="11" t="s">
        <v>488</v>
      </c>
      <c r="B3977" s="11">
        <v>2016</v>
      </c>
      <c r="C3977" s="11" t="s">
        <v>8229</v>
      </c>
      <c r="D3977" s="11" t="s">
        <v>10005</v>
      </c>
      <c r="E3977" s="11">
        <v>5</v>
      </c>
      <c r="F3977" s="11">
        <v>1</v>
      </c>
      <c r="G3977" s="11">
        <v>11</v>
      </c>
    </row>
    <row r="3978" spans="1:8" x14ac:dyDescent="0.3">
      <c r="A3978" s="11" t="s">
        <v>12427</v>
      </c>
      <c r="B3978" s="11">
        <v>2014</v>
      </c>
      <c r="C3978" s="11" t="s">
        <v>12428</v>
      </c>
      <c r="D3978" s="11" t="s">
        <v>2101</v>
      </c>
      <c r="E3978" s="11">
        <v>4</v>
      </c>
      <c r="F3978" s="11">
        <v>1</v>
      </c>
      <c r="G3978" s="11">
        <v>206</v>
      </c>
    </row>
    <row r="3979" spans="1:8" x14ac:dyDescent="0.3">
      <c r="A3979" s="11" t="s">
        <v>12429</v>
      </c>
      <c r="B3979" s="11">
        <v>2018</v>
      </c>
      <c r="C3979" s="11" t="s">
        <v>12430</v>
      </c>
      <c r="D3979" s="11" t="s">
        <v>3071</v>
      </c>
      <c r="E3979" s="11">
        <v>17</v>
      </c>
      <c r="G3979" s="11">
        <v>22</v>
      </c>
    </row>
    <row r="3980" spans="1:8" x14ac:dyDescent="0.3">
      <c r="A3980" s="11" t="s">
        <v>502</v>
      </c>
      <c r="B3980" s="11">
        <v>2020</v>
      </c>
      <c r="C3980" s="11" t="s">
        <v>503</v>
      </c>
      <c r="D3980" s="11" t="s">
        <v>4118</v>
      </c>
      <c r="E3980" s="11">
        <v>34</v>
      </c>
      <c r="G3980" s="11" t="s">
        <v>505</v>
      </c>
    </row>
    <row r="3981" spans="1:8" x14ac:dyDescent="0.3">
      <c r="A3981" s="11" t="s">
        <v>4287</v>
      </c>
      <c r="B3981" s="11">
        <v>2020</v>
      </c>
      <c r="C3981" s="11" t="s">
        <v>12431</v>
      </c>
      <c r="D3981" s="11"/>
      <c r="G3981" s="8" t="s">
        <v>12432</v>
      </c>
    </row>
    <row r="3982" spans="1:8" x14ac:dyDescent="0.3">
      <c r="A3982" s="11" t="s">
        <v>2289</v>
      </c>
      <c r="B3982" s="11">
        <v>2011</v>
      </c>
      <c r="C3982" s="11" t="s">
        <v>2290</v>
      </c>
      <c r="D3982" s="11" t="s">
        <v>2291</v>
      </c>
      <c r="G3982" s="11" t="s">
        <v>2292</v>
      </c>
    </row>
    <row r="3983" spans="1:8" x14ac:dyDescent="0.3">
      <c r="A3983" s="11" t="s">
        <v>12433</v>
      </c>
      <c r="B3983" s="11">
        <v>2014</v>
      </c>
      <c r="C3983" s="11" t="s">
        <v>12434</v>
      </c>
      <c r="D3983" s="11" t="s">
        <v>12435</v>
      </c>
    </row>
    <row r="3984" spans="1:8" x14ac:dyDescent="0.3">
      <c r="A3984" s="11" t="s">
        <v>12433</v>
      </c>
      <c r="B3984" s="11">
        <v>2015</v>
      </c>
      <c r="C3984" s="11" t="s">
        <v>12436</v>
      </c>
      <c r="D3984" s="11" t="s">
        <v>12437</v>
      </c>
    </row>
    <row r="3985" spans="1:7" x14ac:dyDescent="0.3">
      <c r="A3985" s="11" t="s">
        <v>826</v>
      </c>
      <c r="B3985" s="11">
        <v>2017</v>
      </c>
      <c r="C3985" s="11" t="s">
        <v>515</v>
      </c>
      <c r="D3985" s="11" t="s">
        <v>12438</v>
      </c>
    </row>
    <row r="3986" spans="1:7" x14ac:dyDescent="0.3">
      <c r="A3986" s="11" t="s">
        <v>10379</v>
      </c>
      <c r="B3986" s="11">
        <v>2017</v>
      </c>
      <c r="C3986" s="11" t="s">
        <v>5404</v>
      </c>
      <c r="D3986" s="11" t="s">
        <v>12439</v>
      </c>
      <c r="G3986" s="11" t="s">
        <v>1686</v>
      </c>
    </row>
    <row r="3987" spans="1:7" x14ac:dyDescent="0.3">
      <c r="A3987" s="11" t="s">
        <v>12440</v>
      </c>
      <c r="B3987" s="11">
        <v>2019</v>
      </c>
      <c r="C3987" s="11" t="s">
        <v>12441</v>
      </c>
      <c r="D3987" s="11" t="s">
        <v>12442</v>
      </c>
    </row>
    <row r="3988" spans="1:7" x14ac:dyDescent="0.3">
      <c r="A3988" s="11" t="s">
        <v>12443</v>
      </c>
      <c r="B3988" s="11">
        <v>2020</v>
      </c>
      <c r="C3988" s="11" t="s">
        <v>12444</v>
      </c>
      <c r="D3988" s="11"/>
      <c r="G3988" s="8" t="s">
        <v>12445</v>
      </c>
    </row>
    <row r="3989" spans="1:7" x14ac:dyDescent="0.3">
      <c r="A3989" s="11" t="s">
        <v>9004</v>
      </c>
      <c r="B3989" s="11">
        <v>2017</v>
      </c>
      <c r="C3989" s="11" t="s">
        <v>6322</v>
      </c>
      <c r="D3989" s="11" t="s">
        <v>9855</v>
      </c>
      <c r="G3989" s="11" t="s">
        <v>1704</v>
      </c>
    </row>
    <row r="3990" spans="1:7" x14ac:dyDescent="0.3">
      <c r="A3990" s="11" t="s">
        <v>12446</v>
      </c>
      <c r="B3990" s="11">
        <v>2021</v>
      </c>
      <c r="C3990" s="11" t="s">
        <v>12447</v>
      </c>
      <c r="D3990" s="11"/>
      <c r="G3990" s="8" t="s">
        <v>12448</v>
      </c>
    </row>
    <row r="3991" spans="1:7" x14ac:dyDescent="0.3">
      <c r="A3991" s="11" t="s">
        <v>697</v>
      </c>
      <c r="B3991" s="11">
        <v>2018</v>
      </c>
      <c r="C3991" s="11" t="s">
        <v>12449</v>
      </c>
      <c r="D3991" s="11" t="s">
        <v>699</v>
      </c>
      <c r="G3991" s="11" t="s">
        <v>700</v>
      </c>
    </row>
    <row r="3992" spans="1:7" x14ac:dyDescent="0.3">
      <c r="A3992" s="11" t="s">
        <v>12450</v>
      </c>
      <c r="B3992" s="11">
        <v>2015</v>
      </c>
      <c r="C3992" s="11" t="s">
        <v>12451</v>
      </c>
      <c r="D3992" s="11"/>
      <c r="G3992" s="8" t="s">
        <v>12452</v>
      </c>
    </row>
    <row r="3993" spans="1:7" x14ac:dyDescent="0.3">
      <c r="A3993" s="11" t="s">
        <v>12453</v>
      </c>
      <c r="B3993" s="11">
        <v>1982</v>
      </c>
      <c r="C3993" s="11" t="s">
        <v>12454</v>
      </c>
      <c r="D3993" s="11" t="s">
        <v>4554</v>
      </c>
      <c r="E3993" s="11">
        <v>1</v>
      </c>
    </row>
    <row r="3994" spans="1:7" x14ac:dyDescent="0.3">
      <c r="A3994" s="11" t="s">
        <v>12455</v>
      </c>
      <c r="B3994" s="11">
        <v>2019</v>
      </c>
      <c r="C3994" s="11" t="s">
        <v>12456</v>
      </c>
      <c r="D3994" s="11" t="s">
        <v>12457</v>
      </c>
    </row>
    <row r="3995" spans="1:7" x14ac:dyDescent="0.3">
      <c r="A3995" s="11" t="s">
        <v>9559</v>
      </c>
      <c r="B3995" s="11" t="s">
        <v>3928</v>
      </c>
      <c r="C3995" s="11" t="s">
        <v>12458</v>
      </c>
      <c r="D3995" s="11" t="s">
        <v>12459</v>
      </c>
      <c r="G3995" s="11">
        <v>194</v>
      </c>
    </row>
    <row r="3996" spans="1:7" x14ac:dyDescent="0.3">
      <c r="A3996" s="11" t="s">
        <v>9559</v>
      </c>
      <c r="B3996" s="11" t="s">
        <v>5131</v>
      </c>
      <c r="C3996" s="11" t="s">
        <v>10990</v>
      </c>
      <c r="D3996" s="11" t="s">
        <v>12459</v>
      </c>
    </row>
    <row r="3997" spans="1:7" x14ac:dyDescent="0.3">
      <c r="A3997" s="11" t="s">
        <v>12460</v>
      </c>
      <c r="B3997" s="11">
        <v>2016</v>
      </c>
      <c r="C3997" s="11" t="s">
        <v>12461</v>
      </c>
      <c r="D3997" s="11" t="s">
        <v>12462</v>
      </c>
      <c r="G3997" s="11" t="s">
        <v>12463</v>
      </c>
    </row>
    <row r="3998" spans="1:7" x14ac:dyDescent="0.3">
      <c r="A3998" s="11" t="s">
        <v>12464</v>
      </c>
      <c r="B3998" s="11">
        <v>2018</v>
      </c>
      <c r="C3998" s="11" t="s">
        <v>12465</v>
      </c>
      <c r="D3998" s="11" t="s">
        <v>12466</v>
      </c>
    </row>
    <row r="3999" spans="1:7" x14ac:dyDescent="0.3">
      <c r="A3999" s="11" t="s">
        <v>12467</v>
      </c>
      <c r="B3999" s="11">
        <v>2020</v>
      </c>
      <c r="C3999" s="11" t="s">
        <v>12468</v>
      </c>
      <c r="D3999" s="11"/>
      <c r="G3999" s="8" t="s">
        <v>12469</v>
      </c>
    </row>
    <row r="4000" spans="1:7" x14ac:dyDescent="0.3">
      <c r="A4000" s="11" t="s">
        <v>12470</v>
      </c>
      <c r="B4000" s="11">
        <v>2016</v>
      </c>
      <c r="C4000" s="11" t="s">
        <v>12471</v>
      </c>
      <c r="D4000" s="11"/>
      <c r="G4000" s="8" t="s">
        <v>12472</v>
      </c>
    </row>
    <row r="4001" spans="1:7" x14ac:dyDescent="0.3">
      <c r="A4001" s="11" t="s">
        <v>12473</v>
      </c>
      <c r="B4001" s="11">
        <v>2021</v>
      </c>
      <c r="C4001" s="11" t="s">
        <v>12007</v>
      </c>
      <c r="D4001" s="11" t="s">
        <v>12474</v>
      </c>
    </row>
    <row r="4002" spans="1:7" x14ac:dyDescent="0.3">
      <c r="A4002" s="11" t="s">
        <v>12475</v>
      </c>
      <c r="B4002" s="11">
        <v>2018</v>
      </c>
      <c r="C4002" s="11" t="s">
        <v>9827</v>
      </c>
      <c r="D4002" s="11" t="s">
        <v>9817</v>
      </c>
      <c r="G4002" s="11" t="s">
        <v>5538</v>
      </c>
    </row>
    <row r="4003" spans="1:7" x14ac:dyDescent="0.3">
      <c r="A4003" s="11" t="s">
        <v>12476</v>
      </c>
      <c r="B4003" s="11">
        <v>2018</v>
      </c>
      <c r="C4003" s="11" t="s">
        <v>6440</v>
      </c>
      <c r="D4003" s="11" t="s">
        <v>6441</v>
      </c>
    </row>
    <row r="4004" spans="1:7" x14ac:dyDescent="0.3">
      <c r="A4004" s="11" t="s">
        <v>12477</v>
      </c>
      <c r="B4004" s="11">
        <v>2017</v>
      </c>
      <c r="C4004" s="11" t="s">
        <v>12478</v>
      </c>
      <c r="D4004" s="11" t="s">
        <v>12479</v>
      </c>
    </row>
    <row r="4005" spans="1:7" x14ac:dyDescent="0.3">
      <c r="A4005" s="11" t="s">
        <v>12021</v>
      </c>
      <c r="B4005" s="11">
        <v>2018</v>
      </c>
      <c r="C4005" s="11" t="s">
        <v>12480</v>
      </c>
      <c r="D4005" s="11" t="s">
        <v>3015</v>
      </c>
      <c r="G4005" s="11" t="s">
        <v>12023</v>
      </c>
    </row>
    <row r="4006" spans="1:7" x14ac:dyDescent="0.3">
      <c r="A4006" s="11" t="s">
        <v>12481</v>
      </c>
      <c r="B4006" s="11">
        <v>2017</v>
      </c>
      <c r="C4006" s="11" t="s">
        <v>12482</v>
      </c>
      <c r="D4006" s="11" t="s">
        <v>12483</v>
      </c>
      <c r="G4006" s="11" t="s">
        <v>12484</v>
      </c>
    </row>
    <row r="4007" spans="1:7" x14ac:dyDescent="0.3">
      <c r="A4007" s="11" t="s">
        <v>11639</v>
      </c>
      <c r="B4007" s="11">
        <v>2016</v>
      </c>
      <c r="C4007" s="11" t="s">
        <v>6311</v>
      </c>
      <c r="D4007" s="11" t="s">
        <v>12485</v>
      </c>
      <c r="G4007" s="11" t="s">
        <v>10115</v>
      </c>
    </row>
    <row r="4008" spans="1:7" x14ac:dyDescent="0.3">
      <c r="A4008" s="11" t="s">
        <v>12486</v>
      </c>
      <c r="B4008" s="11">
        <v>2020</v>
      </c>
      <c r="C4008" s="11" t="s">
        <v>12487</v>
      </c>
      <c r="D4008" s="11" t="s">
        <v>597</v>
      </c>
      <c r="E4008" s="11">
        <v>57</v>
      </c>
      <c r="F4008" s="11">
        <v>6</v>
      </c>
      <c r="G4008" s="11">
        <v>102368</v>
      </c>
    </row>
    <row r="4009" spans="1:7" x14ac:dyDescent="0.3">
      <c r="A4009" s="11" t="s">
        <v>12488</v>
      </c>
      <c r="B4009" s="11">
        <v>1991</v>
      </c>
      <c r="C4009" s="11" t="s">
        <v>12489</v>
      </c>
      <c r="D4009" s="11" t="s">
        <v>12490</v>
      </c>
      <c r="E4009" s="11">
        <v>6</v>
      </c>
      <c r="F4009" s="11">
        <v>1</v>
      </c>
      <c r="G4009" s="11" t="s">
        <v>2643</v>
      </c>
    </row>
    <row r="4010" spans="1:7" x14ac:dyDescent="0.3">
      <c r="A4010" s="11" t="s">
        <v>12491</v>
      </c>
      <c r="B4010" s="11">
        <v>2018</v>
      </c>
      <c r="C4010" s="11" t="s">
        <v>9816</v>
      </c>
      <c r="D4010" s="11" t="s">
        <v>9817</v>
      </c>
      <c r="G4010" s="11" t="s">
        <v>9818</v>
      </c>
    </row>
    <row r="4011" spans="1:7" x14ac:dyDescent="0.3">
      <c r="A4011" s="11" t="s">
        <v>3619</v>
      </c>
      <c r="B4011" s="11">
        <v>2020</v>
      </c>
      <c r="C4011" s="11" t="s">
        <v>3620</v>
      </c>
      <c r="D4011" s="11" t="s">
        <v>446</v>
      </c>
      <c r="E4011" s="11">
        <v>161</v>
      </c>
      <c r="G4011" s="11">
        <v>113725</v>
      </c>
    </row>
    <row r="4012" spans="1:7" x14ac:dyDescent="0.3">
      <c r="A4012" s="11" t="s">
        <v>4199</v>
      </c>
      <c r="B4012" s="11">
        <v>2019</v>
      </c>
      <c r="C4012" s="11" t="s">
        <v>2000</v>
      </c>
      <c r="D4012" s="11" t="s">
        <v>8275</v>
      </c>
      <c r="G4012" s="11" t="s">
        <v>2003</v>
      </c>
    </row>
    <row r="4013" spans="1:7" x14ac:dyDescent="0.3">
      <c r="A4013" s="11" t="s">
        <v>12492</v>
      </c>
      <c r="B4013" s="11">
        <v>1995</v>
      </c>
      <c r="C4013" s="11" t="s">
        <v>12493</v>
      </c>
      <c r="D4013" s="11" t="s">
        <v>4554</v>
      </c>
    </row>
    <row r="4014" spans="1:7" x14ac:dyDescent="0.3">
      <c r="A4014" s="11" t="s">
        <v>12494</v>
      </c>
      <c r="B4014" s="11">
        <v>1989</v>
      </c>
      <c r="C4014" s="11" t="s">
        <v>12495</v>
      </c>
      <c r="D4014" s="11" t="s">
        <v>12496</v>
      </c>
      <c r="E4014" s="11">
        <v>8</v>
      </c>
      <c r="F4014" s="11">
        <v>3</v>
      </c>
      <c r="G4014" s="11" t="s">
        <v>12497</v>
      </c>
    </row>
    <row r="4015" spans="1:7" x14ac:dyDescent="0.3">
      <c r="A4015" s="11" t="s">
        <v>12498</v>
      </c>
      <c r="B4015" s="11">
        <v>2001</v>
      </c>
      <c r="C4015" s="11" t="s">
        <v>12499</v>
      </c>
      <c r="D4015" s="11" t="s">
        <v>6176</v>
      </c>
      <c r="E4015" s="11">
        <v>33</v>
      </c>
      <c r="F4015" s="11">
        <v>1</v>
      </c>
      <c r="G4015" s="11" t="s">
        <v>12500</v>
      </c>
    </row>
    <row r="4016" spans="1:7" x14ac:dyDescent="0.3">
      <c r="A4016" s="11" t="s">
        <v>2747</v>
      </c>
      <c r="B4016" s="11">
        <v>2016</v>
      </c>
      <c r="C4016" s="11" t="s">
        <v>1725</v>
      </c>
      <c r="D4016" s="11" t="s">
        <v>2748</v>
      </c>
      <c r="G4016" s="11" t="s">
        <v>1727</v>
      </c>
    </row>
    <row r="4017" spans="1:7" x14ac:dyDescent="0.3">
      <c r="A4017" s="11" t="s">
        <v>721</v>
      </c>
      <c r="B4017" s="11">
        <v>2017</v>
      </c>
      <c r="C4017" s="11" t="s">
        <v>6881</v>
      </c>
      <c r="D4017" s="11" t="s">
        <v>6490</v>
      </c>
    </row>
    <row r="4018" spans="1:7" x14ac:dyDescent="0.3">
      <c r="A4018" s="11" t="s">
        <v>9362</v>
      </c>
      <c r="B4018" s="11">
        <v>2019</v>
      </c>
      <c r="C4018" s="11" t="s">
        <v>12501</v>
      </c>
      <c r="D4018" s="11" t="s">
        <v>9364</v>
      </c>
    </row>
    <row r="4019" spans="1:7" x14ac:dyDescent="0.3">
      <c r="A4019" s="11" t="s">
        <v>12502</v>
      </c>
      <c r="B4019" s="11">
        <v>1984</v>
      </c>
      <c r="C4019" s="11" t="s">
        <v>12503</v>
      </c>
      <c r="D4019" s="11" t="s">
        <v>12504</v>
      </c>
    </row>
    <row r="4020" spans="1:7" x14ac:dyDescent="0.3">
      <c r="A4020" s="11" t="s">
        <v>12505</v>
      </c>
      <c r="B4020" s="11">
        <v>2016</v>
      </c>
      <c r="C4020" s="11" t="s">
        <v>12461</v>
      </c>
      <c r="D4020" s="11" t="s">
        <v>12506</v>
      </c>
    </row>
    <row r="4021" spans="1:7" x14ac:dyDescent="0.3">
      <c r="A4021" s="11" t="s">
        <v>12507</v>
      </c>
      <c r="B4021" s="11">
        <v>2018</v>
      </c>
      <c r="C4021" s="11" t="s">
        <v>12508</v>
      </c>
      <c r="D4021" s="11" t="s">
        <v>9817</v>
      </c>
      <c r="G4021" s="11" t="s">
        <v>12509</v>
      </c>
    </row>
    <row r="4022" spans="1:7" x14ac:dyDescent="0.3">
      <c r="A4022" s="11" t="s">
        <v>12510</v>
      </c>
      <c r="B4022" s="11">
        <v>2013</v>
      </c>
      <c r="C4022" s="11" t="s">
        <v>12511</v>
      </c>
      <c r="D4022" s="11" t="s">
        <v>12512</v>
      </c>
      <c r="G4022" s="11" t="s">
        <v>2197</v>
      </c>
    </row>
    <row r="4023" spans="1:7" x14ac:dyDescent="0.3">
      <c r="A4023" s="11" t="s">
        <v>12513</v>
      </c>
      <c r="B4023" s="11">
        <v>2019</v>
      </c>
      <c r="C4023" s="11" t="s">
        <v>12514</v>
      </c>
      <c r="D4023" s="11" t="s">
        <v>12515</v>
      </c>
      <c r="G4023" s="11" t="s">
        <v>12516</v>
      </c>
    </row>
    <row r="4024" spans="1:7" x14ac:dyDescent="0.3">
      <c r="A4024" s="11" t="s">
        <v>12517</v>
      </c>
      <c r="B4024" s="11">
        <v>2019</v>
      </c>
      <c r="C4024" s="11" t="s">
        <v>12518</v>
      </c>
      <c r="D4024" s="11" t="s">
        <v>12519</v>
      </c>
    </row>
    <row r="4025" spans="1:7" x14ac:dyDescent="0.3">
      <c r="A4025" s="11" t="s">
        <v>12520</v>
      </c>
      <c r="B4025" s="11">
        <v>2018</v>
      </c>
      <c r="C4025" s="11" t="s">
        <v>12521</v>
      </c>
      <c r="D4025" s="11" t="s">
        <v>12522</v>
      </c>
    </row>
    <row r="4026" spans="1:7" x14ac:dyDescent="0.3">
      <c r="A4026" s="11" t="s">
        <v>10439</v>
      </c>
      <c r="B4026" s="11">
        <v>2019</v>
      </c>
      <c r="C4026" s="11" t="s">
        <v>10440</v>
      </c>
      <c r="D4026" s="11" t="s">
        <v>12523</v>
      </c>
      <c r="G4026" s="11" t="s">
        <v>10442</v>
      </c>
    </row>
    <row r="4027" spans="1:7" x14ac:dyDescent="0.3">
      <c r="A4027" s="11" t="s">
        <v>12524</v>
      </c>
      <c r="B4027" s="11">
        <v>2019</v>
      </c>
      <c r="C4027" s="11" t="s">
        <v>12525</v>
      </c>
      <c r="D4027" s="11" t="s">
        <v>597</v>
      </c>
      <c r="E4027" s="11">
        <v>56</v>
      </c>
      <c r="F4027" s="11">
        <v>1</v>
      </c>
      <c r="G4027" s="11" t="s">
        <v>12526</v>
      </c>
    </row>
    <row r="4028" spans="1:7" x14ac:dyDescent="0.3">
      <c r="A4028" s="11" t="s">
        <v>4215</v>
      </c>
      <c r="B4028" s="11">
        <v>2017</v>
      </c>
      <c r="C4028" s="11" t="s">
        <v>1664</v>
      </c>
      <c r="D4028" s="11" t="s">
        <v>4216</v>
      </c>
      <c r="G4028" s="11" t="s">
        <v>1666</v>
      </c>
    </row>
    <row r="4029" spans="1:7" x14ac:dyDescent="0.3">
      <c r="A4029" s="11" t="s">
        <v>12527</v>
      </c>
      <c r="B4029" s="11">
        <v>2021</v>
      </c>
      <c r="C4029" s="11" t="s">
        <v>12528</v>
      </c>
      <c r="D4029" s="11" t="s">
        <v>12529</v>
      </c>
      <c r="G4029" s="11" t="s">
        <v>12530</v>
      </c>
    </row>
    <row r="4030" spans="1:7" x14ac:dyDescent="0.3">
      <c r="A4030" s="11" t="s">
        <v>12531</v>
      </c>
      <c r="B4030" s="11">
        <v>2018</v>
      </c>
      <c r="C4030" s="11" t="s">
        <v>12532</v>
      </c>
      <c r="D4030" s="11" t="s">
        <v>3015</v>
      </c>
      <c r="G4030" s="11" t="s">
        <v>12533</v>
      </c>
    </row>
    <row r="4031" spans="1:7" x14ac:dyDescent="0.3">
      <c r="A4031" s="11" t="s">
        <v>12534</v>
      </c>
      <c r="B4031" s="11">
        <v>2020</v>
      </c>
      <c r="C4031" s="11" t="s">
        <v>12535</v>
      </c>
      <c r="D4031" s="11" t="s">
        <v>683</v>
      </c>
      <c r="E4031" s="11">
        <v>34</v>
      </c>
      <c r="F4031" s="11">
        <v>10</v>
      </c>
      <c r="G4031" s="11" t="s">
        <v>12536</v>
      </c>
    </row>
    <row r="4032" spans="1:7" x14ac:dyDescent="0.3">
      <c r="A4032" s="11" t="s">
        <v>9191</v>
      </c>
      <c r="B4032" s="11">
        <v>2018</v>
      </c>
      <c r="C4032" s="11" t="s">
        <v>12537</v>
      </c>
      <c r="D4032" s="11"/>
      <c r="G4032" s="8" t="s">
        <v>12538</v>
      </c>
    </row>
    <row r="4033" spans="1:7" x14ac:dyDescent="0.3">
      <c r="A4033" s="11" t="s">
        <v>12539</v>
      </c>
      <c r="B4033" s="11">
        <v>2015</v>
      </c>
      <c r="C4033" s="11" t="s">
        <v>7468</v>
      </c>
      <c r="D4033" s="11" t="s">
        <v>12540</v>
      </c>
      <c r="G4033" s="11" t="s">
        <v>7470</v>
      </c>
    </row>
    <row r="4034" spans="1:7" x14ac:dyDescent="0.3">
      <c r="A4034" s="11" t="s">
        <v>3846</v>
      </c>
      <c r="B4034" s="11">
        <v>2017</v>
      </c>
      <c r="C4034" s="11" t="s">
        <v>3847</v>
      </c>
      <c r="D4034" s="11" t="s">
        <v>6145</v>
      </c>
      <c r="G4034" s="11" t="s">
        <v>7807</v>
      </c>
    </row>
    <row r="4035" spans="1:7" x14ac:dyDescent="0.3">
      <c r="A4035" s="11" t="s">
        <v>645</v>
      </c>
      <c r="B4035" s="11">
        <v>2016</v>
      </c>
      <c r="C4035" s="11" t="s">
        <v>646</v>
      </c>
      <c r="D4035" s="11" t="s">
        <v>647</v>
      </c>
      <c r="G4035" s="11" t="s">
        <v>648</v>
      </c>
    </row>
    <row r="4036" spans="1:7" x14ac:dyDescent="0.3">
      <c r="A4036" s="11" t="s">
        <v>12541</v>
      </c>
      <c r="B4036" s="11">
        <v>2020</v>
      </c>
      <c r="C4036" s="11" t="s">
        <v>12542</v>
      </c>
      <c r="D4036" s="11" t="s">
        <v>3444</v>
      </c>
    </row>
    <row r="4037" spans="1:7" x14ac:dyDescent="0.3">
      <c r="A4037" s="11" t="s">
        <v>1557</v>
      </c>
      <c r="B4037" s="11">
        <v>2012</v>
      </c>
      <c r="C4037" s="11" t="s">
        <v>1558</v>
      </c>
      <c r="D4037" s="11" t="s">
        <v>2566</v>
      </c>
      <c r="G4037" s="11" t="s">
        <v>12543</v>
      </c>
    </row>
    <row r="4038" spans="1:7" x14ac:dyDescent="0.3">
      <c r="A4038" s="11" t="s">
        <v>11717</v>
      </c>
      <c r="B4038" s="11">
        <v>2016</v>
      </c>
      <c r="C4038" s="11" t="s">
        <v>9974</v>
      </c>
      <c r="D4038" s="11" t="s">
        <v>12544</v>
      </c>
      <c r="G4038" s="11" t="s">
        <v>9976</v>
      </c>
    </row>
    <row r="4039" spans="1:7" x14ac:dyDescent="0.3">
      <c r="A4039" s="11" t="s">
        <v>7014</v>
      </c>
      <c r="B4039" s="11">
        <v>2019</v>
      </c>
      <c r="C4039" s="11" t="s">
        <v>10458</v>
      </c>
      <c r="D4039" s="11" t="s">
        <v>7016</v>
      </c>
      <c r="E4039" s="11">
        <v>10</v>
      </c>
      <c r="F4039" s="11">
        <v>5</v>
      </c>
      <c r="G4039" s="11" t="s">
        <v>7017</v>
      </c>
    </row>
    <row r="4040" spans="1:7" x14ac:dyDescent="0.3">
      <c r="A4040" s="11" t="s">
        <v>744</v>
      </c>
      <c r="B4040" s="11">
        <v>2018</v>
      </c>
      <c r="C4040" s="11" t="s">
        <v>6315</v>
      </c>
      <c r="D4040" s="11" t="s">
        <v>11725</v>
      </c>
      <c r="G4040" s="11" t="s">
        <v>747</v>
      </c>
    </row>
    <row r="4041" spans="1:7" x14ac:dyDescent="0.3">
      <c r="A4041" s="11" t="s">
        <v>12545</v>
      </c>
      <c r="B4041" s="11">
        <v>2016</v>
      </c>
      <c r="C4041" s="11" t="s">
        <v>7658</v>
      </c>
      <c r="D4041" s="11" t="s">
        <v>3559</v>
      </c>
      <c r="G4041" s="11" t="s">
        <v>7659</v>
      </c>
    </row>
    <row r="4042" spans="1:7" x14ac:dyDescent="0.3">
      <c r="A4042" s="11" t="s">
        <v>12546</v>
      </c>
      <c r="B4042" s="11">
        <v>2020</v>
      </c>
      <c r="C4042" s="11" t="s">
        <v>12547</v>
      </c>
      <c r="D4042" s="11" t="s">
        <v>12548</v>
      </c>
    </row>
    <row r="4043" spans="1:7" x14ac:dyDescent="0.3">
      <c r="A4043" s="11" t="s">
        <v>12549</v>
      </c>
      <c r="B4043" s="11">
        <v>2019</v>
      </c>
      <c r="C4043" s="11" t="s">
        <v>12550</v>
      </c>
      <c r="D4043" s="11" t="s">
        <v>6527</v>
      </c>
    </row>
    <row r="4044" spans="1:7" x14ac:dyDescent="0.3">
      <c r="A4044" s="11" t="s">
        <v>12551</v>
      </c>
      <c r="B4044" s="11">
        <v>2012</v>
      </c>
      <c r="C4044" s="11" t="s">
        <v>12552</v>
      </c>
      <c r="D4044" s="11" t="s">
        <v>12553</v>
      </c>
      <c r="G4044" s="11" t="s">
        <v>12554</v>
      </c>
    </row>
    <row r="4045" spans="1:7" x14ac:dyDescent="0.3">
      <c r="A4045" s="11" t="s">
        <v>12555</v>
      </c>
      <c r="B4045" s="11">
        <v>2022</v>
      </c>
      <c r="C4045" s="11" t="s">
        <v>12556</v>
      </c>
      <c r="D4045" s="11" t="s">
        <v>12557</v>
      </c>
      <c r="G4045" s="11" t="s">
        <v>12558</v>
      </c>
    </row>
    <row r="4046" spans="1:7" x14ac:dyDescent="0.3">
      <c r="A4046" s="11" t="s">
        <v>12559</v>
      </c>
      <c r="B4046" s="11">
        <v>2020</v>
      </c>
      <c r="C4046" s="11" t="s">
        <v>8232</v>
      </c>
      <c r="D4046" s="11" t="s">
        <v>12560</v>
      </c>
      <c r="E4046" s="11">
        <v>119</v>
      </c>
      <c r="G4046" s="11" t="s">
        <v>8233</v>
      </c>
    </row>
    <row r="4047" spans="1:7" x14ac:dyDescent="0.3">
      <c r="A4047" s="11" t="s">
        <v>12561</v>
      </c>
      <c r="B4047" s="11">
        <v>2020</v>
      </c>
      <c r="C4047" s="11" t="s">
        <v>12562</v>
      </c>
      <c r="D4047" s="11" t="s">
        <v>12563</v>
      </c>
      <c r="G4047" s="11" t="s">
        <v>12564</v>
      </c>
    </row>
    <row r="4048" spans="1:7" x14ac:dyDescent="0.3">
      <c r="A4048" s="11" t="s">
        <v>12565</v>
      </c>
      <c r="B4048" s="11">
        <v>2024</v>
      </c>
      <c r="C4048" s="11" t="s">
        <v>12566</v>
      </c>
      <c r="D4048" s="11" t="s">
        <v>12567</v>
      </c>
      <c r="G4048" s="11" t="s">
        <v>12568</v>
      </c>
    </row>
    <row r="4049" spans="1:7" x14ac:dyDescent="0.3">
      <c r="A4049" s="11" t="s">
        <v>12569</v>
      </c>
      <c r="B4049" s="11">
        <v>2022</v>
      </c>
      <c r="C4049" s="11" t="s">
        <v>12570</v>
      </c>
      <c r="D4049" s="11" t="s">
        <v>12571</v>
      </c>
      <c r="G4049" s="11" t="s">
        <v>12572</v>
      </c>
    </row>
    <row r="4050" spans="1:7" x14ac:dyDescent="0.3">
      <c r="A4050" s="11" t="s">
        <v>12573</v>
      </c>
      <c r="B4050" s="11">
        <v>2020</v>
      </c>
      <c r="C4050" s="11" t="s">
        <v>12574</v>
      </c>
      <c r="D4050" s="11" t="s">
        <v>12575</v>
      </c>
      <c r="G4050" s="11" t="s">
        <v>12576</v>
      </c>
    </row>
    <row r="4051" spans="1:7" x14ac:dyDescent="0.3">
      <c r="A4051" s="11" t="s">
        <v>12577</v>
      </c>
      <c r="B4051" s="11">
        <v>2019</v>
      </c>
      <c r="C4051" s="11" t="s">
        <v>12578</v>
      </c>
      <c r="D4051" s="11" t="s">
        <v>12579</v>
      </c>
      <c r="G4051" s="11" t="s">
        <v>12580</v>
      </c>
    </row>
    <row r="4052" spans="1:7" x14ac:dyDescent="0.3">
      <c r="A4052" s="11" t="s">
        <v>11092</v>
      </c>
      <c r="B4052" s="11">
        <v>2019</v>
      </c>
      <c r="C4052" s="11" t="s">
        <v>6403</v>
      </c>
      <c r="D4052" s="11" t="s">
        <v>728</v>
      </c>
      <c r="E4052" s="11" t="s">
        <v>12581</v>
      </c>
    </row>
    <row r="4053" spans="1:7" x14ac:dyDescent="0.3">
      <c r="A4053" s="11" t="s">
        <v>514</v>
      </c>
      <c r="B4053" s="11">
        <v>2017</v>
      </c>
      <c r="C4053" s="11" t="s">
        <v>515</v>
      </c>
      <c r="D4053" s="11" t="s">
        <v>516</v>
      </c>
      <c r="G4053" s="11" t="s">
        <v>517</v>
      </c>
    </row>
    <row r="4054" spans="1:7" x14ac:dyDescent="0.3">
      <c r="A4054" s="11" t="s">
        <v>12582</v>
      </c>
      <c r="B4054" s="11">
        <v>2018</v>
      </c>
      <c r="C4054" s="11" t="s">
        <v>1944</v>
      </c>
      <c r="D4054" s="11" t="s">
        <v>12583</v>
      </c>
      <c r="G4054" s="11" t="s">
        <v>1946</v>
      </c>
    </row>
    <row r="4055" spans="1:7" x14ac:dyDescent="0.3">
      <c r="A4055" s="11" t="s">
        <v>3927</v>
      </c>
      <c r="B4055" s="11">
        <v>2019</v>
      </c>
      <c r="C4055" s="11" t="s">
        <v>3929</v>
      </c>
      <c r="D4055" s="11" t="s">
        <v>12584</v>
      </c>
      <c r="E4055" s="11">
        <v>1</v>
      </c>
      <c r="G4055" s="11" t="s">
        <v>839</v>
      </c>
    </row>
    <row r="4056" spans="1:7" x14ac:dyDescent="0.3">
      <c r="A4056" s="11" t="s">
        <v>12585</v>
      </c>
      <c r="B4056" s="11">
        <v>2021</v>
      </c>
      <c r="C4056" s="11" t="s">
        <v>12586</v>
      </c>
      <c r="D4056" s="11" t="s">
        <v>12587</v>
      </c>
      <c r="G4056" s="11" t="s">
        <v>12588</v>
      </c>
    </row>
    <row r="4057" spans="1:7" x14ac:dyDescent="0.3">
      <c r="A4057" s="11" t="s">
        <v>12589</v>
      </c>
      <c r="B4057" s="11">
        <v>2024</v>
      </c>
      <c r="C4057" s="11" t="s">
        <v>12590</v>
      </c>
      <c r="D4057" s="11" t="s">
        <v>597</v>
      </c>
      <c r="E4057" s="11">
        <v>61</v>
      </c>
      <c r="F4057" s="11">
        <v>1</v>
      </c>
      <c r="G4057" s="11">
        <v>103557</v>
      </c>
    </row>
    <row r="4058" spans="1:7" x14ac:dyDescent="0.3">
      <c r="A4058" s="11" t="s">
        <v>12591</v>
      </c>
      <c r="B4058" s="11">
        <v>2021</v>
      </c>
      <c r="C4058" s="11" t="s">
        <v>12592</v>
      </c>
      <c r="D4058" s="11" t="s">
        <v>12593</v>
      </c>
      <c r="G4058" s="11" t="s">
        <v>12594</v>
      </c>
    </row>
    <row r="4059" spans="1:7" x14ac:dyDescent="0.3">
      <c r="A4059" s="11" t="s">
        <v>12595</v>
      </c>
      <c r="B4059" s="11">
        <v>2019</v>
      </c>
      <c r="C4059" s="11" t="s">
        <v>12596</v>
      </c>
      <c r="D4059" s="11" t="s">
        <v>12597</v>
      </c>
      <c r="G4059" s="11" t="s">
        <v>12598</v>
      </c>
    </row>
    <row r="4060" spans="1:7" x14ac:dyDescent="0.3">
      <c r="A4060" s="11" t="s">
        <v>865</v>
      </c>
      <c r="B4060" s="11">
        <v>2020</v>
      </c>
      <c r="C4060" s="11" t="s">
        <v>12599</v>
      </c>
      <c r="D4060" s="11" t="s">
        <v>12575</v>
      </c>
      <c r="G4060" s="11" t="s">
        <v>868</v>
      </c>
    </row>
    <row r="4061" spans="1:7" x14ac:dyDescent="0.3">
      <c r="A4061" s="11" t="s">
        <v>12600</v>
      </c>
      <c r="B4061" s="11">
        <v>2020</v>
      </c>
      <c r="C4061" s="11" t="s">
        <v>12601</v>
      </c>
      <c r="D4061" s="11" t="s">
        <v>12602</v>
      </c>
      <c r="E4061" s="11">
        <v>2</v>
      </c>
      <c r="F4061" s="11">
        <v>11</v>
      </c>
      <c r="G4061" s="11" t="s">
        <v>12603</v>
      </c>
    </row>
    <row r="4062" spans="1:7" x14ac:dyDescent="0.3">
      <c r="A4062" s="11" t="s">
        <v>12604</v>
      </c>
      <c r="B4062" s="11">
        <v>2004</v>
      </c>
      <c r="C4062" s="11" t="s">
        <v>12605</v>
      </c>
      <c r="D4062" s="11" t="s">
        <v>12606</v>
      </c>
      <c r="G4062" s="11" t="s">
        <v>3881</v>
      </c>
    </row>
    <row r="4063" spans="1:7" x14ac:dyDescent="0.3">
      <c r="A4063" s="11" t="s">
        <v>7871</v>
      </c>
      <c r="B4063" s="11">
        <v>2022</v>
      </c>
      <c r="C4063" s="11" t="s">
        <v>12607</v>
      </c>
      <c r="D4063" s="11" t="s">
        <v>12608</v>
      </c>
      <c r="G4063" s="11" t="s">
        <v>12609</v>
      </c>
    </row>
    <row r="4064" spans="1:7" x14ac:dyDescent="0.3">
      <c r="A4064" s="11" t="s">
        <v>12610</v>
      </c>
      <c r="B4064" s="11">
        <v>2016</v>
      </c>
      <c r="C4064" s="11" t="s">
        <v>12611</v>
      </c>
      <c r="D4064" s="11" t="s">
        <v>12612</v>
      </c>
      <c r="G4064" s="11" t="s">
        <v>12613</v>
      </c>
    </row>
    <row r="4065" spans="1:7" x14ac:dyDescent="0.3">
      <c r="A4065" s="11" t="s">
        <v>12614</v>
      </c>
      <c r="B4065" s="11">
        <v>2019</v>
      </c>
      <c r="C4065" s="11" t="s">
        <v>12615</v>
      </c>
      <c r="D4065" s="11" t="s">
        <v>12616</v>
      </c>
      <c r="G4065" s="11" t="s">
        <v>12617</v>
      </c>
    </row>
    <row r="4066" spans="1:7" x14ac:dyDescent="0.3">
      <c r="A4066" s="11" t="s">
        <v>12618</v>
      </c>
      <c r="B4066" s="11">
        <v>2020</v>
      </c>
      <c r="C4066" s="11" t="s">
        <v>12619</v>
      </c>
      <c r="D4066" s="11" t="s">
        <v>12620</v>
      </c>
      <c r="G4066" s="11" t="s">
        <v>12621</v>
      </c>
    </row>
    <row r="4067" spans="1:7" x14ac:dyDescent="0.3">
      <c r="A4067" s="11" t="s">
        <v>12622</v>
      </c>
      <c r="B4067" s="11">
        <v>2019</v>
      </c>
      <c r="C4067" s="11" t="s">
        <v>12623</v>
      </c>
      <c r="D4067" s="11" t="s">
        <v>12624</v>
      </c>
    </row>
    <row r="4068" spans="1:7" x14ac:dyDescent="0.3">
      <c r="A4068" s="11" t="s">
        <v>12625</v>
      </c>
      <c r="B4068" s="11">
        <v>2024</v>
      </c>
      <c r="C4068" s="11" t="s">
        <v>12626</v>
      </c>
      <c r="D4068" s="11" t="s">
        <v>4118</v>
      </c>
      <c r="E4068" s="11">
        <v>38</v>
      </c>
      <c r="G4068" s="11" t="s">
        <v>12627</v>
      </c>
    </row>
    <row r="4069" spans="1:7" x14ac:dyDescent="0.3">
      <c r="A4069" s="11" t="s">
        <v>12628</v>
      </c>
      <c r="B4069" s="11">
        <v>2024</v>
      </c>
      <c r="C4069" s="11" t="s">
        <v>12629</v>
      </c>
      <c r="D4069" s="11" t="s">
        <v>12630</v>
      </c>
    </row>
    <row r="4070" spans="1:7" x14ac:dyDescent="0.3">
      <c r="A4070" s="11" t="s">
        <v>12631</v>
      </c>
      <c r="B4070" s="11">
        <v>2019</v>
      </c>
      <c r="C4070" s="11" t="s">
        <v>12632</v>
      </c>
      <c r="D4070" s="11" t="s">
        <v>12579</v>
      </c>
      <c r="G4070" s="11" t="s">
        <v>3026</v>
      </c>
    </row>
    <row r="4071" spans="1:7" x14ac:dyDescent="0.3">
      <c r="A4071" s="11" t="s">
        <v>12633</v>
      </c>
      <c r="B4071" s="11">
        <v>2020</v>
      </c>
      <c r="C4071" s="11" t="s">
        <v>12634</v>
      </c>
      <c r="D4071" s="11" t="s">
        <v>12635</v>
      </c>
    </row>
    <row r="4072" spans="1:7" x14ac:dyDescent="0.3">
      <c r="A4072" s="11" t="s">
        <v>12636</v>
      </c>
      <c r="B4072" s="11">
        <v>2020</v>
      </c>
      <c r="C4072" s="11" t="s">
        <v>12637</v>
      </c>
      <c r="D4072" s="11" t="s">
        <v>12575</v>
      </c>
      <c r="G4072" s="11" t="s">
        <v>12638</v>
      </c>
    </row>
    <row r="4073" spans="1:7" x14ac:dyDescent="0.3">
      <c r="A4073" s="11" t="s">
        <v>12639</v>
      </c>
      <c r="B4073" s="11">
        <v>2020</v>
      </c>
      <c r="C4073" s="11" t="s">
        <v>12640</v>
      </c>
      <c r="D4073" s="11" t="s">
        <v>12641</v>
      </c>
      <c r="G4073" s="11" t="s">
        <v>12642</v>
      </c>
    </row>
    <row r="4074" spans="1:7" x14ac:dyDescent="0.3">
      <c r="A4074" s="11" t="s">
        <v>12643</v>
      </c>
      <c r="B4074" s="11">
        <v>2019</v>
      </c>
      <c r="C4074" s="11" t="s">
        <v>12644</v>
      </c>
      <c r="D4074" s="11" t="s">
        <v>12579</v>
      </c>
      <c r="G4074" s="11" t="s">
        <v>12645</v>
      </c>
    </row>
    <row r="4075" spans="1:7" x14ac:dyDescent="0.3">
      <c r="A4075" s="11" t="s">
        <v>12646</v>
      </c>
      <c r="B4075" s="11">
        <v>2024</v>
      </c>
      <c r="C4075" s="11" t="s">
        <v>12647</v>
      </c>
      <c r="D4075" s="11" t="s">
        <v>4118</v>
      </c>
      <c r="E4075" s="11">
        <v>38</v>
      </c>
      <c r="G4075" s="11" t="s">
        <v>12648</v>
      </c>
    </row>
    <row r="4076" spans="1:7" x14ac:dyDescent="0.3">
      <c r="A4076" s="11" t="s">
        <v>929</v>
      </c>
      <c r="B4076" s="11">
        <v>2020</v>
      </c>
      <c r="C4076" s="11" t="s">
        <v>12649</v>
      </c>
      <c r="D4076" s="11" t="s">
        <v>12635</v>
      </c>
    </row>
    <row r="4077" spans="1:7" x14ac:dyDescent="0.3">
      <c r="A4077" s="11" t="s">
        <v>12650</v>
      </c>
      <c r="B4077" s="11">
        <v>2023</v>
      </c>
      <c r="C4077" s="11" t="s">
        <v>12651</v>
      </c>
      <c r="D4077" s="11" t="s">
        <v>728</v>
      </c>
      <c r="E4077" s="11" t="s">
        <v>12652</v>
      </c>
    </row>
    <row r="4078" spans="1:7" x14ac:dyDescent="0.3">
      <c r="A4078" s="11" t="s">
        <v>12653</v>
      </c>
      <c r="B4078" s="11">
        <v>2023</v>
      </c>
      <c r="C4078" s="11" t="s">
        <v>12654</v>
      </c>
      <c r="D4078" s="11" t="s">
        <v>12655</v>
      </c>
      <c r="G4078" s="11" t="s">
        <v>12656</v>
      </c>
    </row>
    <row r="4079" spans="1:7" x14ac:dyDescent="0.3">
      <c r="A4079" s="11" t="s">
        <v>4014</v>
      </c>
      <c r="B4079" s="11">
        <v>2019</v>
      </c>
      <c r="C4079" s="11" t="s">
        <v>4015</v>
      </c>
      <c r="D4079" s="11" t="s">
        <v>728</v>
      </c>
      <c r="E4079" s="11" t="s">
        <v>10606</v>
      </c>
    </row>
    <row r="4080" spans="1:7" x14ac:dyDescent="0.3">
      <c r="A4080" s="11" t="s">
        <v>12657</v>
      </c>
      <c r="B4080" s="11">
        <v>2013</v>
      </c>
      <c r="C4080" s="11" t="s">
        <v>12658</v>
      </c>
      <c r="D4080" s="11" t="s">
        <v>12659</v>
      </c>
      <c r="G4080" s="11" t="s">
        <v>12660</v>
      </c>
    </row>
    <row r="4081" spans="1:7" x14ac:dyDescent="0.3">
      <c r="A4081" s="11" t="s">
        <v>12661</v>
      </c>
      <c r="B4081" s="11">
        <v>2021</v>
      </c>
      <c r="C4081" s="11" t="s">
        <v>12662</v>
      </c>
      <c r="D4081" s="11" t="s">
        <v>12663</v>
      </c>
      <c r="G4081" s="11" t="s">
        <v>12664</v>
      </c>
    </row>
    <row r="4082" spans="1:7" x14ac:dyDescent="0.3">
      <c r="A4082" s="11" t="s">
        <v>12665</v>
      </c>
      <c r="B4082" s="11">
        <v>2021</v>
      </c>
      <c r="C4082" s="11" t="s">
        <v>12666</v>
      </c>
      <c r="D4082" s="11" t="s">
        <v>12667</v>
      </c>
      <c r="G4082" s="11" t="s">
        <v>12668</v>
      </c>
    </row>
    <row r="4083" spans="1:7" x14ac:dyDescent="0.3">
      <c r="A4083" s="11" t="s">
        <v>3290</v>
      </c>
      <c r="B4083" s="11">
        <v>2005</v>
      </c>
      <c r="C4083" s="11" t="s">
        <v>12669</v>
      </c>
      <c r="D4083" s="11" t="s">
        <v>12670</v>
      </c>
      <c r="G4083" s="11" t="s">
        <v>12671</v>
      </c>
    </row>
    <row r="4084" spans="1:7" x14ac:dyDescent="0.3">
      <c r="A4084" s="11" t="s">
        <v>12672</v>
      </c>
      <c r="B4084" s="11">
        <v>2017</v>
      </c>
      <c r="C4084" s="11" t="s">
        <v>12673</v>
      </c>
      <c r="D4084" s="11" t="s">
        <v>12674</v>
      </c>
      <c r="G4084" s="11" t="s">
        <v>12675</v>
      </c>
    </row>
    <row r="4085" spans="1:7" x14ac:dyDescent="0.3">
      <c r="A4085" s="11" t="s">
        <v>1092</v>
      </c>
      <c r="B4085" s="11">
        <v>2019</v>
      </c>
      <c r="C4085" s="11" t="s">
        <v>4068</v>
      </c>
      <c r="D4085" s="11" t="s">
        <v>12676</v>
      </c>
    </row>
    <row r="4086" spans="1:7" x14ac:dyDescent="0.3">
      <c r="A4086" s="11" t="s">
        <v>12677</v>
      </c>
      <c r="B4086" s="11">
        <v>2011</v>
      </c>
      <c r="C4086" s="11" t="s">
        <v>12678</v>
      </c>
      <c r="D4086" s="11" t="s">
        <v>12679</v>
      </c>
      <c r="G4086" s="11" t="s">
        <v>12680</v>
      </c>
    </row>
    <row r="4087" spans="1:7" x14ac:dyDescent="0.3">
      <c r="A4087" s="11" t="s">
        <v>12681</v>
      </c>
      <c r="B4087" s="11">
        <v>2013</v>
      </c>
      <c r="C4087" s="11" t="s">
        <v>12682</v>
      </c>
      <c r="D4087" s="11" t="s">
        <v>12683</v>
      </c>
      <c r="G4087" s="11" t="s">
        <v>12684</v>
      </c>
    </row>
    <row r="4088" spans="1:7" x14ac:dyDescent="0.3">
      <c r="A4088" s="11" t="s">
        <v>12685</v>
      </c>
      <c r="B4088" s="11">
        <v>2023</v>
      </c>
      <c r="C4088" s="11" t="s">
        <v>12686</v>
      </c>
      <c r="D4088" s="11" t="s">
        <v>597</v>
      </c>
      <c r="E4088" s="11">
        <v>60</v>
      </c>
      <c r="F4088" s="11">
        <v>3</v>
      </c>
      <c r="G4088" s="11">
        <v>103277</v>
      </c>
    </row>
    <row r="4089" spans="1:7" x14ac:dyDescent="0.3">
      <c r="A4089" s="11" t="s">
        <v>9397</v>
      </c>
      <c r="B4089" s="11">
        <v>2017</v>
      </c>
      <c r="C4089" s="11" t="s">
        <v>9398</v>
      </c>
      <c r="D4089" s="11" t="s">
        <v>12560</v>
      </c>
      <c r="E4089" s="11">
        <v>70</v>
      </c>
      <c r="G4089" s="11" t="s">
        <v>9399</v>
      </c>
    </row>
    <row r="4090" spans="1:7" x14ac:dyDescent="0.3">
      <c r="A4090" s="11" t="s">
        <v>12687</v>
      </c>
      <c r="B4090" s="11">
        <v>2022</v>
      </c>
      <c r="C4090" s="11" t="s">
        <v>12688</v>
      </c>
      <c r="D4090" s="11" t="s">
        <v>12689</v>
      </c>
      <c r="G4090" s="11" t="s">
        <v>12690</v>
      </c>
    </row>
    <row r="4091" spans="1:7" x14ac:dyDescent="0.3">
      <c r="A4091" s="11" t="s">
        <v>12691</v>
      </c>
      <c r="B4091" s="11">
        <v>2020</v>
      </c>
      <c r="C4091" s="11" t="s">
        <v>12692</v>
      </c>
      <c r="D4091" s="11" t="s">
        <v>12693</v>
      </c>
      <c r="E4091" s="11">
        <v>12355</v>
      </c>
      <c r="G4091" s="11" t="s">
        <v>12694</v>
      </c>
    </row>
    <row r="4092" spans="1:7" x14ac:dyDescent="0.3">
      <c r="A4092" s="11" t="s">
        <v>12695</v>
      </c>
      <c r="B4092" s="11">
        <v>2020</v>
      </c>
      <c r="C4092" s="11" t="s">
        <v>12696</v>
      </c>
      <c r="D4092" s="11" t="s">
        <v>12697</v>
      </c>
      <c r="G4092" s="11" t="s">
        <v>12698</v>
      </c>
    </row>
    <row r="4093" spans="1:7" x14ac:dyDescent="0.3">
      <c r="A4093" s="11" t="s">
        <v>12699</v>
      </c>
      <c r="B4093" s="11">
        <v>2024</v>
      </c>
      <c r="C4093" s="11" t="s">
        <v>12700</v>
      </c>
      <c r="D4093" s="11" t="s">
        <v>597</v>
      </c>
      <c r="E4093" s="11">
        <v>61</v>
      </c>
      <c r="F4093" s="11">
        <v>2</v>
      </c>
      <c r="G4093" s="11">
        <v>103609</v>
      </c>
    </row>
    <row r="4094" spans="1:7" x14ac:dyDescent="0.3">
      <c r="A4094" s="11" t="s">
        <v>12701</v>
      </c>
      <c r="B4094" s="11">
        <v>2021</v>
      </c>
      <c r="C4094" s="11" t="s">
        <v>12702</v>
      </c>
      <c r="D4094" s="11" t="s">
        <v>12703</v>
      </c>
      <c r="G4094" s="11" t="s">
        <v>12704</v>
      </c>
    </row>
    <row r="4095" spans="1:7" x14ac:dyDescent="0.3">
      <c r="A4095" s="11" t="s">
        <v>12705</v>
      </c>
      <c r="B4095" s="11">
        <v>2020</v>
      </c>
      <c r="C4095" s="11" t="s">
        <v>12706</v>
      </c>
      <c r="D4095" s="11" t="s">
        <v>12707</v>
      </c>
      <c r="G4095" s="11" t="s">
        <v>12708</v>
      </c>
    </row>
    <row r="4096" spans="1:7" x14ac:dyDescent="0.3">
      <c r="A4096" s="11" t="s">
        <v>12705</v>
      </c>
      <c r="B4096" s="11">
        <v>2021</v>
      </c>
      <c r="C4096" s="11" t="s">
        <v>12709</v>
      </c>
      <c r="D4096" s="11" t="s">
        <v>12663</v>
      </c>
      <c r="G4096" s="11" t="s">
        <v>12710</v>
      </c>
    </row>
    <row r="4097" spans="1:8" x14ac:dyDescent="0.3">
      <c r="A4097" s="11" t="s">
        <v>12711</v>
      </c>
      <c r="B4097" s="11">
        <v>2024</v>
      </c>
      <c r="C4097" s="11" t="s">
        <v>12712</v>
      </c>
      <c r="D4097" s="11" t="s">
        <v>12713</v>
      </c>
      <c r="G4097" s="11" t="s">
        <v>1678</v>
      </c>
    </row>
    <row r="4098" spans="1:8" x14ac:dyDescent="0.3">
      <c r="A4098" s="11" t="s">
        <v>12714</v>
      </c>
      <c r="B4098" s="11">
        <v>2021</v>
      </c>
      <c r="C4098" s="11" t="s">
        <v>12715</v>
      </c>
      <c r="D4098" s="11" t="s">
        <v>728</v>
      </c>
      <c r="E4098" s="11" t="s">
        <v>12716</v>
      </c>
    </row>
    <row r="4099" spans="1:8" x14ac:dyDescent="0.3">
      <c r="A4099" s="11" t="s">
        <v>12717</v>
      </c>
      <c r="B4099" s="11">
        <v>2022</v>
      </c>
      <c r="C4099" s="11" t="s">
        <v>12718</v>
      </c>
      <c r="D4099" s="11" t="s">
        <v>12719</v>
      </c>
      <c r="G4099" s="11" t="s">
        <v>12720</v>
      </c>
    </row>
    <row r="4100" spans="1:8" x14ac:dyDescent="0.3">
      <c r="A4100" s="11" t="s">
        <v>12721</v>
      </c>
      <c r="B4100" s="11">
        <v>1999</v>
      </c>
      <c r="C4100" s="11" t="s">
        <v>12722</v>
      </c>
      <c r="D4100" s="11" t="s">
        <v>2669</v>
      </c>
      <c r="E4100" s="11">
        <v>25</v>
      </c>
      <c r="F4100" s="11">
        <v>1</v>
      </c>
      <c r="G4100" s="11" t="s">
        <v>12723</v>
      </c>
    </row>
    <row r="4101" spans="1:8" x14ac:dyDescent="0.3">
      <c r="A4101" s="11" t="s">
        <v>12724</v>
      </c>
      <c r="B4101" s="11">
        <v>2018</v>
      </c>
      <c r="C4101" s="11" t="s">
        <v>12725</v>
      </c>
      <c r="D4101" s="11" t="s">
        <v>5364</v>
      </c>
      <c r="G4101" s="11" t="s">
        <v>12726</v>
      </c>
    </row>
    <row r="4102" spans="1:8" x14ac:dyDescent="0.3">
      <c r="A4102" s="11" t="s">
        <v>12727</v>
      </c>
      <c r="B4102" s="11">
        <v>2022</v>
      </c>
      <c r="C4102" s="11" t="s">
        <v>12728</v>
      </c>
      <c r="D4102" s="11" t="s">
        <v>704</v>
      </c>
      <c r="E4102" s="11">
        <v>135</v>
      </c>
      <c r="G4102" s="11" t="s">
        <v>12729</v>
      </c>
    </row>
    <row r="4103" spans="1:8" x14ac:dyDescent="0.3">
      <c r="A4103" s="11" t="s">
        <v>4233</v>
      </c>
      <c r="B4103" s="11">
        <v>2020</v>
      </c>
      <c r="C4103" s="11" t="s">
        <v>4234</v>
      </c>
      <c r="D4103" s="11" t="s">
        <v>12730</v>
      </c>
      <c r="G4103" s="11" t="s">
        <v>12731</v>
      </c>
    </row>
    <row r="4104" spans="1:8" x14ac:dyDescent="0.3">
      <c r="A4104" s="11" t="s">
        <v>12732</v>
      </c>
      <c r="B4104" s="11">
        <v>2022</v>
      </c>
      <c r="C4104" s="11" t="s">
        <v>12733</v>
      </c>
      <c r="D4104" s="11" t="s">
        <v>12734</v>
      </c>
      <c r="G4104" s="11" t="s">
        <v>12735</v>
      </c>
    </row>
    <row r="4105" spans="1:8" x14ac:dyDescent="0.3">
      <c r="A4105" s="11" t="s">
        <v>12736</v>
      </c>
      <c r="B4105" s="11">
        <v>2023</v>
      </c>
      <c r="C4105" s="11" t="s">
        <v>12737</v>
      </c>
      <c r="D4105" s="11" t="s">
        <v>597</v>
      </c>
      <c r="E4105" s="11">
        <v>60</v>
      </c>
      <c r="F4105" s="11">
        <v>2</v>
      </c>
      <c r="G4105" s="11">
        <v>103245</v>
      </c>
    </row>
    <row r="4106" spans="1:8" x14ac:dyDescent="0.3">
      <c r="A4106" s="11" t="s">
        <v>3402</v>
      </c>
      <c r="B4106" s="11">
        <v>2019</v>
      </c>
      <c r="C4106" s="11" t="s">
        <v>11251</v>
      </c>
      <c r="D4106" s="11" t="s">
        <v>12738</v>
      </c>
      <c r="G4106" s="11" t="s">
        <v>11252</v>
      </c>
    </row>
    <row r="4107" spans="1:8" x14ac:dyDescent="0.3">
      <c r="A4107" s="11" t="s">
        <v>7938</v>
      </c>
      <c r="B4107" s="11">
        <v>2020</v>
      </c>
      <c r="C4107" s="11" t="s">
        <v>7939</v>
      </c>
      <c r="D4107" s="11" t="s">
        <v>12641</v>
      </c>
      <c r="G4107" s="11" t="s">
        <v>12739</v>
      </c>
    </row>
    <row r="4108" spans="1:8" x14ac:dyDescent="0.3">
      <c r="A4108" s="11" t="s">
        <v>12740</v>
      </c>
      <c r="B4108" s="11">
        <v>2022</v>
      </c>
      <c r="C4108" s="11" t="s">
        <v>12741</v>
      </c>
      <c r="D4108" s="11" t="s">
        <v>12742</v>
      </c>
    </row>
    <row r="4109" spans="1:8" x14ac:dyDescent="0.3">
      <c r="A4109" s="11" t="s">
        <v>12743</v>
      </c>
      <c r="B4109" s="11">
        <v>2024</v>
      </c>
      <c r="C4109" s="11" t="s">
        <v>12744</v>
      </c>
      <c r="D4109" s="11" t="s">
        <v>4118</v>
      </c>
      <c r="E4109" s="11">
        <v>38</v>
      </c>
      <c r="G4109" s="11" t="s">
        <v>12745</v>
      </c>
    </row>
    <row r="4110" spans="1:8" x14ac:dyDescent="0.3">
      <c r="A4110" s="11" t="s">
        <v>12746</v>
      </c>
      <c r="B4110" s="11">
        <v>2023</v>
      </c>
      <c r="C4110" s="11" t="s">
        <v>12747</v>
      </c>
      <c r="D4110" s="11" t="s">
        <v>1139</v>
      </c>
      <c r="E4110" s="11">
        <v>635</v>
      </c>
      <c r="G4110" s="11" t="s">
        <v>12748</v>
      </c>
    </row>
    <row r="4111" spans="1:8" x14ac:dyDescent="0.3">
      <c r="A4111" s="11" t="s">
        <v>12749</v>
      </c>
      <c r="B4111" s="11">
        <v>2023</v>
      </c>
      <c r="C4111" s="11" t="s">
        <v>12750</v>
      </c>
      <c r="D4111" s="11" t="s">
        <v>12751</v>
      </c>
      <c r="E4111" s="11">
        <v>35</v>
      </c>
      <c r="F4111" s="11">
        <v>6</v>
      </c>
      <c r="G4111" s="11">
        <v>102733</v>
      </c>
      <c r="H4111" s="11" t="s">
        <v>12752</v>
      </c>
    </row>
    <row r="4112" spans="1:8" x14ac:dyDescent="0.3">
      <c r="A4112" s="11" t="s">
        <v>12753</v>
      </c>
      <c r="B4112" s="11">
        <v>2021</v>
      </c>
      <c r="C4112" s="11" t="s">
        <v>12754</v>
      </c>
      <c r="D4112" s="11" t="s">
        <v>12394</v>
      </c>
      <c r="E4112" s="11">
        <v>174</v>
      </c>
      <c r="F4112" s="11">
        <v>26</v>
      </c>
      <c r="G4112" s="11" t="s">
        <v>7560</v>
      </c>
      <c r="H4112" s="11" t="s">
        <v>12755</v>
      </c>
    </row>
    <row r="4113" spans="1:8" x14ac:dyDescent="0.3">
      <c r="A4113" s="11" t="s">
        <v>12756</v>
      </c>
      <c r="B4113" s="11">
        <v>2023</v>
      </c>
      <c r="C4113" s="11" t="s">
        <v>12757</v>
      </c>
      <c r="D4113" s="11" t="s">
        <v>6026</v>
      </c>
      <c r="E4113" s="11">
        <v>4</v>
      </c>
      <c r="G4113" s="11">
        <v>100027</v>
      </c>
      <c r="H4113" s="11" t="s">
        <v>12758</v>
      </c>
    </row>
    <row r="4114" spans="1:8" x14ac:dyDescent="0.3">
      <c r="A4114" s="11" t="s">
        <v>12759</v>
      </c>
      <c r="B4114" s="11">
        <v>2022</v>
      </c>
      <c r="C4114" s="11" t="s">
        <v>12760</v>
      </c>
      <c r="D4114" s="11" t="s">
        <v>3993</v>
      </c>
      <c r="E4114" s="11">
        <v>11</v>
      </c>
      <c r="F4114" s="11">
        <v>20</v>
      </c>
      <c r="G4114" s="11">
        <v>3273</v>
      </c>
      <c r="H4114" s="11" t="s">
        <v>12761</v>
      </c>
    </row>
    <row r="4115" spans="1:8" x14ac:dyDescent="0.3">
      <c r="A4115" s="11" t="s">
        <v>8372</v>
      </c>
      <c r="B4115" s="11">
        <v>2023</v>
      </c>
      <c r="C4115" s="11" t="s">
        <v>12762</v>
      </c>
      <c r="D4115" s="11" t="s">
        <v>8374</v>
      </c>
      <c r="E4115" s="11">
        <v>5</v>
      </c>
      <c r="F4115" s="11">
        <v>1</v>
      </c>
      <c r="G4115" s="11" t="s">
        <v>8375</v>
      </c>
      <c r="H4115" s="11" t="s">
        <v>12763</v>
      </c>
    </row>
    <row r="4116" spans="1:8" x14ac:dyDescent="0.3">
      <c r="A4116" s="11" t="s">
        <v>12764</v>
      </c>
      <c r="B4116" s="11">
        <v>2023</v>
      </c>
      <c r="C4116" s="11" t="s">
        <v>4467</v>
      </c>
      <c r="D4116" s="11" t="s">
        <v>715</v>
      </c>
      <c r="E4116" s="11">
        <v>11</v>
      </c>
      <c r="G4116" s="11" t="s">
        <v>12765</v>
      </c>
      <c r="H4116" s="11" t="s">
        <v>12766</v>
      </c>
    </row>
    <row r="4117" spans="1:8" x14ac:dyDescent="0.3">
      <c r="A4117" s="11" t="s">
        <v>12767</v>
      </c>
      <c r="B4117" s="11">
        <v>2023</v>
      </c>
      <c r="C4117" s="11" t="s">
        <v>12768</v>
      </c>
      <c r="D4117" s="11" t="s">
        <v>12769</v>
      </c>
      <c r="E4117" s="11">
        <v>35</v>
      </c>
      <c r="F4117" s="11">
        <v>8</v>
      </c>
      <c r="G4117" s="11">
        <v>101652</v>
      </c>
      <c r="H4117" s="11" t="s">
        <v>12770</v>
      </c>
    </row>
    <row r="4118" spans="1:8" x14ac:dyDescent="0.3">
      <c r="A4118" s="11" t="s">
        <v>12771</v>
      </c>
      <c r="B4118" s="11">
        <v>2023</v>
      </c>
      <c r="C4118" s="11" t="s">
        <v>12772</v>
      </c>
      <c r="D4118" s="11" t="s">
        <v>9676</v>
      </c>
      <c r="E4118" s="11">
        <v>23</v>
      </c>
      <c r="F4118" s="11">
        <v>11</v>
      </c>
      <c r="G4118" s="11">
        <v>5232</v>
      </c>
      <c r="H4118" s="11" t="s">
        <v>12773</v>
      </c>
    </row>
    <row r="4119" spans="1:8" x14ac:dyDescent="0.3">
      <c r="A4119" s="11" t="s">
        <v>12774</v>
      </c>
      <c r="B4119" s="11">
        <v>2020</v>
      </c>
      <c r="C4119" s="11" t="s">
        <v>12775</v>
      </c>
      <c r="D4119" s="11" t="s">
        <v>12776</v>
      </c>
      <c r="E4119" s="11">
        <v>77</v>
      </c>
      <c r="F4119" s="11">
        <v>6</v>
      </c>
      <c r="G4119" s="11" t="s">
        <v>12777</v>
      </c>
      <c r="H4119" s="11" t="s">
        <v>12778</v>
      </c>
    </row>
    <row r="4120" spans="1:8" x14ac:dyDescent="0.3">
      <c r="A4120" s="11" t="s">
        <v>12779</v>
      </c>
      <c r="B4120" s="11">
        <v>2022</v>
      </c>
      <c r="C4120" s="11" t="s">
        <v>12780</v>
      </c>
      <c r="D4120" s="11" t="s">
        <v>715</v>
      </c>
      <c r="E4120" s="11">
        <v>10</v>
      </c>
      <c r="G4120" s="11" t="s">
        <v>12781</v>
      </c>
      <c r="H4120" s="11" t="s">
        <v>12782</v>
      </c>
    </row>
    <row r="4121" spans="1:8" x14ac:dyDescent="0.3">
      <c r="A4121" s="11" t="s">
        <v>12783</v>
      </c>
      <c r="B4121" s="11">
        <v>2024</v>
      </c>
      <c r="C4121" s="11" t="s">
        <v>12784</v>
      </c>
      <c r="D4121" s="11" t="s">
        <v>12785</v>
      </c>
      <c r="E4121" s="11">
        <v>13</v>
      </c>
      <c r="F4121" s="11">
        <v>3</v>
      </c>
      <c r="G4121" s="11">
        <v>207</v>
      </c>
      <c r="H4121" s="11" t="s">
        <v>12786</v>
      </c>
    </row>
    <row r="4122" spans="1:8" x14ac:dyDescent="0.3">
      <c r="A4122" s="11" t="s">
        <v>12787</v>
      </c>
      <c r="B4122" s="11">
        <v>2022</v>
      </c>
      <c r="C4122" s="11" t="s">
        <v>12788</v>
      </c>
      <c r="D4122" s="11" t="s">
        <v>3901</v>
      </c>
      <c r="E4122" s="11">
        <v>2022</v>
      </c>
      <c r="G4122" s="11" t="s">
        <v>2152</v>
      </c>
      <c r="H4122" s="11" t="s">
        <v>12789</v>
      </c>
    </row>
    <row r="4123" spans="1:8" x14ac:dyDescent="0.3">
      <c r="A4123" s="11" t="s">
        <v>12790</v>
      </c>
      <c r="B4123" s="11">
        <v>2024</v>
      </c>
      <c r="C4123" s="11" t="s">
        <v>12791</v>
      </c>
      <c r="D4123" s="11" t="s">
        <v>588</v>
      </c>
      <c r="E4123" s="11">
        <v>19</v>
      </c>
      <c r="F4123" s="11">
        <v>4</v>
      </c>
      <c r="H4123" s="11" t="s">
        <v>12792</v>
      </c>
    </row>
    <row r="4124" spans="1:8" x14ac:dyDescent="0.3">
      <c r="A4124" s="11" t="s">
        <v>12793</v>
      </c>
      <c r="B4124" s="11">
        <v>2023</v>
      </c>
      <c r="C4124" s="11" t="s">
        <v>12794</v>
      </c>
      <c r="D4124" s="11" t="s">
        <v>12795</v>
      </c>
      <c r="E4124" s="11">
        <v>13</v>
      </c>
      <c r="F4124" s="11">
        <v>1</v>
      </c>
      <c r="G4124" s="11">
        <v>5</v>
      </c>
      <c r="H4124" s="11" t="s">
        <v>12796</v>
      </c>
    </row>
    <row r="4125" spans="1:8" x14ac:dyDescent="0.3">
      <c r="A4125" s="11" t="s">
        <v>12797</v>
      </c>
      <c r="B4125" s="11">
        <v>2022</v>
      </c>
      <c r="C4125" s="11" t="s">
        <v>12798</v>
      </c>
      <c r="D4125" s="11" t="s">
        <v>485</v>
      </c>
      <c r="E4125" s="11">
        <v>258</v>
      </c>
      <c r="G4125" s="11">
        <v>109975</v>
      </c>
      <c r="H4125" s="11" t="s">
        <v>12799</v>
      </c>
    </row>
    <row r="4126" spans="1:8" x14ac:dyDescent="0.3">
      <c r="A4126" s="11" t="s">
        <v>12800</v>
      </c>
      <c r="B4126" s="11">
        <v>2023</v>
      </c>
      <c r="C4126" s="11" t="s">
        <v>12801</v>
      </c>
      <c r="D4126" s="11" t="s">
        <v>12802</v>
      </c>
      <c r="E4126" s="11">
        <v>21</v>
      </c>
      <c r="F4126" s="11">
        <v>1</v>
      </c>
      <c r="G4126" s="11" t="s">
        <v>12803</v>
      </c>
      <c r="H4126" s="11" t="s">
        <v>12804</v>
      </c>
    </row>
    <row r="4127" spans="1:8" x14ac:dyDescent="0.3">
      <c r="A4127" s="11" t="s">
        <v>11977</v>
      </c>
      <c r="B4127" s="11">
        <v>2023</v>
      </c>
      <c r="C4127" s="11" t="s">
        <v>11978</v>
      </c>
      <c r="D4127" s="11" t="s">
        <v>3876</v>
      </c>
      <c r="E4127" s="11">
        <v>4</v>
      </c>
      <c r="G4127" s="11" t="s">
        <v>11979</v>
      </c>
      <c r="H4127" s="11" t="s">
        <v>12805</v>
      </c>
    </row>
    <row r="4128" spans="1:8" x14ac:dyDescent="0.3">
      <c r="A4128" s="11" t="s">
        <v>12806</v>
      </c>
      <c r="B4128" s="11">
        <v>2020</v>
      </c>
      <c r="C4128" s="11" t="s">
        <v>12807</v>
      </c>
      <c r="D4128" s="11" t="s">
        <v>811</v>
      </c>
      <c r="E4128" s="11">
        <v>29</v>
      </c>
      <c r="F4128" s="11">
        <v>3</v>
      </c>
      <c r="G4128" s="11" t="s">
        <v>3976</v>
      </c>
      <c r="H4128" s="11" t="s">
        <v>12808</v>
      </c>
    </row>
    <row r="4129" spans="1:8" x14ac:dyDescent="0.3">
      <c r="A4129" s="11" t="s">
        <v>12809</v>
      </c>
      <c r="B4129" s="11">
        <v>2024</v>
      </c>
      <c r="C4129" s="11" t="s">
        <v>12810</v>
      </c>
      <c r="D4129" s="11" t="s">
        <v>5628</v>
      </c>
      <c r="E4129" s="11">
        <v>151</v>
      </c>
      <c r="G4129" s="11">
        <v>102306</v>
      </c>
      <c r="H4129" s="11" t="s">
        <v>12811</v>
      </c>
    </row>
    <row r="4130" spans="1:8" x14ac:dyDescent="0.3">
      <c r="A4130" s="11" t="s">
        <v>12812</v>
      </c>
      <c r="B4130" s="11">
        <v>2023</v>
      </c>
      <c r="C4130" s="11" t="s">
        <v>12813</v>
      </c>
      <c r="D4130" s="11" t="s">
        <v>5617</v>
      </c>
      <c r="E4130" s="11">
        <v>36</v>
      </c>
      <c r="F4130" s="11">
        <v>3</v>
      </c>
      <c r="G4130" s="11" t="s">
        <v>12814</v>
      </c>
      <c r="H4130" s="11" t="s">
        <v>12815</v>
      </c>
    </row>
    <row r="4131" spans="1:8" x14ac:dyDescent="0.3">
      <c r="A4131" s="11" t="s">
        <v>12816</v>
      </c>
      <c r="B4131" s="11">
        <v>2024</v>
      </c>
      <c r="C4131" s="11" t="s">
        <v>12817</v>
      </c>
      <c r="D4131" s="11" t="s">
        <v>715</v>
      </c>
      <c r="E4131" s="11">
        <v>12</v>
      </c>
      <c r="G4131" s="11" t="s">
        <v>12818</v>
      </c>
      <c r="H4131" s="11" t="s">
        <v>12819</v>
      </c>
    </row>
    <row r="4132" spans="1:8" x14ac:dyDescent="0.3">
      <c r="A4132" s="11" t="s">
        <v>12820</v>
      </c>
      <c r="B4132" s="11">
        <v>2024</v>
      </c>
      <c r="C4132" s="11" t="s">
        <v>12821</v>
      </c>
      <c r="D4132" s="11" t="s">
        <v>12822</v>
      </c>
      <c r="E4132" s="11">
        <v>15</v>
      </c>
      <c r="F4132" s="11">
        <v>1</v>
      </c>
      <c r="G4132" s="11" t="s">
        <v>12823</v>
      </c>
      <c r="H4132" s="11" t="s">
        <v>12824</v>
      </c>
    </row>
    <row r="4133" spans="1:8" x14ac:dyDescent="0.3">
      <c r="A4133" s="11" t="s">
        <v>12825</v>
      </c>
      <c r="B4133" s="11">
        <v>2023</v>
      </c>
      <c r="C4133" s="11" t="s">
        <v>12826</v>
      </c>
      <c r="D4133" s="11" t="s">
        <v>12827</v>
      </c>
      <c r="E4133" s="11">
        <v>16</v>
      </c>
      <c r="F4133" s="11">
        <v>1</v>
      </c>
      <c r="G4133" s="11">
        <v>54</v>
      </c>
      <c r="H4133" s="11" t="s">
        <v>12828</v>
      </c>
    </row>
    <row r="4134" spans="1:8" x14ac:dyDescent="0.3">
      <c r="A4134" s="11" t="s">
        <v>12829</v>
      </c>
      <c r="B4134" s="11">
        <v>2023</v>
      </c>
      <c r="C4134" s="11" t="s">
        <v>12830</v>
      </c>
      <c r="D4134" s="11" t="s">
        <v>3186</v>
      </c>
      <c r="E4134" s="11">
        <v>13</v>
      </c>
      <c r="F4134" s="11">
        <v>4</v>
      </c>
      <c r="G4134" s="11">
        <v>2074</v>
      </c>
      <c r="H4134" s="11" t="s">
        <v>12831</v>
      </c>
    </row>
    <row r="4135" spans="1:8" x14ac:dyDescent="0.3">
      <c r="A4135" s="11" t="s">
        <v>12832</v>
      </c>
      <c r="B4135" s="11">
        <v>2022</v>
      </c>
      <c r="C4135" s="11" t="s">
        <v>12833</v>
      </c>
      <c r="D4135" s="11" t="s">
        <v>715</v>
      </c>
      <c r="E4135" s="11">
        <v>10</v>
      </c>
      <c r="G4135" s="11" t="s">
        <v>4557</v>
      </c>
      <c r="H4135" s="11" t="s">
        <v>12834</v>
      </c>
    </row>
    <row r="4136" spans="1:8" x14ac:dyDescent="0.3">
      <c r="A4136" s="11" t="s">
        <v>12835</v>
      </c>
      <c r="B4136" s="11">
        <v>2023</v>
      </c>
      <c r="C4136" s="11" t="s">
        <v>12836</v>
      </c>
      <c r="D4136" s="11" t="s">
        <v>3186</v>
      </c>
      <c r="E4136" s="11">
        <v>13</v>
      </c>
      <c r="F4136" s="11">
        <v>3</v>
      </c>
      <c r="G4136" s="11">
        <v>1445</v>
      </c>
      <c r="H4136" s="11" t="s">
        <v>12837</v>
      </c>
    </row>
    <row r="4137" spans="1:8" x14ac:dyDescent="0.3">
      <c r="A4137" s="11" t="s">
        <v>12838</v>
      </c>
      <c r="B4137" s="11">
        <v>2024</v>
      </c>
      <c r="C4137" s="11" t="s">
        <v>12839</v>
      </c>
      <c r="D4137" s="11" t="s">
        <v>12840</v>
      </c>
      <c r="E4137" s="11">
        <v>7</v>
      </c>
      <c r="H4137" s="11" t="s">
        <v>12841</v>
      </c>
    </row>
    <row r="4138" spans="1:8" x14ac:dyDescent="0.3">
      <c r="A4138" s="11" t="s">
        <v>12842</v>
      </c>
      <c r="B4138" s="11">
        <v>2024</v>
      </c>
      <c r="C4138" s="11" t="s">
        <v>12843</v>
      </c>
      <c r="D4138" s="11" t="s">
        <v>12844</v>
      </c>
      <c r="E4138" s="11">
        <v>19</v>
      </c>
      <c r="F4138" s="11">
        <v>2</v>
      </c>
      <c r="G4138" s="11" t="s">
        <v>12845</v>
      </c>
      <c r="H4138" s="11" t="s">
        <v>12846</v>
      </c>
    </row>
    <row r="4139" spans="1:8" x14ac:dyDescent="0.3">
      <c r="A4139" s="11" t="s">
        <v>12847</v>
      </c>
      <c r="B4139" s="11">
        <v>2020</v>
      </c>
      <c r="C4139" s="11" t="s">
        <v>12848</v>
      </c>
      <c r="D4139" s="11" t="s">
        <v>12849</v>
      </c>
      <c r="E4139" s="11">
        <v>4</v>
      </c>
      <c r="F4139" s="11">
        <v>2</v>
      </c>
      <c r="G4139" s="11" t="s">
        <v>3498</v>
      </c>
      <c r="H4139" s="11" t="s">
        <v>12850</v>
      </c>
    </row>
    <row r="4140" spans="1:8" x14ac:dyDescent="0.3">
      <c r="A4140" s="11" t="s">
        <v>12851</v>
      </c>
      <c r="B4140" s="11">
        <v>2023</v>
      </c>
      <c r="C4140" s="11" t="s">
        <v>12852</v>
      </c>
      <c r="D4140" s="11" t="s">
        <v>4025</v>
      </c>
      <c r="E4140" s="11">
        <v>74</v>
      </c>
      <c r="F4140" s="11">
        <v>1</v>
      </c>
      <c r="G4140" s="11" t="s">
        <v>12853</v>
      </c>
      <c r="H4140" s="11" t="s">
        <v>12854</v>
      </c>
    </row>
    <row r="4141" spans="1:8" x14ac:dyDescent="0.3">
      <c r="A4141" s="11" t="s">
        <v>12855</v>
      </c>
      <c r="B4141" s="11">
        <v>2023</v>
      </c>
      <c r="C4141" s="11" t="s">
        <v>12856</v>
      </c>
      <c r="D4141" s="11" t="s">
        <v>3186</v>
      </c>
      <c r="E4141" s="11">
        <v>13</v>
      </c>
      <c r="F4141" s="11">
        <v>6</v>
      </c>
      <c r="G4141" s="11">
        <v>3915</v>
      </c>
      <c r="H4141" s="11" t="s">
        <v>12857</v>
      </c>
    </row>
    <row r="4142" spans="1:8" x14ac:dyDescent="0.3">
      <c r="A4142" s="11" t="s">
        <v>12858</v>
      </c>
      <c r="B4142" s="11">
        <v>2022</v>
      </c>
      <c r="C4142" s="11" t="s">
        <v>12859</v>
      </c>
      <c r="D4142" s="11" t="s">
        <v>715</v>
      </c>
      <c r="E4142" s="11">
        <v>10</v>
      </c>
      <c r="G4142" s="11" t="s">
        <v>12860</v>
      </c>
      <c r="H4142" s="11" t="s">
        <v>12861</v>
      </c>
    </row>
    <row r="4143" spans="1:8" x14ac:dyDescent="0.3">
      <c r="A4143" s="11" t="s">
        <v>12862</v>
      </c>
      <c r="B4143" s="11">
        <v>2023</v>
      </c>
      <c r="C4143" s="11" t="s">
        <v>12863</v>
      </c>
      <c r="D4143" s="11" t="s">
        <v>12864</v>
      </c>
      <c r="E4143" s="11">
        <v>29</v>
      </c>
      <c r="F4143" s="11">
        <v>3</v>
      </c>
      <c r="G4143" s="11">
        <v>1750</v>
      </c>
      <c r="H4143" s="11" t="s">
        <v>12865</v>
      </c>
    </row>
    <row r="4144" spans="1:8" x14ac:dyDescent="0.3">
      <c r="A4144" s="11" t="s">
        <v>12866</v>
      </c>
      <c r="B4144" s="11">
        <v>2023</v>
      </c>
      <c r="C4144" s="11" t="s">
        <v>12867</v>
      </c>
      <c r="D4144" s="11" t="s">
        <v>12868</v>
      </c>
      <c r="G4144" s="11" t="s">
        <v>12869</v>
      </c>
      <c r="H4144" s="11" t="s">
        <v>12870</v>
      </c>
    </row>
    <row r="4145" spans="1:8" x14ac:dyDescent="0.3">
      <c r="A4145" s="11" t="s">
        <v>12871</v>
      </c>
      <c r="B4145" s="11">
        <v>2023</v>
      </c>
      <c r="C4145" s="11" t="s">
        <v>12872</v>
      </c>
      <c r="D4145" s="11" t="s">
        <v>485</v>
      </c>
      <c r="E4145" s="11">
        <v>269</v>
      </c>
      <c r="G4145" s="11">
        <v>110513</v>
      </c>
      <c r="H4145" s="11" t="s">
        <v>12873</v>
      </c>
    </row>
    <row r="4146" spans="1:8" x14ac:dyDescent="0.3">
      <c r="A4146" s="11" t="s">
        <v>12874</v>
      </c>
      <c r="B4146" s="11">
        <v>2023</v>
      </c>
      <c r="C4146" s="11" t="s">
        <v>12875</v>
      </c>
      <c r="D4146" s="11" t="s">
        <v>508</v>
      </c>
      <c r="E4146" s="11">
        <v>23</v>
      </c>
      <c r="F4146" s="11">
        <v>2</v>
      </c>
      <c r="G4146" s="11" t="s">
        <v>1678</v>
      </c>
      <c r="H4146" s="11" t="s">
        <v>12876</v>
      </c>
    </row>
    <row r="4147" spans="1:8" x14ac:dyDescent="0.3">
      <c r="A4147" s="11" t="s">
        <v>454</v>
      </c>
      <c r="B4147" s="11">
        <v>2018</v>
      </c>
      <c r="C4147" s="11" t="s">
        <v>455</v>
      </c>
      <c r="D4147" s="11" t="s">
        <v>12877</v>
      </c>
    </row>
    <row r="4148" spans="1:8" x14ac:dyDescent="0.3">
      <c r="A4148" s="11" t="s">
        <v>12878</v>
      </c>
      <c r="B4148" s="11">
        <v>2023</v>
      </c>
      <c r="C4148" s="11" t="s">
        <v>12879</v>
      </c>
      <c r="D4148" s="11" t="s">
        <v>12880</v>
      </c>
      <c r="E4148" s="11">
        <v>75</v>
      </c>
      <c r="F4148" s="11">
        <v>1</v>
      </c>
      <c r="G4148" s="11" t="s">
        <v>12881</v>
      </c>
      <c r="H4148" s="11" t="s">
        <v>12882</v>
      </c>
    </row>
    <row r="4149" spans="1:8" x14ac:dyDescent="0.3">
      <c r="A4149" s="11" t="s">
        <v>12883</v>
      </c>
      <c r="B4149" s="11">
        <v>2019</v>
      </c>
      <c r="C4149" s="11" t="s">
        <v>12884</v>
      </c>
      <c r="D4149" s="11" t="s">
        <v>715</v>
      </c>
      <c r="E4149" s="11">
        <v>7</v>
      </c>
      <c r="G4149" s="11" t="s">
        <v>7357</v>
      </c>
      <c r="H4149" s="11" t="s">
        <v>12885</v>
      </c>
    </row>
    <row r="4150" spans="1:8" x14ac:dyDescent="0.3">
      <c r="A4150" s="11" t="s">
        <v>8946</v>
      </c>
      <c r="B4150" s="11">
        <v>2016</v>
      </c>
      <c r="C4150" s="11" t="s">
        <v>203</v>
      </c>
      <c r="D4150" s="11" t="s">
        <v>437</v>
      </c>
      <c r="E4150" s="11">
        <v>63</v>
      </c>
      <c r="G4150" s="11" t="s">
        <v>3538</v>
      </c>
      <c r="H4150" s="11" t="s">
        <v>8947</v>
      </c>
    </row>
    <row r="4151" spans="1:8" x14ac:dyDescent="0.3">
      <c r="A4151" s="11" t="s">
        <v>4466</v>
      </c>
      <c r="B4151" s="11">
        <v>2023</v>
      </c>
      <c r="C4151" s="11" t="s">
        <v>12886</v>
      </c>
      <c r="D4151" s="11" t="s">
        <v>715</v>
      </c>
      <c r="E4151" s="11">
        <v>11</v>
      </c>
      <c r="G4151" s="11" t="s">
        <v>12765</v>
      </c>
      <c r="H4151" s="11" t="s">
        <v>12887</v>
      </c>
    </row>
    <row r="4152" spans="1:8" x14ac:dyDescent="0.3">
      <c r="A4152" s="11" t="s">
        <v>12888</v>
      </c>
      <c r="B4152" s="11">
        <v>2022</v>
      </c>
      <c r="C4152" s="11" t="s">
        <v>12889</v>
      </c>
      <c r="D4152" s="11" t="s">
        <v>12827</v>
      </c>
      <c r="E4152" s="11">
        <v>15</v>
      </c>
      <c r="F4152" s="11">
        <v>1</v>
      </c>
      <c r="G4152" s="11" t="s">
        <v>2045</v>
      </c>
      <c r="H4152" s="11" t="s">
        <v>12890</v>
      </c>
    </row>
    <row r="4153" spans="1:8" x14ac:dyDescent="0.3">
      <c r="A4153" s="11" t="s">
        <v>12891</v>
      </c>
      <c r="B4153" s="11">
        <v>2021</v>
      </c>
      <c r="C4153" s="11" t="s">
        <v>12892</v>
      </c>
      <c r="D4153" s="11" t="s">
        <v>12893</v>
      </c>
      <c r="G4153" s="11" t="s">
        <v>12894</v>
      </c>
    </row>
    <row r="4154" spans="1:8" x14ac:dyDescent="0.3">
      <c r="A4154" s="11" t="s">
        <v>12895</v>
      </c>
      <c r="B4154" s="11">
        <v>2021</v>
      </c>
      <c r="C4154" s="11" t="s">
        <v>12896</v>
      </c>
      <c r="D4154" s="11" t="s">
        <v>12897</v>
      </c>
      <c r="G4154" s="11" t="s">
        <v>12898</v>
      </c>
    </row>
    <row r="4155" spans="1:8" x14ac:dyDescent="0.3">
      <c r="A4155" s="11" t="s">
        <v>12899</v>
      </c>
      <c r="B4155" s="11">
        <v>2017</v>
      </c>
      <c r="C4155" s="11" t="s">
        <v>12900</v>
      </c>
      <c r="D4155" s="11" t="s">
        <v>12901</v>
      </c>
      <c r="G4155" s="11" t="s">
        <v>12902</v>
      </c>
    </row>
    <row r="4156" spans="1:8" x14ac:dyDescent="0.3">
      <c r="A4156" s="11" t="s">
        <v>12903</v>
      </c>
      <c r="B4156" s="11">
        <v>2010</v>
      </c>
      <c r="C4156" s="11" t="s">
        <v>12904</v>
      </c>
      <c r="D4156" s="11" t="s">
        <v>12905</v>
      </c>
      <c r="E4156" s="11">
        <v>41</v>
      </c>
      <c r="F4156" s="11">
        <v>4</v>
      </c>
      <c r="G4156" s="11" t="s">
        <v>12906</v>
      </c>
      <c r="H4156" s="11" t="s">
        <v>12907</v>
      </c>
    </row>
    <row r="4157" spans="1:8" x14ac:dyDescent="0.3">
      <c r="A4157" s="11" t="s">
        <v>8400</v>
      </c>
      <c r="B4157" s="11">
        <v>2021</v>
      </c>
      <c r="C4157" s="11" t="s">
        <v>12908</v>
      </c>
      <c r="D4157" s="11" t="s">
        <v>8402</v>
      </c>
      <c r="E4157" s="11">
        <v>4</v>
      </c>
      <c r="F4157" s="11">
        <v>1</v>
      </c>
      <c r="G4157" s="11" t="s">
        <v>8403</v>
      </c>
      <c r="H4157" s="11" t="s">
        <v>12909</v>
      </c>
    </row>
    <row r="4158" spans="1:8" x14ac:dyDescent="0.3">
      <c r="A4158" s="11" t="s">
        <v>12910</v>
      </c>
      <c r="B4158" s="11">
        <v>2019</v>
      </c>
      <c r="C4158" s="11" t="s">
        <v>12911</v>
      </c>
      <c r="D4158" s="11" t="s">
        <v>12912</v>
      </c>
      <c r="H4158" s="11" t="s">
        <v>12913</v>
      </c>
    </row>
    <row r="4159" spans="1:8" x14ac:dyDescent="0.3">
      <c r="A4159" s="11" t="s">
        <v>12914</v>
      </c>
      <c r="B4159" s="11">
        <v>2017</v>
      </c>
      <c r="C4159" s="11" t="s">
        <v>12915</v>
      </c>
      <c r="D4159" s="11" t="s">
        <v>437</v>
      </c>
      <c r="E4159" s="11">
        <v>76</v>
      </c>
      <c r="G4159" s="11" t="s">
        <v>12916</v>
      </c>
      <c r="H4159" s="11" t="s">
        <v>12917</v>
      </c>
    </row>
    <row r="4160" spans="1:8" x14ac:dyDescent="0.3">
      <c r="A4160" s="11" t="s">
        <v>12918</v>
      </c>
      <c r="B4160" s="11">
        <v>2020</v>
      </c>
      <c r="C4160" s="11" t="s">
        <v>12919</v>
      </c>
      <c r="D4160" s="11" t="s">
        <v>12920</v>
      </c>
      <c r="G4160" s="11" t="s">
        <v>12921</v>
      </c>
    </row>
    <row r="4161" spans="1:8" x14ac:dyDescent="0.3">
      <c r="A4161" s="11" t="s">
        <v>12918</v>
      </c>
      <c r="B4161" s="11">
        <v>2021</v>
      </c>
      <c r="C4161" s="11" t="s">
        <v>12922</v>
      </c>
      <c r="D4161" s="11" t="s">
        <v>12923</v>
      </c>
      <c r="G4161" s="11" t="s">
        <v>12924</v>
      </c>
    </row>
    <row r="4162" spans="1:8" x14ac:dyDescent="0.3">
      <c r="A4162" s="11" t="s">
        <v>3886</v>
      </c>
      <c r="B4162" s="11">
        <v>2020</v>
      </c>
      <c r="C4162" s="11" t="s">
        <v>3887</v>
      </c>
      <c r="D4162" s="11" t="s">
        <v>2832</v>
      </c>
      <c r="E4162" s="11">
        <v>90</v>
      </c>
      <c r="G4162" s="11">
        <v>101710</v>
      </c>
      <c r="H4162" s="11" t="s">
        <v>4643</v>
      </c>
    </row>
    <row r="4163" spans="1:8" x14ac:dyDescent="0.3">
      <c r="A4163" s="11" t="s">
        <v>8068</v>
      </c>
      <c r="B4163" s="11">
        <v>2019</v>
      </c>
      <c r="C4163" s="11" t="s">
        <v>8069</v>
      </c>
      <c r="D4163" s="11" t="s">
        <v>12925</v>
      </c>
      <c r="E4163" s="11">
        <v>141</v>
      </c>
      <c r="G4163" s="11" t="s">
        <v>8070</v>
      </c>
      <c r="H4163" s="11" t="s">
        <v>8071</v>
      </c>
    </row>
    <row r="4164" spans="1:8" x14ac:dyDescent="0.3">
      <c r="A4164" s="11" t="s">
        <v>12926</v>
      </c>
      <c r="B4164" s="11">
        <v>2013</v>
      </c>
      <c r="C4164" s="11" t="s">
        <v>12927</v>
      </c>
      <c r="D4164" s="11" t="s">
        <v>12928</v>
      </c>
      <c r="E4164" s="11">
        <v>23</v>
      </c>
      <c r="F4164" s="11">
        <v>1</v>
      </c>
      <c r="G4164" s="11" t="s">
        <v>12929</v>
      </c>
      <c r="H4164" s="11" t="s">
        <v>12930</v>
      </c>
    </row>
    <row r="4165" spans="1:8" x14ac:dyDescent="0.3">
      <c r="A4165" s="11" t="s">
        <v>12931</v>
      </c>
      <c r="B4165" s="11">
        <v>2019</v>
      </c>
      <c r="C4165" s="11" t="s">
        <v>12932</v>
      </c>
      <c r="D4165" s="11" t="s">
        <v>12933</v>
      </c>
      <c r="E4165" s="11">
        <v>15</v>
      </c>
      <c r="F4165" s="11">
        <v>3</v>
      </c>
      <c r="G4165" s="11">
        <v>568</v>
      </c>
      <c r="H4165" s="11" t="s">
        <v>12934</v>
      </c>
    </row>
    <row r="4166" spans="1:8" x14ac:dyDescent="0.3">
      <c r="A4166" s="11" t="s">
        <v>12935</v>
      </c>
      <c r="B4166" s="11">
        <v>2015</v>
      </c>
      <c r="C4166" s="11" t="s">
        <v>12936</v>
      </c>
      <c r="D4166" s="11" t="s">
        <v>12937</v>
      </c>
      <c r="G4166" s="11" t="s">
        <v>12938</v>
      </c>
    </row>
    <row r="4167" spans="1:8" x14ac:dyDescent="0.3">
      <c r="A4167" s="11" t="s">
        <v>4468</v>
      </c>
      <c r="B4167" s="11">
        <v>2011</v>
      </c>
      <c r="C4167" s="11" t="s">
        <v>4469</v>
      </c>
      <c r="D4167" s="11" t="s">
        <v>12939</v>
      </c>
    </row>
    <row r="4168" spans="1:8" x14ac:dyDescent="0.3">
      <c r="A4168" s="11" t="s">
        <v>12940</v>
      </c>
      <c r="B4168" s="11">
        <v>2021</v>
      </c>
      <c r="C4168" s="11" t="s">
        <v>12941</v>
      </c>
      <c r="D4168" s="11" t="s">
        <v>12942</v>
      </c>
      <c r="G4168" s="11" t="s">
        <v>2624</v>
      </c>
    </row>
    <row r="4169" spans="1:8" x14ac:dyDescent="0.3">
      <c r="A4169" s="11" t="s">
        <v>12943</v>
      </c>
      <c r="B4169" s="11">
        <v>2016</v>
      </c>
      <c r="C4169" s="11" t="s">
        <v>12944</v>
      </c>
      <c r="D4169" s="11" t="s">
        <v>12945</v>
      </c>
      <c r="G4169" s="11">
        <v>9</v>
      </c>
    </row>
    <row r="4170" spans="1:8" x14ac:dyDescent="0.3">
      <c r="A4170" s="11" t="s">
        <v>12946</v>
      </c>
      <c r="B4170" s="11">
        <v>2021</v>
      </c>
      <c r="C4170" s="11" t="s">
        <v>12947</v>
      </c>
      <c r="D4170" s="11" t="s">
        <v>12948</v>
      </c>
      <c r="E4170" s="11">
        <v>204</v>
      </c>
      <c r="H4170" s="11" t="s">
        <v>12949</v>
      </c>
    </row>
    <row r="4171" spans="1:8" x14ac:dyDescent="0.3">
      <c r="A4171" s="11" t="s">
        <v>12950</v>
      </c>
      <c r="B4171" s="11">
        <v>2021</v>
      </c>
      <c r="C4171" s="11" t="s">
        <v>8024</v>
      </c>
      <c r="D4171" s="11" t="s">
        <v>8025</v>
      </c>
      <c r="E4171" s="11">
        <v>51</v>
      </c>
      <c r="F4171" s="11">
        <v>9</v>
      </c>
      <c r="G4171" s="11" t="s">
        <v>12951</v>
      </c>
    </row>
    <row r="4172" spans="1:8" x14ac:dyDescent="0.3">
      <c r="A4172" s="11" t="s">
        <v>12952</v>
      </c>
      <c r="B4172" s="11">
        <v>2022</v>
      </c>
      <c r="C4172" s="11" t="s">
        <v>12953</v>
      </c>
      <c r="D4172" s="11" t="s">
        <v>7431</v>
      </c>
      <c r="G4172" s="11" t="s">
        <v>12954</v>
      </c>
      <c r="H4172" s="11" t="s">
        <v>12955</v>
      </c>
    </row>
    <row r="4173" spans="1:8" x14ac:dyDescent="0.3">
      <c r="A4173" s="11" t="s">
        <v>12956</v>
      </c>
      <c r="B4173" s="11">
        <v>2016</v>
      </c>
      <c r="C4173" s="11" t="s">
        <v>12957</v>
      </c>
      <c r="D4173" s="11" t="s">
        <v>12958</v>
      </c>
      <c r="G4173" s="11" t="s">
        <v>12959</v>
      </c>
    </row>
    <row r="4174" spans="1:8" x14ac:dyDescent="0.3">
      <c r="A4174" s="11" t="s">
        <v>12960</v>
      </c>
      <c r="B4174" s="11">
        <v>2021</v>
      </c>
      <c r="C4174" s="11" t="s">
        <v>12961</v>
      </c>
      <c r="D4174" s="11" t="s">
        <v>12962</v>
      </c>
      <c r="G4174" s="11" t="s">
        <v>12963</v>
      </c>
      <c r="H4174" s="11" t="s">
        <v>12964</v>
      </c>
    </row>
    <row r="4175" spans="1:8" x14ac:dyDescent="0.3">
      <c r="A4175" s="11" t="s">
        <v>12965</v>
      </c>
      <c r="B4175" s="11">
        <v>2022</v>
      </c>
      <c r="C4175" s="11" t="s">
        <v>12966</v>
      </c>
      <c r="D4175" s="11" t="s">
        <v>12967</v>
      </c>
      <c r="G4175" s="11" t="s">
        <v>12968</v>
      </c>
    </row>
    <row r="4176" spans="1:8" x14ac:dyDescent="0.3">
      <c r="A4176" s="11" t="s">
        <v>8022</v>
      </c>
      <c r="B4176" s="11">
        <v>2021</v>
      </c>
      <c r="C4176" s="11" t="s">
        <v>200</v>
      </c>
      <c r="D4176" s="11" t="s">
        <v>446</v>
      </c>
      <c r="E4176" s="11">
        <v>179</v>
      </c>
      <c r="G4176" s="11">
        <v>115001</v>
      </c>
      <c r="H4176" s="11" t="s">
        <v>12969</v>
      </c>
    </row>
    <row r="4177" spans="1:8" x14ac:dyDescent="0.3">
      <c r="A4177" s="11" t="s">
        <v>12970</v>
      </c>
      <c r="B4177" s="11">
        <v>2016</v>
      </c>
      <c r="C4177" s="11" t="s">
        <v>12971</v>
      </c>
      <c r="D4177" s="11" t="s">
        <v>12972</v>
      </c>
      <c r="G4177" s="11">
        <v>61</v>
      </c>
    </row>
    <row r="4178" spans="1:8" x14ac:dyDescent="0.3">
      <c r="A4178" s="11" t="s">
        <v>12973</v>
      </c>
      <c r="B4178" s="11">
        <v>2014</v>
      </c>
      <c r="C4178" s="11" t="s">
        <v>12974</v>
      </c>
      <c r="D4178" s="11" t="s">
        <v>12975</v>
      </c>
    </row>
    <row r="4179" spans="1:8" x14ac:dyDescent="0.3">
      <c r="A4179" s="11" t="s">
        <v>12976</v>
      </c>
      <c r="B4179" s="11">
        <v>2015</v>
      </c>
      <c r="C4179" s="11" t="s">
        <v>12977</v>
      </c>
      <c r="D4179" s="11" t="s">
        <v>437</v>
      </c>
      <c r="E4179" s="11">
        <v>48</v>
      </c>
      <c r="G4179" s="11" t="s">
        <v>12978</v>
      </c>
      <c r="H4179" s="11" t="s">
        <v>12979</v>
      </c>
    </row>
    <row r="4180" spans="1:8" x14ac:dyDescent="0.3">
      <c r="A4180" s="11" t="s">
        <v>12980</v>
      </c>
      <c r="B4180" s="11">
        <v>2020</v>
      </c>
      <c r="C4180" s="11" t="s">
        <v>12981</v>
      </c>
      <c r="D4180" s="11" t="s">
        <v>12982</v>
      </c>
      <c r="G4180" s="11" t="s">
        <v>12983</v>
      </c>
    </row>
    <row r="4181" spans="1:8" x14ac:dyDescent="0.3">
      <c r="A4181" s="11" t="s">
        <v>12984</v>
      </c>
      <c r="B4181" s="11">
        <v>2021</v>
      </c>
      <c r="C4181" s="11" t="s">
        <v>12985</v>
      </c>
      <c r="D4181" s="11" t="s">
        <v>12986</v>
      </c>
      <c r="E4181" s="11">
        <v>62</v>
      </c>
      <c r="G4181" s="11" t="s">
        <v>12987</v>
      </c>
      <c r="H4181" s="11" t="s">
        <v>12988</v>
      </c>
    </row>
    <row r="4182" spans="1:8" x14ac:dyDescent="0.3">
      <c r="A4182" s="11" t="s">
        <v>12989</v>
      </c>
      <c r="B4182" s="11">
        <v>2018</v>
      </c>
      <c r="C4182" s="11" t="s">
        <v>12990</v>
      </c>
      <c r="D4182" s="11" t="s">
        <v>12991</v>
      </c>
      <c r="G4182" s="11" t="s">
        <v>12992</v>
      </c>
    </row>
    <row r="4183" spans="1:8" x14ac:dyDescent="0.3">
      <c r="A4183" s="11" t="s">
        <v>12993</v>
      </c>
      <c r="B4183" s="11">
        <v>2012</v>
      </c>
      <c r="C4183" s="11" t="s">
        <v>12994</v>
      </c>
      <c r="D4183" s="11" t="s">
        <v>4836</v>
      </c>
      <c r="E4183" s="11">
        <v>17</v>
      </c>
      <c r="F4183" s="11" t="s">
        <v>4837</v>
      </c>
      <c r="G4183" s="11" t="s">
        <v>12995</v>
      </c>
      <c r="H4183" s="11" t="s">
        <v>12996</v>
      </c>
    </row>
    <row r="4184" spans="1:8" x14ac:dyDescent="0.3">
      <c r="A4184" s="11" t="s">
        <v>12997</v>
      </c>
      <c r="B4184" s="11">
        <v>2013</v>
      </c>
      <c r="C4184" s="11" t="s">
        <v>12998</v>
      </c>
      <c r="D4184" s="11" t="s">
        <v>437</v>
      </c>
      <c r="E4184" s="11">
        <v>29</v>
      </c>
      <c r="F4184" s="11">
        <v>3</v>
      </c>
      <c r="G4184" s="11" t="s">
        <v>12999</v>
      </c>
    </row>
    <row r="4185" spans="1:8" x14ac:dyDescent="0.3">
      <c r="A4185" s="11" t="s">
        <v>13000</v>
      </c>
      <c r="B4185" s="11">
        <v>2019</v>
      </c>
      <c r="C4185" s="11" t="s">
        <v>13001</v>
      </c>
      <c r="D4185" s="11" t="s">
        <v>13002</v>
      </c>
      <c r="E4185" s="11">
        <v>2</v>
      </c>
      <c r="G4185" s="11">
        <v>8</v>
      </c>
      <c r="H4185" s="11" t="s">
        <v>13003</v>
      </c>
    </row>
    <row r="4186" spans="1:8" x14ac:dyDescent="0.3">
      <c r="A4186" s="11" t="s">
        <v>13004</v>
      </c>
      <c r="B4186" s="11">
        <v>2021</v>
      </c>
      <c r="C4186" s="11" t="s">
        <v>13005</v>
      </c>
      <c r="D4186" s="11" t="s">
        <v>9570</v>
      </c>
      <c r="G4186" s="11">
        <v>103411</v>
      </c>
      <c r="H4186" s="11" t="s">
        <v>13006</v>
      </c>
    </row>
    <row r="4187" spans="1:8" x14ac:dyDescent="0.3">
      <c r="A4187" s="11" t="s">
        <v>7062</v>
      </c>
      <c r="B4187" s="11">
        <v>2022</v>
      </c>
      <c r="C4187" s="11" t="s">
        <v>8856</v>
      </c>
      <c r="D4187" s="11" t="s">
        <v>3901</v>
      </c>
      <c r="E4187" s="11">
        <v>2022</v>
      </c>
      <c r="H4187" s="11" t="s">
        <v>13007</v>
      </c>
    </row>
    <row r="4188" spans="1:8" x14ac:dyDescent="0.3">
      <c r="A4188" s="11" t="s">
        <v>4273</v>
      </c>
      <c r="B4188" s="11" t="s">
        <v>4277</v>
      </c>
      <c r="C4188" s="11" t="s">
        <v>4278</v>
      </c>
      <c r="D4188" s="11" t="s">
        <v>4474</v>
      </c>
      <c r="G4188" s="11" t="s">
        <v>6369</v>
      </c>
    </row>
    <row r="4189" spans="1:8" x14ac:dyDescent="0.3">
      <c r="A4189" s="11" t="s">
        <v>4273</v>
      </c>
      <c r="B4189" s="11" t="s">
        <v>4274</v>
      </c>
      <c r="C4189" s="11" t="s">
        <v>13008</v>
      </c>
      <c r="D4189" s="11" t="s">
        <v>6303</v>
      </c>
      <c r="G4189" s="11" t="s">
        <v>13009</v>
      </c>
    </row>
    <row r="4190" spans="1:8" x14ac:dyDescent="0.3">
      <c r="A4190" s="11" t="s">
        <v>13010</v>
      </c>
      <c r="B4190" s="11">
        <v>2019</v>
      </c>
      <c r="C4190" s="11" t="s">
        <v>6661</v>
      </c>
      <c r="D4190" s="11" t="s">
        <v>8859</v>
      </c>
      <c r="E4190" s="11">
        <v>13</v>
      </c>
      <c r="F4190" s="11">
        <v>3</v>
      </c>
      <c r="G4190" s="11" t="s">
        <v>13011</v>
      </c>
    </row>
    <row r="4191" spans="1:8" x14ac:dyDescent="0.3">
      <c r="A4191" s="11" t="s">
        <v>12286</v>
      </c>
      <c r="B4191" s="11">
        <v>2015</v>
      </c>
      <c r="C4191" s="11" t="s">
        <v>1226</v>
      </c>
      <c r="D4191" s="11" t="s">
        <v>7406</v>
      </c>
      <c r="G4191" s="11" t="s">
        <v>1228</v>
      </c>
    </row>
    <row r="4192" spans="1:8" x14ac:dyDescent="0.3">
      <c r="A4192" s="11" t="s">
        <v>13012</v>
      </c>
      <c r="B4192" s="11">
        <v>2020</v>
      </c>
      <c r="C4192" s="11" t="s">
        <v>13013</v>
      </c>
      <c r="D4192" s="11" t="s">
        <v>13014</v>
      </c>
      <c r="G4192" s="11" t="s">
        <v>13015</v>
      </c>
    </row>
    <row r="4193" spans="1:8" x14ac:dyDescent="0.3">
      <c r="A4193" s="11" t="s">
        <v>3561</v>
      </c>
      <c r="B4193" s="11" t="s">
        <v>4830</v>
      </c>
      <c r="C4193" s="11" t="s">
        <v>4475</v>
      </c>
      <c r="D4193" s="11" t="s">
        <v>7587</v>
      </c>
      <c r="G4193" s="11" t="s">
        <v>13016</v>
      </c>
    </row>
    <row r="4194" spans="1:8" x14ac:dyDescent="0.3">
      <c r="A4194" s="11" t="s">
        <v>13017</v>
      </c>
      <c r="B4194" s="11">
        <v>2019</v>
      </c>
      <c r="C4194" s="11" t="s">
        <v>13018</v>
      </c>
      <c r="D4194" s="11" t="s">
        <v>13019</v>
      </c>
      <c r="G4194" s="11" t="s">
        <v>13020</v>
      </c>
    </row>
    <row r="4195" spans="1:8" x14ac:dyDescent="0.3">
      <c r="A4195" s="11" t="s">
        <v>13021</v>
      </c>
      <c r="B4195" s="11">
        <v>2019</v>
      </c>
      <c r="C4195" s="11" t="s">
        <v>13022</v>
      </c>
      <c r="D4195" s="11" t="s">
        <v>13023</v>
      </c>
      <c r="G4195" s="11" t="s">
        <v>13024</v>
      </c>
    </row>
    <row r="4196" spans="1:8" x14ac:dyDescent="0.3">
      <c r="A4196" s="11" t="s">
        <v>13025</v>
      </c>
      <c r="B4196" s="11">
        <v>2019</v>
      </c>
      <c r="C4196" s="11" t="s">
        <v>13026</v>
      </c>
      <c r="D4196" s="11" t="s">
        <v>13027</v>
      </c>
    </row>
    <row r="4197" spans="1:8" x14ac:dyDescent="0.3">
      <c r="A4197" s="11" t="s">
        <v>13028</v>
      </c>
      <c r="B4197" s="11">
        <v>2020</v>
      </c>
      <c r="C4197" s="11" t="s">
        <v>13029</v>
      </c>
      <c r="D4197" s="11" t="s">
        <v>13030</v>
      </c>
      <c r="E4197" s="11">
        <v>7</v>
      </c>
      <c r="F4197" s="11">
        <v>1</v>
      </c>
      <c r="G4197" s="11" t="s">
        <v>13031</v>
      </c>
      <c r="H4197" s="11" t="s">
        <v>13032</v>
      </c>
    </row>
    <row r="4198" spans="1:8" x14ac:dyDescent="0.3">
      <c r="A4198" s="11" t="s">
        <v>13033</v>
      </c>
      <c r="B4198" s="11">
        <v>2020</v>
      </c>
      <c r="C4198" s="11" t="s">
        <v>13034</v>
      </c>
      <c r="D4198" s="11" t="s">
        <v>13035</v>
      </c>
      <c r="G4198" s="11" t="s">
        <v>13036</v>
      </c>
    </row>
    <row r="4199" spans="1:8" x14ac:dyDescent="0.3">
      <c r="A4199" s="11" t="s">
        <v>13037</v>
      </c>
      <c r="B4199" s="11">
        <v>2020</v>
      </c>
      <c r="C4199" s="11" t="s">
        <v>13038</v>
      </c>
      <c r="D4199" s="11" t="s">
        <v>437</v>
      </c>
      <c r="G4199" s="11">
        <v>106485</v>
      </c>
      <c r="H4199" s="11" t="s">
        <v>13039</v>
      </c>
    </row>
    <row r="4200" spans="1:8" x14ac:dyDescent="0.3">
      <c r="A4200" s="11" t="s">
        <v>13040</v>
      </c>
      <c r="B4200" s="11">
        <v>2019</v>
      </c>
      <c r="C4200" s="11" t="s">
        <v>13041</v>
      </c>
      <c r="D4200" s="11" t="s">
        <v>13042</v>
      </c>
      <c r="E4200" s="11">
        <v>3</v>
      </c>
      <c r="F4200" s="11">
        <v>4</v>
      </c>
      <c r="G4200" s="11" t="s">
        <v>13043</v>
      </c>
      <c r="H4200" s="11" t="s">
        <v>13044</v>
      </c>
    </row>
    <row r="4201" spans="1:8" x14ac:dyDescent="0.3">
      <c r="A4201" s="11" t="s">
        <v>4705</v>
      </c>
      <c r="B4201" s="11">
        <v>2018</v>
      </c>
      <c r="C4201" s="11" t="s">
        <v>3570</v>
      </c>
      <c r="D4201" s="11" t="s">
        <v>3571</v>
      </c>
    </row>
    <row r="4202" spans="1:8" x14ac:dyDescent="0.3">
      <c r="A4202" s="11" t="s">
        <v>13045</v>
      </c>
      <c r="B4202" s="11">
        <v>2012</v>
      </c>
      <c r="C4202" s="11" t="s">
        <v>1258</v>
      </c>
      <c r="D4202" s="11" t="s">
        <v>7663</v>
      </c>
    </row>
    <row r="4203" spans="1:8" x14ac:dyDescent="0.3">
      <c r="A4203" s="11" t="s">
        <v>7655</v>
      </c>
      <c r="B4203" s="11">
        <v>2013</v>
      </c>
      <c r="C4203" s="11" t="s">
        <v>13046</v>
      </c>
      <c r="D4203" s="11" t="s">
        <v>13047</v>
      </c>
      <c r="E4203" s="11">
        <v>7814</v>
      </c>
    </row>
    <row r="4204" spans="1:8" x14ac:dyDescent="0.3">
      <c r="A4204" s="11" t="s">
        <v>13048</v>
      </c>
      <c r="B4204" s="11">
        <v>2014</v>
      </c>
      <c r="C4204" s="11" t="s">
        <v>13049</v>
      </c>
      <c r="D4204" s="11" t="s">
        <v>13050</v>
      </c>
      <c r="E4204" s="11">
        <v>8436</v>
      </c>
    </row>
    <row r="4205" spans="1:8" x14ac:dyDescent="0.3">
      <c r="A4205" s="11" t="s">
        <v>13051</v>
      </c>
      <c r="B4205" s="11">
        <v>2017</v>
      </c>
      <c r="C4205" s="11" t="s">
        <v>4481</v>
      </c>
      <c r="D4205" s="11" t="s">
        <v>12529</v>
      </c>
      <c r="G4205" s="11" t="s">
        <v>4483</v>
      </c>
    </row>
    <row r="4206" spans="1:8" x14ac:dyDescent="0.3">
      <c r="A4206" s="11" t="s">
        <v>826</v>
      </c>
      <c r="B4206" s="11">
        <v>2017</v>
      </c>
      <c r="C4206" s="11" t="s">
        <v>827</v>
      </c>
      <c r="D4206" s="11" t="s">
        <v>828</v>
      </c>
      <c r="E4206" s="11">
        <v>11</v>
      </c>
      <c r="F4206" s="11">
        <v>1</v>
      </c>
      <c r="G4206" s="11" t="s">
        <v>13052</v>
      </c>
      <c r="H4206" s="11" t="s">
        <v>830</v>
      </c>
    </row>
    <row r="4207" spans="1:8" x14ac:dyDescent="0.3">
      <c r="A4207" s="11" t="s">
        <v>8314</v>
      </c>
      <c r="B4207" s="11">
        <v>2018</v>
      </c>
      <c r="C4207" s="11" t="s">
        <v>1944</v>
      </c>
      <c r="D4207" s="11" t="s">
        <v>11291</v>
      </c>
      <c r="G4207" s="11" t="s">
        <v>1946</v>
      </c>
      <c r="H4207" s="11" t="s">
        <v>13053</v>
      </c>
    </row>
    <row r="4208" spans="1:8" x14ac:dyDescent="0.3">
      <c r="A4208" s="11" t="s">
        <v>13054</v>
      </c>
      <c r="B4208" s="11">
        <v>2018</v>
      </c>
      <c r="C4208" s="11" t="s">
        <v>13055</v>
      </c>
      <c r="D4208" s="11" t="s">
        <v>13056</v>
      </c>
      <c r="E4208" s="11">
        <v>26</v>
      </c>
      <c r="F4208" s="11">
        <v>2</v>
      </c>
      <c r="G4208" s="11" t="s">
        <v>13057</v>
      </c>
      <c r="H4208" s="11" t="s">
        <v>13058</v>
      </c>
    </row>
    <row r="4209" spans="1:8" x14ac:dyDescent="0.3">
      <c r="A4209" s="11" t="s">
        <v>13059</v>
      </c>
      <c r="B4209" s="11">
        <v>2022</v>
      </c>
      <c r="C4209" s="11" t="s">
        <v>13060</v>
      </c>
      <c r="D4209" s="11" t="s">
        <v>8054</v>
      </c>
      <c r="E4209" s="11">
        <v>3</v>
      </c>
      <c r="F4209" s="11">
        <v>6</v>
      </c>
      <c r="G4209" s="11" t="s">
        <v>13061</v>
      </c>
    </row>
    <row r="4210" spans="1:8" x14ac:dyDescent="0.3">
      <c r="A4210" s="11" t="s">
        <v>4489</v>
      </c>
      <c r="B4210" s="11">
        <v>2021</v>
      </c>
      <c r="C4210" s="11" t="s">
        <v>13062</v>
      </c>
      <c r="D4210" s="11" t="s">
        <v>828</v>
      </c>
      <c r="E4210" s="11">
        <v>5</v>
      </c>
      <c r="F4210" s="11">
        <v>3</v>
      </c>
      <c r="G4210" s="11" t="s">
        <v>13063</v>
      </c>
      <c r="H4210" s="11" t="s">
        <v>13064</v>
      </c>
    </row>
    <row r="4211" spans="1:8" x14ac:dyDescent="0.3">
      <c r="A4211" s="11" t="s">
        <v>4635</v>
      </c>
      <c r="B4211" s="11">
        <v>2016</v>
      </c>
      <c r="C4211" s="11" t="s">
        <v>4636</v>
      </c>
      <c r="D4211" s="11" t="s">
        <v>13065</v>
      </c>
      <c r="E4211" s="11">
        <v>43</v>
      </c>
      <c r="G4211" s="11" t="s">
        <v>2326</v>
      </c>
      <c r="H4211" s="11" t="s">
        <v>12426</v>
      </c>
    </row>
    <row r="4212" spans="1:8" x14ac:dyDescent="0.3">
      <c r="A4212" s="11" t="s">
        <v>13066</v>
      </c>
      <c r="B4212" s="11">
        <v>2019</v>
      </c>
      <c r="C4212" s="11" t="s">
        <v>13067</v>
      </c>
      <c r="D4212" s="11" t="s">
        <v>13068</v>
      </c>
      <c r="E4212" s="11">
        <v>11</v>
      </c>
      <c r="F4212" s="11">
        <v>2</v>
      </c>
      <c r="G4212" s="11" t="s">
        <v>10720</v>
      </c>
    </row>
    <row r="4213" spans="1:8" x14ac:dyDescent="0.3">
      <c r="A4213" s="11" t="s">
        <v>13069</v>
      </c>
      <c r="B4213" s="11">
        <v>2023</v>
      </c>
      <c r="C4213" s="11" t="s">
        <v>13070</v>
      </c>
      <c r="D4213" s="11" t="s">
        <v>13071</v>
      </c>
      <c r="G4213" s="18">
        <v>45748</v>
      </c>
    </row>
    <row r="4214" spans="1:8" x14ac:dyDescent="0.3">
      <c r="A4214" s="11" t="s">
        <v>13072</v>
      </c>
      <c r="B4214" s="11">
        <v>2020</v>
      </c>
      <c r="C4214" s="11" t="s">
        <v>13073</v>
      </c>
      <c r="D4214" s="11" t="s">
        <v>13074</v>
      </c>
      <c r="G4214" s="11" t="s">
        <v>3870</v>
      </c>
    </row>
    <row r="4215" spans="1:8" x14ac:dyDescent="0.3">
      <c r="A4215" s="11" t="s">
        <v>13075</v>
      </c>
      <c r="B4215" s="11">
        <v>2021</v>
      </c>
      <c r="C4215" s="11" t="s">
        <v>13076</v>
      </c>
      <c r="D4215" s="11" t="s">
        <v>13077</v>
      </c>
      <c r="G4215" s="11" t="s">
        <v>13078</v>
      </c>
    </row>
    <row r="4216" spans="1:8" x14ac:dyDescent="0.3">
      <c r="A4216" s="11" t="s">
        <v>4492</v>
      </c>
      <c r="B4216" s="11">
        <v>2021</v>
      </c>
      <c r="C4216" s="11" t="s">
        <v>4493</v>
      </c>
      <c r="D4216" s="11" t="s">
        <v>715</v>
      </c>
      <c r="E4216" s="11">
        <v>9</v>
      </c>
      <c r="G4216" s="11" t="s">
        <v>4494</v>
      </c>
      <c r="H4216" s="11" t="s">
        <v>13079</v>
      </c>
    </row>
    <row r="4217" spans="1:8" x14ac:dyDescent="0.3">
      <c r="A4217" s="11" t="s">
        <v>8499</v>
      </c>
      <c r="B4217" s="11">
        <v>2022</v>
      </c>
      <c r="C4217" s="11" t="s">
        <v>13080</v>
      </c>
      <c r="D4217" s="11" t="s">
        <v>13081</v>
      </c>
    </row>
    <row r="4218" spans="1:8" x14ac:dyDescent="0.3">
      <c r="A4218" s="11" t="s">
        <v>13082</v>
      </c>
      <c r="B4218" s="11">
        <v>2022</v>
      </c>
      <c r="C4218" s="11" t="s">
        <v>13083</v>
      </c>
      <c r="D4218" s="11" t="s">
        <v>13084</v>
      </c>
      <c r="G4218" s="11" t="s">
        <v>13085</v>
      </c>
    </row>
    <row r="4219" spans="1:8" x14ac:dyDescent="0.3">
      <c r="A4219" s="11" t="s">
        <v>13086</v>
      </c>
      <c r="B4219" s="11">
        <v>2021</v>
      </c>
      <c r="C4219" s="11" t="s">
        <v>307</v>
      </c>
      <c r="D4219" s="11" t="s">
        <v>597</v>
      </c>
      <c r="E4219" s="11">
        <v>58</v>
      </c>
      <c r="F4219" s="11">
        <v>5</v>
      </c>
      <c r="G4219" s="11">
        <v>102616</v>
      </c>
      <c r="H4219" s="11" t="s">
        <v>13087</v>
      </c>
    </row>
    <row r="4220" spans="1:8" x14ac:dyDescent="0.3">
      <c r="A4220" s="11" t="s">
        <v>13088</v>
      </c>
      <c r="B4220" s="11">
        <v>2004</v>
      </c>
      <c r="C4220" s="11" t="s">
        <v>13089</v>
      </c>
      <c r="D4220" s="11" t="s">
        <v>3117</v>
      </c>
      <c r="E4220" s="11">
        <v>20</v>
      </c>
      <c r="F4220" s="11">
        <v>1</v>
      </c>
      <c r="G4220" s="11" t="s">
        <v>13090</v>
      </c>
      <c r="H4220" s="11" t="s">
        <v>13091</v>
      </c>
    </row>
    <row r="4221" spans="1:8" x14ac:dyDescent="0.3">
      <c r="A4221" s="11" t="s">
        <v>13092</v>
      </c>
      <c r="B4221" s="11">
        <v>2022</v>
      </c>
      <c r="C4221" s="11" t="s">
        <v>13093</v>
      </c>
      <c r="D4221" s="11" t="s">
        <v>13094</v>
      </c>
      <c r="G4221" s="11">
        <v>390</v>
      </c>
    </row>
    <row r="4222" spans="1:8" x14ac:dyDescent="0.3">
      <c r="A4222" s="11" t="s">
        <v>3946</v>
      </c>
      <c r="B4222" s="11">
        <v>2023</v>
      </c>
      <c r="C4222" s="11" t="s">
        <v>13095</v>
      </c>
      <c r="D4222" s="11" t="s">
        <v>3948</v>
      </c>
      <c r="E4222" s="11">
        <v>11</v>
      </c>
      <c r="F4222" s="11">
        <v>16</v>
      </c>
      <c r="G4222" s="11">
        <v>3567</v>
      </c>
      <c r="H4222" s="11" t="s">
        <v>13096</v>
      </c>
    </row>
    <row r="4223" spans="1:8" x14ac:dyDescent="0.3">
      <c r="A4223" s="11" t="s">
        <v>13097</v>
      </c>
      <c r="B4223" s="11">
        <v>2021</v>
      </c>
      <c r="C4223" s="11" t="s">
        <v>13098</v>
      </c>
      <c r="D4223" s="11" t="s">
        <v>13099</v>
      </c>
      <c r="G4223" s="11" t="s">
        <v>13100</v>
      </c>
    </row>
    <row r="4224" spans="1:8" x14ac:dyDescent="0.3">
      <c r="A4224" s="11" t="s">
        <v>13101</v>
      </c>
      <c r="B4224" s="11">
        <v>2020</v>
      </c>
      <c r="C4224" s="11" t="s">
        <v>13102</v>
      </c>
      <c r="D4224" s="11" t="s">
        <v>4056</v>
      </c>
      <c r="E4224" s="11">
        <v>176</v>
      </c>
      <c r="G4224" s="11" t="s">
        <v>13103</v>
      </c>
      <c r="H4224" s="11" t="s">
        <v>13104</v>
      </c>
    </row>
    <row r="4225" spans="1:8" x14ac:dyDescent="0.3">
      <c r="A4225" s="11" t="s">
        <v>13105</v>
      </c>
      <c r="B4225" s="11">
        <v>2022</v>
      </c>
      <c r="C4225" s="11" t="s">
        <v>13106</v>
      </c>
      <c r="D4225" s="11" t="s">
        <v>13107</v>
      </c>
      <c r="E4225" s="11">
        <v>28</v>
      </c>
      <c r="F4225" s="11">
        <v>2</v>
      </c>
      <c r="G4225" s="11" t="s">
        <v>13108</v>
      </c>
      <c r="H4225" s="11" t="s">
        <v>13109</v>
      </c>
    </row>
    <row r="4226" spans="1:8" x14ac:dyDescent="0.3">
      <c r="A4226" s="11" t="s">
        <v>13110</v>
      </c>
      <c r="B4226" s="11">
        <v>2019</v>
      </c>
      <c r="C4226" s="11" t="s">
        <v>13111</v>
      </c>
      <c r="D4226" s="11" t="s">
        <v>7975</v>
      </c>
      <c r="E4226" s="11">
        <v>28</v>
      </c>
      <c r="F4226" s="11">
        <v>2</v>
      </c>
      <c r="G4226" s="11" t="s">
        <v>13112</v>
      </c>
      <c r="H4226" s="11" t="s">
        <v>13113</v>
      </c>
    </row>
    <row r="4227" spans="1:8" x14ac:dyDescent="0.3">
      <c r="A4227" s="11" t="s">
        <v>13114</v>
      </c>
      <c r="B4227" s="11">
        <v>2017</v>
      </c>
      <c r="C4227" s="11" t="s">
        <v>13115</v>
      </c>
      <c r="D4227" s="11" t="s">
        <v>13116</v>
      </c>
      <c r="G4227" s="11" t="s">
        <v>13117</v>
      </c>
    </row>
    <row r="4228" spans="1:8" x14ac:dyDescent="0.3">
      <c r="A4228" s="11" t="s">
        <v>13118</v>
      </c>
      <c r="B4228" s="11">
        <v>2022</v>
      </c>
      <c r="C4228" s="11" t="s">
        <v>13119</v>
      </c>
      <c r="D4228" s="11" t="s">
        <v>5628</v>
      </c>
      <c r="E4228" s="11">
        <v>138</v>
      </c>
      <c r="G4228" s="11">
        <v>101960</v>
      </c>
      <c r="H4228" s="11" t="s">
        <v>13120</v>
      </c>
    </row>
    <row r="4229" spans="1:8" x14ac:dyDescent="0.3">
      <c r="A4229" s="11" t="s">
        <v>13121</v>
      </c>
      <c r="B4229" s="11">
        <v>2014</v>
      </c>
      <c r="C4229" s="11" t="s">
        <v>13122</v>
      </c>
      <c r="D4229" s="11" t="s">
        <v>13123</v>
      </c>
      <c r="E4229" s="11">
        <v>312</v>
      </c>
      <c r="F4229" s="11">
        <v>5</v>
      </c>
      <c r="G4229" s="11" t="s">
        <v>13124</v>
      </c>
      <c r="H4229" s="11" t="s">
        <v>13125</v>
      </c>
    </row>
    <row r="4230" spans="1:8" x14ac:dyDescent="0.3">
      <c r="A4230" s="11" t="s">
        <v>13126</v>
      </c>
      <c r="B4230" s="11">
        <v>2020</v>
      </c>
      <c r="C4230" s="11" t="s">
        <v>13127</v>
      </c>
      <c r="D4230" s="11" t="s">
        <v>436</v>
      </c>
      <c r="E4230" s="11">
        <v>7</v>
      </c>
      <c r="F4230" s="11">
        <v>11</v>
      </c>
      <c r="G4230" s="11">
        <v>240</v>
      </c>
      <c r="H4230" s="11" t="s">
        <v>13128</v>
      </c>
    </row>
    <row r="4231" spans="1:8" x14ac:dyDescent="0.3">
      <c r="A4231" s="11" t="s">
        <v>13129</v>
      </c>
      <c r="B4231" s="11">
        <v>2021</v>
      </c>
      <c r="C4231" s="11" t="s">
        <v>13130</v>
      </c>
      <c r="D4231" s="11" t="s">
        <v>715</v>
      </c>
      <c r="E4231" s="11">
        <v>9</v>
      </c>
      <c r="G4231" s="11" t="s">
        <v>13131</v>
      </c>
      <c r="H4231" s="11" t="s">
        <v>13132</v>
      </c>
    </row>
    <row r="4232" spans="1:8" x14ac:dyDescent="0.3">
      <c r="A4232" s="11" t="s">
        <v>13133</v>
      </c>
      <c r="B4232" s="11">
        <v>2019</v>
      </c>
      <c r="C4232" s="11" t="s">
        <v>13134</v>
      </c>
      <c r="D4232" s="11" t="s">
        <v>2803</v>
      </c>
      <c r="E4232" s="11">
        <v>10</v>
      </c>
      <c r="F4232" s="11">
        <v>5</v>
      </c>
      <c r="G4232" s="11" t="s">
        <v>13135</v>
      </c>
      <c r="H4232" s="11" t="s">
        <v>13136</v>
      </c>
    </row>
    <row r="4233" spans="1:8" x14ac:dyDescent="0.3">
      <c r="A4233" s="11" t="s">
        <v>13137</v>
      </c>
      <c r="B4233" s="11">
        <v>2023</v>
      </c>
      <c r="C4233" s="11" t="s">
        <v>13138</v>
      </c>
      <c r="D4233" s="11" t="s">
        <v>13139</v>
      </c>
      <c r="E4233" s="11">
        <v>11</v>
      </c>
      <c r="F4233" s="11" t="s">
        <v>13140</v>
      </c>
      <c r="G4233" s="11" t="s">
        <v>13141</v>
      </c>
      <c r="H4233" s="11" t="s">
        <v>13142</v>
      </c>
    </row>
    <row r="4234" spans="1:8" x14ac:dyDescent="0.3">
      <c r="A4234" s="11" t="s">
        <v>13143</v>
      </c>
      <c r="B4234" s="11">
        <v>2023</v>
      </c>
      <c r="C4234" s="11" t="s">
        <v>13144</v>
      </c>
      <c r="D4234" s="11" t="s">
        <v>9123</v>
      </c>
      <c r="E4234" s="11">
        <v>15</v>
      </c>
      <c r="F4234" s="11">
        <v>5</v>
      </c>
      <c r="G4234" s="11">
        <v>179</v>
      </c>
      <c r="H4234" s="11" t="s">
        <v>13145</v>
      </c>
    </row>
    <row r="4235" spans="1:8" x14ac:dyDescent="0.3">
      <c r="A4235" s="11" t="s">
        <v>13146</v>
      </c>
      <c r="B4235" s="11">
        <v>2009</v>
      </c>
      <c r="C4235" s="11" t="s">
        <v>13147</v>
      </c>
      <c r="D4235" s="11" t="s">
        <v>13148</v>
      </c>
      <c r="E4235" s="11">
        <v>21</v>
      </c>
      <c r="F4235" s="11">
        <v>9</v>
      </c>
      <c r="G4235" s="11" t="s">
        <v>13149</v>
      </c>
    </row>
    <row r="4236" spans="1:8" x14ac:dyDescent="0.3">
      <c r="A4236" s="11" t="s">
        <v>13150</v>
      </c>
      <c r="B4236" s="11">
        <v>2022</v>
      </c>
      <c r="C4236" s="11" t="s">
        <v>13151</v>
      </c>
      <c r="D4236" s="11" t="s">
        <v>5196</v>
      </c>
      <c r="E4236" s="11">
        <v>19</v>
      </c>
      <c r="F4236" s="11">
        <v>12</v>
      </c>
      <c r="G4236" s="11">
        <v>7395</v>
      </c>
    </row>
    <row r="4237" spans="1:8" x14ac:dyDescent="0.3">
      <c r="A4237" s="11" t="s">
        <v>3968</v>
      </c>
      <c r="B4237" s="11">
        <v>2008</v>
      </c>
      <c r="C4237" s="11" t="s">
        <v>13152</v>
      </c>
      <c r="D4237" s="11" t="s">
        <v>13153</v>
      </c>
      <c r="E4237" s="11">
        <v>29</v>
      </c>
      <c r="F4237" s="11">
        <v>2</v>
      </c>
      <c r="G4237" s="11" t="s">
        <v>13154</v>
      </c>
      <c r="H4237" s="11" t="s">
        <v>13155</v>
      </c>
    </row>
    <row r="4238" spans="1:8" x14ac:dyDescent="0.3">
      <c r="A4238" s="11" t="s">
        <v>13156</v>
      </c>
      <c r="B4238" s="11">
        <v>2014</v>
      </c>
      <c r="C4238" s="11" t="s">
        <v>4522</v>
      </c>
      <c r="D4238" s="11" t="s">
        <v>7375</v>
      </c>
      <c r="G4238" s="11" t="s">
        <v>13157</v>
      </c>
    </row>
    <row r="4239" spans="1:8" x14ac:dyDescent="0.3">
      <c r="A4239" s="11" t="s">
        <v>6768</v>
      </c>
      <c r="B4239" s="11">
        <v>2015</v>
      </c>
      <c r="C4239" s="11" t="s">
        <v>4526</v>
      </c>
      <c r="D4239" s="11" t="s">
        <v>2104</v>
      </c>
    </row>
    <row r="4240" spans="1:8" x14ac:dyDescent="0.3">
      <c r="A4240" s="11" t="s">
        <v>12320</v>
      </c>
      <c r="B4240" s="11">
        <v>2016</v>
      </c>
      <c r="C4240" s="11" t="s">
        <v>12321</v>
      </c>
      <c r="D4240" s="11" t="s">
        <v>7530</v>
      </c>
      <c r="G4240" s="11" t="s">
        <v>13158</v>
      </c>
    </row>
    <row r="4241" spans="1:8" x14ac:dyDescent="0.3">
      <c r="A4241" s="11" t="s">
        <v>13159</v>
      </c>
      <c r="B4241" s="11">
        <v>2004</v>
      </c>
      <c r="C4241" s="11" t="s">
        <v>13160</v>
      </c>
      <c r="D4241" s="11" t="s">
        <v>13161</v>
      </c>
      <c r="G4241" s="11" t="s">
        <v>13162</v>
      </c>
    </row>
    <row r="4242" spans="1:8" x14ac:dyDescent="0.3">
      <c r="A4242" s="11" t="s">
        <v>13163</v>
      </c>
      <c r="B4242" s="11">
        <v>2021</v>
      </c>
      <c r="C4242" s="11" t="s">
        <v>13164</v>
      </c>
      <c r="D4242" s="11" t="s">
        <v>13165</v>
      </c>
      <c r="E4242" s="11">
        <v>305</v>
      </c>
      <c r="G4242" s="11">
        <v>114198</v>
      </c>
      <c r="H4242" s="11" t="s">
        <v>13166</v>
      </c>
    </row>
    <row r="4243" spans="1:8" x14ac:dyDescent="0.3">
      <c r="A4243" s="11" t="s">
        <v>12325</v>
      </c>
      <c r="B4243" s="11">
        <v>2014</v>
      </c>
      <c r="C4243" s="11" t="s">
        <v>7665</v>
      </c>
      <c r="D4243" s="11" t="s">
        <v>13167</v>
      </c>
      <c r="G4243" s="18">
        <v>45811</v>
      </c>
    </row>
    <row r="4244" spans="1:8" x14ac:dyDescent="0.3">
      <c r="A4244" s="11" t="s">
        <v>13168</v>
      </c>
      <c r="B4244" s="11">
        <v>2018</v>
      </c>
      <c r="C4244" s="11" t="s">
        <v>13169</v>
      </c>
      <c r="D4244" s="11" t="s">
        <v>6520</v>
      </c>
      <c r="G4244" s="11" t="s">
        <v>13170</v>
      </c>
    </row>
    <row r="4245" spans="1:8" x14ac:dyDescent="0.3">
      <c r="A4245" s="11" t="s">
        <v>13171</v>
      </c>
      <c r="B4245" s="11">
        <v>2021</v>
      </c>
      <c r="C4245" s="11" t="s">
        <v>13172</v>
      </c>
      <c r="D4245" s="11" t="s">
        <v>13173</v>
      </c>
      <c r="G4245" s="11" t="s">
        <v>13174</v>
      </c>
    </row>
    <row r="4246" spans="1:8" x14ac:dyDescent="0.3">
      <c r="A4246" s="11" t="s">
        <v>8860</v>
      </c>
      <c r="B4246" s="11">
        <v>2020</v>
      </c>
      <c r="C4246" s="11" t="s">
        <v>8861</v>
      </c>
      <c r="D4246" s="11" t="s">
        <v>2642</v>
      </c>
      <c r="E4246" s="11">
        <v>28</v>
      </c>
      <c r="F4246" s="11">
        <v>2</v>
      </c>
      <c r="G4246" s="11" t="s">
        <v>8863</v>
      </c>
      <c r="H4246" s="11" t="s">
        <v>13175</v>
      </c>
    </row>
    <row r="4247" spans="1:8" x14ac:dyDescent="0.3">
      <c r="A4247" s="11" t="s">
        <v>13176</v>
      </c>
      <c r="B4247" s="11">
        <v>2022</v>
      </c>
      <c r="C4247" s="11" t="s">
        <v>13177</v>
      </c>
      <c r="D4247" s="11" t="s">
        <v>10070</v>
      </c>
      <c r="G4247" s="11" t="s">
        <v>13178</v>
      </c>
    </row>
    <row r="4248" spans="1:8" x14ac:dyDescent="0.3">
      <c r="A4248" s="11" t="s">
        <v>13179</v>
      </c>
      <c r="B4248" s="11">
        <v>2021</v>
      </c>
      <c r="C4248" s="11" t="s">
        <v>13180</v>
      </c>
      <c r="D4248" s="11" t="s">
        <v>13181</v>
      </c>
      <c r="E4248" s="11">
        <v>36</v>
      </c>
      <c r="F4248" s="11" t="s">
        <v>3293</v>
      </c>
      <c r="G4248" s="11" t="s">
        <v>13182</v>
      </c>
      <c r="H4248" s="11" t="s">
        <v>13183</v>
      </c>
    </row>
    <row r="4249" spans="1:8" x14ac:dyDescent="0.3">
      <c r="A4249" s="11" t="s">
        <v>13184</v>
      </c>
      <c r="B4249" s="11">
        <v>2019</v>
      </c>
      <c r="C4249" s="11" t="s">
        <v>13185</v>
      </c>
      <c r="D4249" s="11" t="s">
        <v>13186</v>
      </c>
      <c r="G4249" s="11" t="s">
        <v>13187</v>
      </c>
    </row>
    <row r="4250" spans="1:8" x14ac:dyDescent="0.3">
      <c r="A4250" s="11" t="s">
        <v>13188</v>
      </c>
      <c r="B4250" s="11">
        <v>2019</v>
      </c>
      <c r="C4250" s="11" t="s">
        <v>13189</v>
      </c>
      <c r="D4250" s="11" t="s">
        <v>6232</v>
      </c>
      <c r="E4250" s="11">
        <v>52</v>
      </c>
      <c r="G4250" s="11" t="s">
        <v>13190</v>
      </c>
      <c r="H4250" s="11" t="s">
        <v>13191</v>
      </c>
    </row>
    <row r="4251" spans="1:8" x14ac:dyDescent="0.3">
      <c r="A4251" s="11" t="s">
        <v>13192</v>
      </c>
      <c r="B4251" s="11">
        <v>2014</v>
      </c>
      <c r="C4251" s="11" t="s">
        <v>13193</v>
      </c>
      <c r="D4251" s="11" t="s">
        <v>13194</v>
      </c>
      <c r="E4251" s="11">
        <v>38</v>
      </c>
      <c r="F4251" s="11">
        <v>1</v>
      </c>
      <c r="G4251" s="11" t="s">
        <v>13195</v>
      </c>
    </row>
    <row r="4252" spans="1:8" x14ac:dyDescent="0.3">
      <c r="A4252" s="11" t="s">
        <v>13196</v>
      </c>
      <c r="B4252" s="11">
        <v>2015</v>
      </c>
      <c r="C4252" s="11" t="s">
        <v>13197</v>
      </c>
      <c r="D4252" s="11"/>
    </row>
    <row r="4253" spans="1:8" x14ac:dyDescent="0.3">
      <c r="A4253" s="11" t="s">
        <v>8573</v>
      </c>
      <c r="B4253" s="11">
        <v>2021</v>
      </c>
      <c r="C4253" s="11" t="s">
        <v>8574</v>
      </c>
      <c r="D4253" s="11" t="s">
        <v>8575</v>
      </c>
      <c r="E4253" s="11">
        <v>5</v>
      </c>
      <c r="F4253" s="11" t="s">
        <v>8576</v>
      </c>
      <c r="G4253" s="11" t="s">
        <v>13198</v>
      </c>
      <c r="H4253" s="11" t="s">
        <v>13199</v>
      </c>
    </row>
    <row r="4254" spans="1:8" x14ac:dyDescent="0.3">
      <c r="A4254" s="11" t="s">
        <v>13200</v>
      </c>
      <c r="B4254" s="11">
        <v>2020</v>
      </c>
      <c r="C4254" s="11" t="s">
        <v>13201</v>
      </c>
      <c r="D4254" s="11" t="s">
        <v>13202</v>
      </c>
      <c r="G4254" s="11" t="s">
        <v>13203</v>
      </c>
    </row>
    <row r="4255" spans="1:8" x14ac:dyDescent="0.3">
      <c r="A4255" s="11" t="s">
        <v>13204</v>
      </c>
      <c r="B4255" s="11">
        <v>2007</v>
      </c>
      <c r="C4255" s="11" t="s">
        <v>13205</v>
      </c>
      <c r="D4255" s="11" t="s">
        <v>13206</v>
      </c>
    </row>
    <row r="4256" spans="1:8" x14ac:dyDescent="0.3">
      <c r="A4256" s="11" t="s">
        <v>7259</v>
      </c>
      <c r="B4256" s="11">
        <v>2007</v>
      </c>
      <c r="C4256" s="11" t="s">
        <v>7260</v>
      </c>
      <c r="D4256" s="11" t="s">
        <v>13207</v>
      </c>
      <c r="E4256" s="11">
        <v>41</v>
      </c>
      <c r="F4256" s="11">
        <v>6</v>
      </c>
      <c r="G4256" s="11" t="s">
        <v>7261</v>
      </c>
      <c r="H4256" s="11" t="s">
        <v>13208</v>
      </c>
    </row>
    <row r="4257" spans="1:8" x14ac:dyDescent="0.3">
      <c r="A4257" s="11" t="s">
        <v>7259</v>
      </c>
      <c r="B4257" s="11">
        <v>2013</v>
      </c>
      <c r="C4257" s="11" t="s">
        <v>13209</v>
      </c>
      <c r="D4257" s="11" t="s">
        <v>13207</v>
      </c>
      <c r="E4257" s="11">
        <v>53</v>
      </c>
      <c r="F4257" s="11">
        <v>1</v>
      </c>
      <c r="G4257" s="11" t="s">
        <v>13210</v>
      </c>
      <c r="H4257" s="11" t="s">
        <v>13211</v>
      </c>
    </row>
    <row r="4258" spans="1:8" x14ac:dyDescent="0.3">
      <c r="A4258" s="11" t="s">
        <v>8577</v>
      </c>
      <c r="B4258" s="11">
        <v>2012</v>
      </c>
      <c r="C4258" s="11" t="s">
        <v>8578</v>
      </c>
      <c r="D4258" s="11" t="s">
        <v>8579</v>
      </c>
      <c r="E4258" s="11">
        <v>33</v>
      </c>
      <c r="F4258" s="11">
        <v>5</v>
      </c>
      <c r="G4258" s="11" t="s">
        <v>8580</v>
      </c>
      <c r="H4258" s="11" t="s">
        <v>13212</v>
      </c>
    </row>
    <row r="4259" spans="1:8" x14ac:dyDescent="0.3">
      <c r="A4259" s="11" t="s">
        <v>13213</v>
      </c>
      <c r="B4259" s="11">
        <v>2014</v>
      </c>
      <c r="C4259" s="11" t="s">
        <v>13214</v>
      </c>
      <c r="D4259" s="11" t="s">
        <v>495</v>
      </c>
      <c r="E4259" s="11">
        <v>14</v>
      </c>
      <c r="G4259" s="11" t="s">
        <v>13215</v>
      </c>
      <c r="H4259" s="11" t="s">
        <v>13216</v>
      </c>
    </row>
    <row r="4260" spans="1:8" x14ac:dyDescent="0.3">
      <c r="A4260" s="11" t="s">
        <v>13217</v>
      </c>
      <c r="B4260" s="11">
        <v>2019</v>
      </c>
      <c r="C4260" s="11" t="s">
        <v>13218</v>
      </c>
      <c r="D4260" s="11" t="s">
        <v>13219</v>
      </c>
      <c r="E4260" s="11">
        <v>121</v>
      </c>
      <c r="F4260" s="11">
        <v>14</v>
      </c>
      <c r="G4260" s="11" t="s">
        <v>4551</v>
      </c>
      <c r="H4260" s="11" t="s">
        <v>13220</v>
      </c>
    </row>
    <row r="4261" spans="1:8" x14ac:dyDescent="0.3">
      <c r="A4261" s="11" t="s">
        <v>13221</v>
      </c>
      <c r="B4261" s="11">
        <v>2019</v>
      </c>
      <c r="C4261" s="11" t="s">
        <v>13222</v>
      </c>
      <c r="D4261" s="11" t="s">
        <v>13223</v>
      </c>
      <c r="E4261" s="11">
        <v>52</v>
      </c>
      <c r="F4261" s="11">
        <v>4</v>
      </c>
      <c r="G4261" s="11" t="s">
        <v>13224</v>
      </c>
      <c r="H4261" s="11" t="s">
        <v>13225</v>
      </c>
    </row>
    <row r="4262" spans="1:8" x14ac:dyDescent="0.3">
      <c r="A4262" s="11" t="s">
        <v>7512</v>
      </c>
      <c r="B4262" s="11">
        <v>2020</v>
      </c>
      <c r="C4262" s="11" t="s">
        <v>13226</v>
      </c>
      <c r="D4262" s="11" t="s">
        <v>13227</v>
      </c>
      <c r="G4262" s="11" t="s">
        <v>13228</v>
      </c>
    </row>
    <row r="4263" spans="1:8" x14ac:dyDescent="0.3">
      <c r="A4263" s="11" t="s">
        <v>4537</v>
      </c>
      <c r="B4263" s="11">
        <v>2019</v>
      </c>
      <c r="C4263" s="11" t="s">
        <v>4538</v>
      </c>
      <c r="D4263" s="11" t="s">
        <v>13229</v>
      </c>
      <c r="E4263" s="11">
        <v>2</v>
      </c>
      <c r="G4263" s="11" t="s">
        <v>13230</v>
      </c>
    </row>
    <row r="4264" spans="1:8" x14ac:dyDescent="0.3">
      <c r="A4264" s="11" t="s">
        <v>7512</v>
      </c>
      <c r="B4264" s="11">
        <v>2021</v>
      </c>
      <c r="C4264" s="11" t="s">
        <v>7595</v>
      </c>
      <c r="D4264" s="11" t="s">
        <v>811</v>
      </c>
      <c r="E4264" s="11">
        <v>28</v>
      </c>
      <c r="F4264" s="11">
        <v>6</v>
      </c>
      <c r="G4264" s="11" t="s">
        <v>8051</v>
      </c>
      <c r="H4264" s="11" t="s">
        <v>13231</v>
      </c>
    </row>
    <row r="4265" spans="1:8" x14ac:dyDescent="0.3">
      <c r="A4265" s="11" t="s">
        <v>7512</v>
      </c>
      <c r="B4265" s="11">
        <v>2022</v>
      </c>
      <c r="C4265" s="11" t="s">
        <v>8865</v>
      </c>
      <c r="D4265" s="11" t="s">
        <v>8329</v>
      </c>
      <c r="E4265" s="11">
        <v>25</v>
      </c>
      <c r="F4265" s="11">
        <v>4</v>
      </c>
      <c r="G4265" s="11" t="s">
        <v>8330</v>
      </c>
      <c r="H4265" s="11" t="s">
        <v>13232</v>
      </c>
    </row>
    <row r="4266" spans="1:8" x14ac:dyDescent="0.3">
      <c r="A4266" s="11" t="s">
        <v>3604</v>
      </c>
      <c r="B4266" s="11">
        <v>2021</v>
      </c>
      <c r="C4266" s="11" t="s">
        <v>3605</v>
      </c>
      <c r="D4266" s="11" t="s">
        <v>3606</v>
      </c>
      <c r="E4266" s="11">
        <v>32</v>
      </c>
      <c r="F4266" s="11">
        <v>2</v>
      </c>
      <c r="G4266" s="11" t="s">
        <v>3607</v>
      </c>
    </row>
    <row r="4267" spans="1:8" x14ac:dyDescent="0.3">
      <c r="A4267" s="11" t="s">
        <v>8869</v>
      </c>
      <c r="B4267" s="11">
        <v>2020</v>
      </c>
      <c r="C4267" s="11" t="s">
        <v>8870</v>
      </c>
      <c r="D4267" s="11" t="s">
        <v>13233</v>
      </c>
      <c r="E4267" s="11">
        <v>24</v>
      </c>
      <c r="F4267" s="11">
        <v>15</v>
      </c>
      <c r="G4267" s="11" t="s">
        <v>7508</v>
      </c>
      <c r="H4267" s="11" t="s">
        <v>13234</v>
      </c>
    </row>
    <row r="4268" spans="1:8" x14ac:dyDescent="0.3">
      <c r="A4268" s="11" t="s">
        <v>13235</v>
      </c>
      <c r="B4268" s="11">
        <v>2012</v>
      </c>
      <c r="C4268" s="11" t="s">
        <v>13236</v>
      </c>
      <c r="D4268" s="11" t="s">
        <v>5223</v>
      </c>
      <c r="E4268" s="11">
        <v>15</v>
      </c>
      <c r="F4268" s="11">
        <v>6</v>
      </c>
      <c r="G4268" s="11" t="s">
        <v>13237</v>
      </c>
      <c r="H4268" s="11" t="s">
        <v>13238</v>
      </c>
    </row>
    <row r="4269" spans="1:8" x14ac:dyDescent="0.3">
      <c r="A4269" s="11" t="s">
        <v>13239</v>
      </c>
      <c r="B4269" s="11">
        <v>2020</v>
      </c>
      <c r="C4269" s="11" t="s">
        <v>13240</v>
      </c>
      <c r="D4269" s="11" t="s">
        <v>13241</v>
      </c>
      <c r="G4269" s="11" t="s">
        <v>13242</v>
      </c>
    </row>
    <row r="4270" spans="1:8" x14ac:dyDescent="0.3">
      <c r="A4270" s="11" t="s">
        <v>13243</v>
      </c>
      <c r="B4270" s="11">
        <v>2012</v>
      </c>
      <c r="C4270" s="11" t="s">
        <v>13244</v>
      </c>
      <c r="D4270" s="11" t="s">
        <v>437</v>
      </c>
      <c r="E4270" s="11">
        <v>28</v>
      </c>
      <c r="F4270" s="11">
        <v>1</v>
      </c>
      <c r="G4270" s="11" t="s">
        <v>13245</v>
      </c>
      <c r="H4270" s="11" t="s">
        <v>13246</v>
      </c>
    </row>
    <row r="4271" spans="1:8" x14ac:dyDescent="0.3">
      <c r="A4271" s="11" t="s">
        <v>13247</v>
      </c>
      <c r="B4271" s="11">
        <v>2018</v>
      </c>
      <c r="C4271" s="11" t="s">
        <v>6833</v>
      </c>
      <c r="D4271" s="11" t="s">
        <v>736</v>
      </c>
      <c r="E4271" s="11">
        <v>113</v>
      </c>
      <c r="G4271" s="11" t="s">
        <v>6834</v>
      </c>
      <c r="H4271" s="11" t="s">
        <v>6835</v>
      </c>
    </row>
    <row r="4272" spans="1:8" x14ac:dyDescent="0.3">
      <c r="A4272" s="11" t="s">
        <v>13248</v>
      </c>
      <c r="B4272" s="11">
        <v>2019</v>
      </c>
      <c r="C4272" s="11" t="s">
        <v>13249</v>
      </c>
      <c r="D4272" s="11" t="s">
        <v>13250</v>
      </c>
      <c r="G4272" s="11" t="s">
        <v>13251</v>
      </c>
    </row>
    <row r="4273" spans="1:8" x14ac:dyDescent="0.3">
      <c r="A4273" s="11" t="s">
        <v>13252</v>
      </c>
      <c r="B4273" s="11">
        <v>2020</v>
      </c>
      <c r="C4273" s="11" t="s">
        <v>13253</v>
      </c>
      <c r="D4273" s="11" t="s">
        <v>13254</v>
      </c>
      <c r="G4273" s="11" t="s">
        <v>8594</v>
      </c>
      <c r="H4273" s="11" t="s">
        <v>13255</v>
      </c>
    </row>
    <row r="4274" spans="1:8" x14ac:dyDescent="0.3">
      <c r="A4274" s="11" t="s">
        <v>13256</v>
      </c>
      <c r="B4274" s="11">
        <v>2019</v>
      </c>
      <c r="C4274" s="11" t="s">
        <v>13257</v>
      </c>
      <c r="D4274" s="11" t="s">
        <v>13258</v>
      </c>
      <c r="G4274" s="11" t="s">
        <v>13259</v>
      </c>
    </row>
    <row r="4275" spans="1:8" x14ac:dyDescent="0.3">
      <c r="A4275" s="11" t="s">
        <v>4543</v>
      </c>
      <c r="B4275" s="11">
        <v>2021</v>
      </c>
      <c r="C4275" s="11" t="s">
        <v>4544</v>
      </c>
      <c r="D4275" s="11" t="s">
        <v>704</v>
      </c>
      <c r="E4275" s="11">
        <v>118</v>
      </c>
      <c r="G4275" s="11" t="s">
        <v>4545</v>
      </c>
      <c r="H4275" s="11" t="s">
        <v>13260</v>
      </c>
    </row>
    <row r="4276" spans="1:8" x14ac:dyDescent="0.3">
      <c r="A4276" s="11" t="s">
        <v>13261</v>
      </c>
      <c r="B4276" s="11">
        <v>2021</v>
      </c>
      <c r="C4276" s="11" t="s">
        <v>13262</v>
      </c>
      <c r="D4276" s="11" t="s">
        <v>13263</v>
      </c>
      <c r="E4276" s="11">
        <v>36</v>
      </c>
      <c r="F4276" s="11">
        <v>6</v>
      </c>
      <c r="G4276" s="11" t="s">
        <v>13264</v>
      </c>
      <c r="H4276" s="11" t="s">
        <v>13265</v>
      </c>
    </row>
    <row r="4277" spans="1:8" x14ac:dyDescent="0.3">
      <c r="A4277" s="11" t="s">
        <v>13266</v>
      </c>
      <c r="B4277" s="11">
        <v>2021</v>
      </c>
      <c r="C4277" s="11" t="s">
        <v>13267</v>
      </c>
      <c r="D4277" s="11" t="s">
        <v>13268</v>
      </c>
      <c r="E4277" s="11">
        <v>2021</v>
      </c>
    </row>
    <row r="4278" spans="1:8" x14ac:dyDescent="0.3">
      <c r="A4278" s="11" t="s">
        <v>13269</v>
      </c>
      <c r="B4278" s="11">
        <v>2018</v>
      </c>
      <c r="C4278" s="11" t="s">
        <v>13270</v>
      </c>
      <c r="D4278" s="11" t="s">
        <v>13271</v>
      </c>
      <c r="G4278" s="18">
        <v>45778</v>
      </c>
    </row>
    <row r="4279" spans="1:8" x14ac:dyDescent="0.3">
      <c r="A4279" s="11" t="s">
        <v>13272</v>
      </c>
      <c r="B4279" s="11">
        <v>2023</v>
      </c>
      <c r="C4279" s="11" t="s">
        <v>192</v>
      </c>
      <c r="D4279" s="11" t="s">
        <v>597</v>
      </c>
      <c r="E4279" s="11">
        <v>60</v>
      </c>
      <c r="F4279" s="11">
        <v>5</v>
      </c>
      <c r="G4279" s="11">
        <v>103454</v>
      </c>
      <c r="H4279" s="11" t="s">
        <v>13273</v>
      </c>
    </row>
    <row r="4280" spans="1:8" x14ac:dyDescent="0.3">
      <c r="A4280" s="11" t="s">
        <v>13274</v>
      </c>
      <c r="B4280" s="11">
        <v>2022</v>
      </c>
      <c r="C4280" s="11" t="s">
        <v>13275</v>
      </c>
      <c r="D4280" s="11" t="s">
        <v>13276</v>
      </c>
      <c r="G4280" s="11" t="s">
        <v>13277</v>
      </c>
    </row>
    <row r="4281" spans="1:8" x14ac:dyDescent="0.3">
      <c r="A4281" s="11" t="s">
        <v>7419</v>
      </c>
      <c r="B4281" s="11">
        <v>2015</v>
      </c>
      <c r="C4281" s="11" t="s">
        <v>7420</v>
      </c>
      <c r="D4281" s="11" t="s">
        <v>13278</v>
      </c>
      <c r="G4281" s="11" t="s">
        <v>13279</v>
      </c>
    </row>
    <row r="4282" spans="1:8" x14ac:dyDescent="0.3">
      <c r="A4282" s="11" t="s">
        <v>13280</v>
      </c>
      <c r="B4282" s="11">
        <v>2023</v>
      </c>
      <c r="C4282" s="11" t="s">
        <v>13281</v>
      </c>
      <c r="D4282" s="11" t="s">
        <v>13282</v>
      </c>
    </row>
    <row r="4283" spans="1:8" x14ac:dyDescent="0.3">
      <c r="A4283" s="11" t="s">
        <v>13283</v>
      </c>
      <c r="B4283" s="11">
        <v>2018</v>
      </c>
      <c r="C4283" s="11" t="s">
        <v>13284</v>
      </c>
      <c r="D4283" s="11" t="s">
        <v>9782</v>
      </c>
      <c r="E4283" s="11">
        <v>22</v>
      </c>
      <c r="F4283" s="11">
        <v>1</v>
      </c>
      <c r="G4283" s="11" t="s">
        <v>13285</v>
      </c>
      <c r="H4283" s="11" t="s">
        <v>13286</v>
      </c>
    </row>
    <row r="4284" spans="1:8" x14ac:dyDescent="0.3">
      <c r="A4284" s="11" t="s">
        <v>13287</v>
      </c>
      <c r="B4284" s="11">
        <v>2016</v>
      </c>
      <c r="C4284" s="11" t="s">
        <v>13288</v>
      </c>
      <c r="D4284" s="11" t="s">
        <v>11540</v>
      </c>
      <c r="E4284" s="11">
        <v>10</v>
      </c>
      <c r="G4284" s="11">
        <v>22</v>
      </c>
    </row>
    <row r="4285" spans="1:8" x14ac:dyDescent="0.3">
      <c r="A4285" s="11" t="s">
        <v>12025</v>
      </c>
      <c r="B4285" s="11">
        <v>2021</v>
      </c>
      <c r="C4285" s="11" t="s">
        <v>13289</v>
      </c>
      <c r="D4285" s="11" t="s">
        <v>6176</v>
      </c>
      <c r="E4285" s="11">
        <v>54</v>
      </c>
      <c r="F4285" s="11">
        <v>3</v>
      </c>
      <c r="G4285" s="11" t="s">
        <v>12027</v>
      </c>
      <c r="H4285" s="11" t="s">
        <v>13290</v>
      </c>
    </row>
    <row r="4286" spans="1:8" x14ac:dyDescent="0.3">
      <c r="A4286" s="11" t="s">
        <v>13291</v>
      </c>
      <c r="B4286" s="11">
        <v>2009</v>
      </c>
      <c r="C4286" s="11" t="s">
        <v>13292</v>
      </c>
      <c r="D4286" s="11" t="s">
        <v>13293</v>
      </c>
      <c r="G4286" s="11" t="s">
        <v>13294</v>
      </c>
    </row>
    <row r="4287" spans="1:8" x14ac:dyDescent="0.3">
      <c r="A4287" s="11" t="s">
        <v>13295</v>
      </c>
      <c r="B4287" s="11">
        <v>2020</v>
      </c>
      <c r="C4287" s="11" t="s">
        <v>9122</v>
      </c>
      <c r="D4287" s="11" t="s">
        <v>9123</v>
      </c>
      <c r="E4287" s="11">
        <v>12</v>
      </c>
      <c r="F4287" s="11">
        <v>11</v>
      </c>
      <c r="G4287" s="11">
        <v>187</v>
      </c>
      <c r="H4287" s="11" t="s">
        <v>9124</v>
      </c>
    </row>
    <row r="4288" spans="1:8" x14ac:dyDescent="0.3">
      <c r="A4288" s="11" t="s">
        <v>4555</v>
      </c>
      <c r="B4288" s="11">
        <v>2022</v>
      </c>
      <c r="C4288" s="11" t="s">
        <v>13296</v>
      </c>
      <c r="D4288" s="11" t="s">
        <v>715</v>
      </c>
      <c r="E4288" s="11">
        <v>10</v>
      </c>
      <c r="G4288" s="11" t="s">
        <v>4557</v>
      </c>
      <c r="H4288" s="11" t="s">
        <v>13297</v>
      </c>
    </row>
    <row r="4289" spans="1:8" x14ac:dyDescent="0.3">
      <c r="A4289" s="11" t="s">
        <v>13298</v>
      </c>
      <c r="B4289" s="11">
        <v>2023</v>
      </c>
      <c r="C4289" s="11" t="s">
        <v>13299</v>
      </c>
      <c r="D4289" s="11" t="s">
        <v>773</v>
      </c>
      <c r="G4289" s="11" t="s">
        <v>13300</v>
      </c>
    </row>
    <row r="4290" spans="1:8" x14ac:dyDescent="0.3">
      <c r="A4290" s="11" t="s">
        <v>13301</v>
      </c>
      <c r="B4290" s="11">
        <v>2019</v>
      </c>
      <c r="C4290" s="11" t="s">
        <v>13302</v>
      </c>
      <c r="D4290" s="11" t="s">
        <v>3983</v>
      </c>
      <c r="E4290" s="11">
        <v>10</v>
      </c>
      <c r="G4290" s="11">
        <v>1098</v>
      </c>
      <c r="H4290" s="11" t="s">
        <v>13303</v>
      </c>
    </row>
    <row r="4291" spans="1:8" x14ac:dyDescent="0.3">
      <c r="A4291" s="11" t="s">
        <v>4023</v>
      </c>
      <c r="B4291" s="11">
        <v>2023</v>
      </c>
      <c r="C4291" s="11" t="s">
        <v>13304</v>
      </c>
      <c r="D4291" s="11" t="s">
        <v>4025</v>
      </c>
      <c r="E4291" s="11">
        <v>75</v>
      </c>
      <c r="F4291" s="11">
        <v>3</v>
      </c>
      <c r="H4291" s="11" t="s">
        <v>13305</v>
      </c>
    </row>
    <row r="4292" spans="1:8" x14ac:dyDescent="0.3">
      <c r="A4292" s="11" t="s">
        <v>12343</v>
      </c>
      <c r="B4292" s="11">
        <v>2013</v>
      </c>
      <c r="C4292" s="11" t="s">
        <v>12344</v>
      </c>
      <c r="D4292" s="11" t="s">
        <v>13306</v>
      </c>
      <c r="G4292" s="11" t="s">
        <v>13307</v>
      </c>
    </row>
    <row r="4293" spans="1:8" x14ac:dyDescent="0.3">
      <c r="A4293" s="11" t="s">
        <v>12339</v>
      </c>
      <c r="B4293" s="11">
        <v>2013</v>
      </c>
      <c r="C4293" s="11" t="s">
        <v>12340</v>
      </c>
      <c r="D4293" s="11" t="s">
        <v>13308</v>
      </c>
      <c r="E4293" s="11">
        <v>3</v>
      </c>
      <c r="F4293" s="11">
        <v>5</v>
      </c>
      <c r="G4293" s="11">
        <v>238</v>
      </c>
    </row>
    <row r="4294" spans="1:8" x14ac:dyDescent="0.3">
      <c r="A4294" s="11" t="s">
        <v>13309</v>
      </c>
      <c r="B4294" s="11" t="s">
        <v>4824</v>
      </c>
      <c r="C4294" s="11" t="s">
        <v>13310</v>
      </c>
      <c r="D4294" s="11" t="s">
        <v>13311</v>
      </c>
      <c r="G4294" s="18">
        <v>45778</v>
      </c>
    </row>
    <row r="4295" spans="1:8" x14ac:dyDescent="0.3">
      <c r="A4295" s="11" t="s">
        <v>13312</v>
      </c>
      <c r="B4295" s="11">
        <v>2015</v>
      </c>
      <c r="C4295" s="11" t="s">
        <v>13313</v>
      </c>
      <c r="D4295" s="11" t="s">
        <v>4056</v>
      </c>
      <c r="E4295" s="11">
        <v>45</v>
      </c>
      <c r="G4295" s="11" t="s">
        <v>13314</v>
      </c>
      <c r="H4295" s="11" t="s">
        <v>13315</v>
      </c>
    </row>
    <row r="4296" spans="1:8" x14ac:dyDescent="0.3">
      <c r="A4296" s="11" t="s">
        <v>13316</v>
      </c>
      <c r="B4296" s="11">
        <v>2017</v>
      </c>
      <c r="C4296" s="11" t="s">
        <v>13317</v>
      </c>
      <c r="D4296" s="11" t="s">
        <v>13318</v>
      </c>
      <c r="E4296" s="11">
        <v>17</v>
      </c>
      <c r="G4296" s="11" t="s">
        <v>13319</v>
      </c>
    </row>
    <row r="4297" spans="1:8" x14ac:dyDescent="0.3">
      <c r="A4297" s="11" t="s">
        <v>13320</v>
      </c>
      <c r="B4297" s="11">
        <v>2021</v>
      </c>
      <c r="C4297" s="11" t="s">
        <v>13321</v>
      </c>
      <c r="D4297" s="11" t="s">
        <v>13322</v>
      </c>
      <c r="G4297" s="11" t="s">
        <v>13323</v>
      </c>
    </row>
    <row r="4298" spans="1:8" x14ac:dyDescent="0.3">
      <c r="A4298" s="11" t="s">
        <v>13324</v>
      </c>
      <c r="B4298" s="11">
        <v>2020</v>
      </c>
      <c r="C4298" s="11" t="s">
        <v>13325</v>
      </c>
      <c r="D4298" s="11" t="s">
        <v>13326</v>
      </c>
      <c r="G4298" s="11" t="s">
        <v>13327</v>
      </c>
    </row>
    <row r="4299" spans="1:8" x14ac:dyDescent="0.3">
      <c r="A4299" s="11" t="s">
        <v>13328</v>
      </c>
      <c r="B4299" s="11">
        <v>2001</v>
      </c>
      <c r="C4299" s="11" t="s">
        <v>13329</v>
      </c>
      <c r="D4299" s="11" t="s">
        <v>13330</v>
      </c>
      <c r="G4299" s="11" t="s">
        <v>13331</v>
      </c>
    </row>
    <row r="4300" spans="1:8" x14ac:dyDescent="0.3">
      <c r="A4300" s="11" t="s">
        <v>13332</v>
      </c>
      <c r="B4300" s="11">
        <v>2020</v>
      </c>
      <c r="C4300" s="11" t="s">
        <v>13333</v>
      </c>
      <c r="D4300" s="11" t="s">
        <v>12840</v>
      </c>
      <c r="E4300" s="11">
        <v>3</v>
      </c>
      <c r="G4300" s="11">
        <v>62</v>
      </c>
      <c r="H4300" s="11" t="s">
        <v>13334</v>
      </c>
    </row>
    <row r="4301" spans="1:8" x14ac:dyDescent="0.3">
      <c r="A4301" s="11" t="s">
        <v>4558</v>
      </c>
      <c r="B4301" s="11">
        <v>2023</v>
      </c>
      <c r="C4301" s="11" t="s">
        <v>4559</v>
      </c>
      <c r="D4301" s="11" t="s">
        <v>715</v>
      </c>
      <c r="G4301" s="11" t="s">
        <v>13335</v>
      </c>
    </row>
    <row r="4302" spans="1:8" x14ac:dyDescent="0.3">
      <c r="A4302" s="11" t="s">
        <v>4035</v>
      </c>
      <c r="B4302" s="11">
        <v>2023</v>
      </c>
      <c r="C4302" s="11" t="s">
        <v>13336</v>
      </c>
      <c r="D4302" s="11" t="s">
        <v>4037</v>
      </c>
      <c r="G4302" s="11" t="s">
        <v>4038</v>
      </c>
    </row>
    <row r="4303" spans="1:8" x14ac:dyDescent="0.3">
      <c r="A4303" s="11" t="s">
        <v>4390</v>
      </c>
      <c r="B4303" s="11">
        <v>2012</v>
      </c>
      <c r="C4303" s="11" t="s">
        <v>4563</v>
      </c>
      <c r="D4303" s="11" t="s">
        <v>4564</v>
      </c>
      <c r="E4303" s="11">
        <v>9</v>
      </c>
      <c r="F4303" s="11">
        <v>5</v>
      </c>
      <c r="G4303" s="11" t="s">
        <v>4565</v>
      </c>
      <c r="H4303" s="11" t="s">
        <v>12353</v>
      </c>
    </row>
    <row r="4304" spans="1:8" x14ac:dyDescent="0.3">
      <c r="A4304" s="11" t="s">
        <v>4047</v>
      </c>
      <c r="B4304" s="11">
        <v>2023</v>
      </c>
      <c r="C4304" s="11" t="s">
        <v>13337</v>
      </c>
      <c r="D4304" s="11" t="s">
        <v>13338</v>
      </c>
    </row>
    <row r="4305" spans="1:8" x14ac:dyDescent="0.3">
      <c r="A4305" s="11" t="s">
        <v>13339</v>
      </c>
      <c r="B4305" s="11">
        <v>2017</v>
      </c>
      <c r="C4305" s="11" t="s">
        <v>6878</v>
      </c>
      <c r="D4305" s="11" t="s">
        <v>6879</v>
      </c>
      <c r="G4305" s="11" t="s">
        <v>13340</v>
      </c>
    </row>
    <row r="4306" spans="1:8" x14ac:dyDescent="0.3">
      <c r="A4306" s="11" t="s">
        <v>13341</v>
      </c>
      <c r="B4306" s="11">
        <v>2016</v>
      </c>
      <c r="C4306" s="11" t="s">
        <v>6902</v>
      </c>
      <c r="D4306" s="11" t="s">
        <v>13342</v>
      </c>
      <c r="E4306" s="11">
        <v>21</v>
      </c>
      <c r="F4306" s="11">
        <v>1</v>
      </c>
      <c r="G4306" s="11" t="s">
        <v>13343</v>
      </c>
      <c r="H4306" s="11" t="s">
        <v>6904</v>
      </c>
    </row>
    <row r="4307" spans="1:8" x14ac:dyDescent="0.3">
      <c r="A4307" s="11" t="s">
        <v>13344</v>
      </c>
      <c r="B4307" s="11">
        <v>2021</v>
      </c>
      <c r="C4307" s="11" t="s">
        <v>13345</v>
      </c>
      <c r="D4307" s="11" t="s">
        <v>12925</v>
      </c>
      <c r="E4307" s="11">
        <v>177</v>
      </c>
      <c r="G4307" s="11">
        <v>110809</v>
      </c>
      <c r="H4307" s="11" t="s">
        <v>13346</v>
      </c>
    </row>
    <row r="4308" spans="1:8" x14ac:dyDescent="0.3">
      <c r="A4308" s="11" t="s">
        <v>13347</v>
      </c>
      <c r="B4308" s="11">
        <v>2019</v>
      </c>
      <c r="C4308" s="11" t="s">
        <v>13348</v>
      </c>
      <c r="D4308" s="11" t="s">
        <v>13349</v>
      </c>
      <c r="G4308" s="18">
        <v>45809</v>
      </c>
    </row>
    <row r="4309" spans="1:8" x14ac:dyDescent="0.3">
      <c r="A4309" s="11" t="s">
        <v>4051</v>
      </c>
      <c r="B4309" s="11">
        <v>2020</v>
      </c>
      <c r="C4309" s="11" t="s">
        <v>13350</v>
      </c>
      <c r="D4309" s="11" t="s">
        <v>811</v>
      </c>
      <c r="G4309" s="11" t="s">
        <v>2624</v>
      </c>
    </row>
    <row r="4310" spans="1:8" x14ac:dyDescent="0.3">
      <c r="A4310" s="11" t="s">
        <v>13351</v>
      </c>
      <c r="B4310" s="11">
        <v>2002</v>
      </c>
      <c r="C4310" s="11" t="s">
        <v>13352</v>
      </c>
      <c r="D4310" s="11" t="s">
        <v>13353</v>
      </c>
      <c r="E4310" s="11">
        <v>36</v>
      </c>
      <c r="F4310" s="11">
        <v>6</v>
      </c>
      <c r="G4310" s="11" t="s">
        <v>13354</v>
      </c>
      <c r="H4310" s="11" t="s">
        <v>13355</v>
      </c>
    </row>
    <row r="4311" spans="1:8" x14ac:dyDescent="0.3">
      <c r="A4311" s="11" t="s">
        <v>13356</v>
      </c>
      <c r="B4311" s="11">
        <v>2014</v>
      </c>
      <c r="C4311" s="11" t="s">
        <v>13357</v>
      </c>
      <c r="D4311" s="11" t="s">
        <v>13358</v>
      </c>
      <c r="E4311" s="11">
        <v>19</v>
      </c>
      <c r="F4311" s="11">
        <v>10</v>
      </c>
      <c r="G4311" s="11" t="s">
        <v>13359</v>
      </c>
      <c r="H4311" s="11" t="s">
        <v>13360</v>
      </c>
    </row>
    <row r="4312" spans="1:8" x14ac:dyDescent="0.3">
      <c r="A4312" s="11" t="s">
        <v>13361</v>
      </c>
      <c r="B4312" s="11">
        <v>2015</v>
      </c>
      <c r="C4312" s="11" t="s">
        <v>13362</v>
      </c>
      <c r="D4312" s="11" t="s">
        <v>13363</v>
      </c>
    </row>
    <row r="4313" spans="1:8" x14ac:dyDescent="0.3">
      <c r="A4313" s="11" t="s">
        <v>4054</v>
      </c>
      <c r="B4313" s="11">
        <v>2021</v>
      </c>
      <c r="C4313" s="11" t="s">
        <v>13364</v>
      </c>
      <c r="D4313" s="11" t="s">
        <v>4056</v>
      </c>
      <c r="E4313" s="11">
        <v>181</v>
      </c>
      <c r="G4313" s="11" t="s">
        <v>8903</v>
      </c>
      <c r="H4313" s="11" t="s">
        <v>13365</v>
      </c>
    </row>
    <row r="4314" spans="1:8" x14ac:dyDescent="0.3">
      <c r="A4314" s="11" t="s">
        <v>8009</v>
      </c>
      <c r="B4314" s="11">
        <v>2021</v>
      </c>
      <c r="C4314" s="11" t="s">
        <v>13366</v>
      </c>
      <c r="D4314" s="11" t="s">
        <v>9149</v>
      </c>
    </row>
    <row r="4315" spans="1:8" x14ac:dyDescent="0.3">
      <c r="A4315" s="11" t="s">
        <v>13367</v>
      </c>
      <c r="B4315" s="11">
        <v>2021</v>
      </c>
      <c r="C4315" s="11" t="s">
        <v>13368</v>
      </c>
      <c r="D4315" s="11" t="s">
        <v>13369</v>
      </c>
      <c r="E4315" s="11">
        <v>13</v>
      </c>
      <c r="F4315" s="11">
        <v>15</v>
      </c>
      <c r="G4315" s="11">
        <v>8527</v>
      </c>
      <c r="H4315" s="11" t="s">
        <v>13370</v>
      </c>
    </row>
    <row r="4316" spans="1:8" x14ac:dyDescent="0.3">
      <c r="A4316" s="11" t="s">
        <v>5616</v>
      </c>
      <c r="B4316" s="11">
        <v>2020</v>
      </c>
      <c r="C4316" s="11" t="s">
        <v>3802</v>
      </c>
      <c r="D4316" s="11" t="s">
        <v>5617</v>
      </c>
      <c r="E4316" s="11">
        <v>32</v>
      </c>
      <c r="F4316" s="11">
        <v>23</v>
      </c>
      <c r="G4316" s="11" t="s">
        <v>5618</v>
      </c>
    </row>
    <row r="4317" spans="1:8" x14ac:dyDescent="0.3">
      <c r="A4317" s="11" t="s">
        <v>13371</v>
      </c>
      <c r="B4317" s="11">
        <v>2010</v>
      </c>
      <c r="C4317" s="11" t="s">
        <v>13372</v>
      </c>
      <c r="D4317" s="11" t="s">
        <v>8615</v>
      </c>
      <c r="E4317" s="11">
        <v>29</v>
      </c>
      <c r="F4317" s="11">
        <v>2</v>
      </c>
      <c r="G4317" s="11" t="s">
        <v>13373</v>
      </c>
      <c r="H4317" s="11" t="s">
        <v>13374</v>
      </c>
    </row>
    <row r="4318" spans="1:8" x14ac:dyDescent="0.3">
      <c r="A4318" s="11" t="s">
        <v>13375</v>
      </c>
      <c r="B4318" s="11">
        <v>2018</v>
      </c>
      <c r="C4318" s="11" t="s">
        <v>13376</v>
      </c>
      <c r="D4318" s="11" t="s">
        <v>13377</v>
      </c>
      <c r="G4318" s="11" t="s">
        <v>13378</v>
      </c>
    </row>
    <row r="4319" spans="1:8" x14ac:dyDescent="0.3">
      <c r="A4319" s="11" t="s">
        <v>4569</v>
      </c>
      <c r="B4319" s="11">
        <v>2016</v>
      </c>
      <c r="C4319" s="11" t="s">
        <v>4570</v>
      </c>
      <c r="D4319" s="11" t="s">
        <v>4571</v>
      </c>
      <c r="E4319" s="11">
        <v>8</v>
      </c>
      <c r="G4319" s="11" t="s">
        <v>4572</v>
      </c>
      <c r="H4319" s="11" t="s">
        <v>4829</v>
      </c>
    </row>
    <row r="4320" spans="1:8" x14ac:dyDescent="0.3">
      <c r="A4320" s="11" t="s">
        <v>13379</v>
      </c>
      <c r="B4320" s="11">
        <v>2022</v>
      </c>
      <c r="C4320" s="11" t="s">
        <v>13380</v>
      </c>
      <c r="D4320" s="11" t="s">
        <v>13381</v>
      </c>
      <c r="G4320" s="11" t="s">
        <v>13382</v>
      </c>
    </row>
    <row r="4321" spans="1:8" x14ac:dyDescent="0.3">
      <c r="A4321" s="11" t="s">
        <v>13383</v>
      </c>
      <c r="B4321" s="11">
        <v>2015</v>
      </c>
      <c r="C4321" s="11" t="s">
        <v>13384</v>
      </c>
      <c r="D4321" s="11" t="s">
        <v>13385</v>
      </c>
      <c r="E4321" s="11">
        <v>41</v>
      </c>
      <c r="F4321" s="11">
        <v>3</v>
      </c>
      <c r="G4321" s="11" t="s">
        <v>13386</v>
      </c>
      <c r="H4321" s="11" t="s">
        <v>13387</v>
      </c>
    </row>
    <row r="4322" spans="1:8" x14ac:dyDescent="0.3">
      <c r="A4322" s="11" t="s">
        <v>4573</v>
      </c>
      <c r="B4322" s="11">
        <v>2015</v>
      </c>
      <c r="C4322" s="11" t="s">
        <v>13388</v>
      </c>
      <c r="D4322" s="11" t="s">
        <v>13389</v>
      </c>
      <c r="G4322" s="11" t="s">
        <v>4576</v>
      </c>
    </row>
    <row r="4323" spans="1:8" x14ac:dyDescent="0.3">
      <c r="A4323" s="11" t="s">
        <v>13390</v>
      </c>
      <c r="B4323" s="11">
        <v>2018</v>
      </c>
      <c r="C4323" s="11" t="s">
        <v>13391</v>
      </c>
      <c r="D4323" s="11" t="s">
        <v>13392</v>
      </c>
      <c r="G4323" s="11" t="s">
        <v>13393</v>
      </c>
    </row>
    <row r="4324" spans="1:8" x14ac:dyDescent="0.3">
      <c r="A4324" s="11" t="s">
        <v>4577</v>
      </c>
      <c r="B4324" s="11">
        <v>2016</v>
      </c>
      <c r="C4324" s="11" t="s">
        <v>13394</v>
      </c>
      <c r="D4324" s="11" t="s">
        <v>2101</v>
      </c>
      <c r="E4324" s="11">
        <v>6</v>
      </c>
      <c r="F4324" s="11">
        <v>1</v>
      </c>
      <c r="G4324" s="11" t="s">
        <v>589</v>
      </c>
      <c r="H4324" s="11" t="s">
        <v>13395</v>
      </c>
    </row>
    <row r="4325" spans="1:8" x14ac:dyDescent="0.3">
      <c r="A4325" s="11" t="s">
        <v>4579</v>
      </c>
      <c r="B4325" s="11">
        <v>2017</v>
      </c>
      <c r="C4325" s="11" t="s">
        <v>4580</v>
      </c>
      <c r="D4325" s="11" t="s">
        <v>13396</v>
      </c>
      <c r="G4325" s="11" t="s">
        <v>13397</v>
      </c>
    </row>
    <row r="4326" spans="1:8" x14ac:dyDescent="0.3">
      <c r="A4326" s="11" t="s">
        <v>4579</v>
      </c>
      <c r="B4326" s="11">
        <v>2018</v>
      </c>
      <c r="C4326" s="11" t="s">
        <v>4583</v>
      </c>
      <c r="D4326" s="11" t="s">
        <v>1864</v>
      </c>
      <c r="G4326" s="11" t="s">
        <v>13398</v>
      </c>
    </row>
    <row r="4327" spans="1:8" x14ac:dyDescent="0.3">
      <c r="A4327" s="11" t="s">
        <v>13399</v>
      </c>
      <c r="B4327" s="11">
        <v>2021</v>
      </c>
      <c r="C4327" s="11" t="s">
        <v>13400</v>
      </c>
      <c r="D4327" s="11" t="s">
        <v>3993</v>
      </c>
      <c r="E4327" s="11">
        <v>10</v>
      </c>
      <c r="F4327" s="11">
        <v>22</v>
      </c>
      <c r="G4327" s="8" t="s">
        <v>13401</v>
      </c>
    </row>
    <row r="4328" spans="1:8" x14ac:dyDescent="0.3">
      <c r="A4328" s="11" t="s">
        <v>13402</v>
      </c>
      <c r="B4328" s="11">
        <v>2022</v>
      </c>
      <c r="C4328" s="11" t="s">
        <v>13403</v>
      </c>
      <c r="D4328" s="11" t="s">
        <v>13404</v>
      </c>
      <c r="E4328" s="11">
        <v>1</v>
      </c>
      <c r="F4328" s="11">
        <v>4</v>
      </c>
      <c r="G4328" s="11" t="s">
        <v>13405</v>
      </c>
      <c r="H4328" s="11" t="s">
        <v>13406</v>
      </c>
    </row>
    <row r="4329" spans="1:8" x14ac:dyDescent="0.3">
      <c r="A4329" s="11" t="s">
        <v>13407</v>
      </c>
      <c r="B4329" s="11">
        <v>2020</v>
      </c>
      <c r="C4329" s="11" t="s">
        <v>13408</v>
      </c>
      <c r="D4329" s="11" t="s">
        <v>11318</v>
      </c>
      <c r="G4329" s="11" t="s">
        <v>13409</v>
      </c>
    </row>
    <row r="4330" spans="1:8" x14ac:dyDescent="0.3">
      <c r="A4330" s="11" t="s">
        <v>13410</v>
      </c>
      <c r="B4330" s="11">
        <v>2020</v>
      </c>
      <c r="C4330" s="11" t="s">
        <v>13411</v>
      </c>
      <c r="D4330" s="11" t="s">
        <v>13412</v>
      </c>
      <c r="G4330" s="11" t="s">
        <v>13413</v>
      </c>
    </row>
    <row r="4331" spans="1:8" x14ac:dyDescent="0.3">
      <c r="A4331" s="11" t="s">
        <v>1468</v>
      </c>
      <c r="B4331" s="11">
        <v>2011</v>
      </c>
      <c r="C4331" s="11" t="s">
        <v>1469</v>
      </c>
      <c r="D4331" s="11" t="s">
        <v>13414</v>
      </c>
      <c r="E4331" s="11">
        <v>2</v>
      </c>
      <c r="G4331" s="11" t="s">
        <v>1471</v>
      </c>
    </row>
    <row r="4332" spans="1:8" x14ac:dyDescent="0.3">
      <c r="A4332" s="11" t="s">
        <v>8906</v>
      </c>
      <c r="B4332" s="11">
        <v>2020</v>
      </c>
      <c r="C4332" s="11" t="s">
        <v>7615</v>
      </c>
      <c r="D4332" s="11" t="s">
        <v>13415</v>
      </c>
      <c r="G4332" s="11" t="s">
        <v>4812</v>
      </c>
    </row>
    <row r="4333" spans="1:8" x14ac:dyDescent="0.3">
      <c r="A4333" s="11" t="s">
        <v>13416</v>
      </c>
      <c r="B4333" s="11">
        <v>2019</v>
      </c>
      <c r="C4333" s="11" t="s">
        <v>13417</v>
      </c>
      <c r="D4333" s="11" t="s">
        <v>13418</v>
      </c>
      <c r="E4333" s="11">
        <v>8</v>
      </c>
      <c r="F4333" s="11">
        <v>2</v>
      </c>
      <c r="G4333" s="11">
        <v>69</v>
      </c>
      <c r="H4333" s="11" t="s">
        <v>13419</v>
      </c>
    </row>
    <row r="4334" spans="1:8" x14ac:dyDescent="0.3">
      <c r="A4334" s="11" t="s">
        <v>4587</v>
      </c>
      <c r="B4334" s="11">
        <v>2018</v>
      </c>
      <c r="C4334" s="11" t="s">
        <v>13420</v>
      </c>
      <c r="D4334" s="11" t="s">
        <v>13421</v>
      </c>
      <c r="G4334" s="18">
        <v>45870</v>
      </c>
    </row>
    <row r="4335" spans="1:8" x14ac:dyDescent="0.3">
      <c r="A4335" s="11" t="s">
        <v>4586</v>
      </c>
      <c r="B4335" s="11">
        <v>2018</v>
      </c>
      <c r="C4335" s="11" t="s">
        <v>3650</v>
      </c>
      <c r="D4335" s="11" t="s">
        <v>13422</v>
      </c>
      <c r="G4335" s="18">
        <v>45839</v>
      </c>
    </row>
    <row r="4336" spans="1:8" x14ac:dyDescent="0.3">
      <c r="A4336" s="11" t="s">
        <v>4590</v>
      </c>
      <c r="B4336" s="11">
        <v>2019</v>
      </c>
      <c r="C4336" s="11" t="s">
        <v>135</v>
      </c>
      <c r="D4336" s="11" t="s">
        <v>437</v>
      </c>
      <c r="E4336" s="11">
        <v>93</v>
      </c>
      <c r="G4336" s="11" t="s">
        <v>622</v>
      </c>
      <c r="H4336" s="11" t="s">
        <v>623</v>
      </c>
    </row>
    <row r="4337" spans="1:8" x14ac:dyDescent="0.3">
      <c r="A4337" s="11" t="s">
        <v>13423</v>
      </c>
      <c r="B4337" s="11">
        <v>2021</v>
      </c>
      <c r="C4337" s="11" t="s">
        <v>13424</v>
      </c>
      <c r="D4337" s="11" t="s">
        <v>13425</v>
      </c>
      <c r="G4337" s="11" t="s">
        <v>13426</v>
      </c>
    </row>
    <row r="4338" spans="1:8" x14ac:dyDescent="0.3">
      <c r="A4338" s="11" t="s">
        <v>13427</v>
      </c>
      <c r="B4338" s="11">
        <v>2022</v>
      </c>
      <c r="C4338" s="11" t="s">
        <v>13428</v>
      </c>
      <c r="D4338" s="11" t="s">
        <v>1006</v>
      </c>
      <c r="G4338" s="11" t="s">
        <v>1799</v>
      </c>
      <c r="H4338" s="11" t="s">
        <v>13429</v>
      </c>
    </row>
    <row r="4339" spans="1:8" x14ac:dyDescent="0.3">
      <c r="A4339" s="11" t="s">
        <v>13430</v>
      </c>
      <c r="B4339" s="11">
        <v>2012</v>
      </c>
      <c r="C4339" s="11" t="s">
        <v>13431</v>
      </c>
      <c r="D4339" s="11" t="s">
        <v>12403</v>
      </c>
      <c r="E4339" s="11">
        <v>34</v>
      </c>
      <c r="F4339" s="11">
        <v>4</v>
      </c>
      <c r="G4339" s="11" t="s">
        <v>13432</v>
      </c>
      <c r="H4339" s="11" t="s">
        <v>13433</v>
      </c>
    </row>
    <row r="4340" spans="1:8" x14ac:dyDescent="0.3">
      <c r="A4340" s="11" t="s">
        <v>624</v>
      </c>
      <c r="B4340" s="11">
        <v>2020</v>
      </c>
      <c r="C4340" s="11" t="s">
        <v>4591</v>
      </c>
      <c r="D4340" s="11" t="s">
        <v>13434</v>
      </c>
      <c r="G4340" s="11" t="s">
        <v>13435</v>
      </c>
    </row>
    <row r="4341" spans="1:8" x14ac:dyDescent="0.3">
      <c r="A4341" s="11" t="s">
        <v>624</v>
      </c>
      <c r="B4341" s="11">
        <v>2017</v>
      </c>
      <c r="C4341" s="11" t="s">
        <v>625</v>
      </c>
      <c r="D4341" s="11" t="s">
        <v>626</v>
      </c>
      <c r="E4341" s="11">
        <v>11</v>
      </c>
      <c r="F4341" s="11">
        <v>1</v>
      </c>
      <c r="G4341" s="11" t="s">
        <v>627</v>
      </c>
      <c r="H4341" s="11" t="s">
        <v>13436</v>
      </c>
    </row>
    <row r="4342" spans="1:8" x14ac:dyDescent="0.3">
      <c r="A4342" s="11" t="s">
        <v>1485</v>
      </c>
      <c r="B4342" s="11">
        <v>2011</v>
      </c>
      <c r="C4342" s="11" t="s">
        <v>1486</v>
      </c>
      <c r="D4342" s="11" t="s">
        <v>1487</v>
      </c>
      <c r="E4342" s="11">
        <v>12</v>
      </c>
      <c r="F4342" s="11">
        <v>15</v>
      </c>
      <c r="G4342" s="11">
        <v>15</v>
      </c>
    </row>
    <row r="4343" spans="1:8" x14ac:dyDescent="0.3">
      <c r="A4343" s="11" t="s">
        <v>13437</v>
      </c>
      <c r="B4343" s="11">
        <v>2020</v>
      </c>
      <c r="C4343" s="11" t="s">
        <v>13438</v>
      </c>
      <c r="D4343" s="11" t="s">
        <v>13439</v>
      </c>
      <c r="E4343" s="11">
        <v>6</v>
      </c>
      <c r="F4343" s="11">
        <v>1</v>
      </c>
      <c r="G4343" s="11" t="s">
        <v>13440</v>
      </c>
    </row>
    <row r="4344" spans="1:8" x14ac:dyDescent="0.3">
      <c r="A4344" s="11" t="s">
        <v>13441</v>
      </c>
      <c r="B4344" s="11">
        <v>2022</v>
      </c>
      <c r="C4344" s="11" t="s">
        <v>13442</v>
      </c>
      <c r="D4344" s="11" t="s">
        <v>13443</v>
      </c>
      <c r="G4344" s="11" t="s">
        <v>13444</v>
      </c>
    </row>
    <row r="4345" spans="1:8" x14ac:dyDescent="0.3">
      <c r="A4345" s="11" t="s">
        <v>7321</v>
      </c>
      <c r="B4345" s="11">
        <v>2017</v>
      </c>
      <c r="C4345" s="11" t="s">
        <v>13445</v>
      </c>
      <c r="D4345" s="11" t="s">
        <v>13446</v>
      </c>
      <c r="E4345" s="11">
        <v>8</v>
      </c>
      <c r="F4345" s="11">
        <v>2</v>
      </c>
      <c r="G4345" s="11" t="s">
        <v>4861</v>
      </c>
      <c r="H4345" s="11" t="s">
        <v>4862</v>
      </c>
    </row>
    <row r="4346" spans="1:8" x14ac:dyDescent="0.3">
      <c r="A4346" s="11" t="s">
        <v>13447</v>
      </c>
      <c r="B4346" s="11">
        <v>2016</v>
      </c>
      <c r="C4346" s="11" t="s">
        <v>13448</v>
      </c>
      <c r="D4346" s="11" t="s">
        <v>13449</v>
      </c>
      <c r="G4346" s="11" t="s">
        <v>13450</v>
      </c>
    </row>
    <row r="4347" spans="1:8" x14ac:dyDescent="0.3">
      <c r="A4347" s="11" t="s">
        <v>13451</v>
      </c>
      <c r="B4347" s="11">
        <v>2021</v>
      </c>
      <c r="C4347" s="11" t="s">
        <v>13452</v>
      </c>
      <c r="D4347" s="11" t="s">
        <v>5196</v>
      </c>
      <c r="E4347" s="11">
        <v>18</v>
      </c>
      <c r="F4347" s="11">
        <v>19</v>
      </c>
      <c r="G4347" s="11">
        <v>10085</v>
      </c>
      <c r="H4347" s="11" t="s">
        <v>13453</v>
      </c>
    </row>
    <row r="4348" spans="1:8" x14ac:dyDescent="0.3">
      <c r="A4348" s="11" t="s">
        <v>13454</v>
      </c>
      <c r="B4348" s="11">
        <v>2022</v>
      </c>
      <c r="C4348" s="11" t="s">
        <v>13455</v>
      </c>
      <c r="D4348" s="11" t="s">
        <v>13456</v>
      </c>
      <c r="E4348" s="11">
        <v>4</v>
      </c>
      <c r="F4348" s="11">
        <v>7</v>
      </c>
      <c r="G4348" s="11" t="s">
        <v>13457</v>
      </c>
    </row>
    <row r="4349" spans="1:8" x14ac:dyDescent="0.3">
      <c r="A4349" s="11" t="s">
        <v>4600</v>
      </c>
      <c r="B4349" s="11">
        <v>2016</v>
      </c>
      <c r="C4349" s="11" t="s">
        <v>4601</v>
      </c>
      <c r="D4349" s="11" t="s">
        <v>7530</v>
      </c>
      <c r="G4349" s="11" t="s">
        <v>13458</v>
      </c>
    </row>
    <row r="4350" spans="1:8" x14ac:dyDescent="0.3">
      <c r="A4350" s="11" t="s">
        <v>13459</v>
      </c>
      <c r="B4350" s="11">
        <v>2023</v>
      </c>
      <c r="C4350" s="11" t="s">
        <v>13460</v>
      </c>
      <c r="D4350" s="11" t="s">
        <v>13461</v>
      </c>
      <c r="G4350" s="11" t="s">
        <v>13462</v>
      </c>
    </row>
    <row r="4351" spans="1:8" x14ac:dyDescent="0.3">
      <c r="A4351" s="11" t="s">
        <v>13463</v>
      </c>
      <c r="B4351" s="11">
        <v>2013</v>
      </c>
      <c r="C4351" s="11" t="s">
        <v>13464</v>
      </c>
      <c r="D4351" s="11" t="s">
        <v>437</v>
      </c>
      <c r="E4351" s="11">
        <v>29</v>
      </c>
      <c r="F4351" s="11">
        <v>1</v>
      </c>
      <c r="G4351" s="11" t="s">
        <v>11154</v>
      </c>
      <c r="H4351" s="11" t="s">
        <v>13465</v>
      </c>
    </row>
    <row r="4352" spans="1:8" x14ac:dyDescent="0.3">
      <c r="A4352" s="11" t="s">
        <v>4603</v>
      </c>
      <c r="B4352" s="11">
        <v>2015</v>
      </c>
      <c r="C4352" s="11" t="s">
        <v>13466</v>
      </c>
      <c r="D4352" s="11" t="s">
        <v>13467</v>
      </c>
      <c r="E4352" s="11">
        <v>15</v>
      </c>
      <c r="F4352" s="11">
        <v>3</v>
      </c>
      <c r="G4352" s="11" t="s">
        <v>13468</v>
      </c>
      <c r="H4352" s="11" t="s">
        <v>13469</v>
      </c>
    </row>
    <row r="4353" spans="1:8" x14ac:dyDescent="0.3">
      <c r="A4353" s="11" t="s">
        <v>4090</v>
      </c>
      <c r="B4353" s="11">
        <v>2008</v>
      </c>
      <c r="C4353" s="11" t="s">
        <v>4091</v>
      </c>
      <c r="D4353" s="11" t="s">
        <v>3455</v>
      </c>
      <c r="E4353" s="11">
        <v>49</v>
      </c>
      <c r="F4353" s="11">
        <v>4</v>
      </c>
      <c r="G4353" s="11" t="s">
        <v>4092</v>
      </c>
      <c r="H4353" s="11" t="s">
        <v>12381</v>
      </c>
    </row>
    <row r="4354" spans="1:8" x14ac:dyDescent="0.3">
      <c r="A4354" s="11" t="s">
        <v>13470</v>
      </c>
      <c r="B4354" s="11">
        <v>2018</v>
      </c>
      <c r="C4354" s="11" t="s">
        <v>13471</v>
      </c>
      <c r="D4354" s="11" t="s">
        <v>8575</v>
      </c>
      <c r="E4354" s="11">
        <v>2</v>
      </c>
      <c r="F4354" s="11" t="s">
        <v>13472</v>
      </c>
      <c r="G4354" s="11" t="s">
        <v>13473</v>
      </c>
    </row>
    <row r="4355" spans="1:8" x14ac:dyDescent="0.3">
      <c r="A4355" s="11" t="s">
        <v>13474</v>
      </c>
      <c r="B4355" s="11">
        <v>2018</v>
      </c>
      <c r="C4355" s="11" t="s">
        <v>13475</v>
      </c>
      <c r="D4355" s="11" t="s">
        <v>11291</v>
      </c>
      <c r="G4355" s="11" t="s">
        <v>13476</v>
      </c>
    </row>
    <row r="4356" spans="1:8" x14ac:dyDescent="0.3">
      <c r="A4356" s="11" t="s">
        <v>13477</v>
      </c>
      <c r="B4356" s="11">
        <v>2013</v>
      </c>
      <c r="C4356" s="11" t="s">
        <v>13478</v>
      </c>
      <c r="D4356" s="11" t="s">
        <v>13479</v>
      </c>
      <c r="E4356" s="11">
        <v>42</v>
      </c>
      <c r="F4356" s="11">
        <v>5</v>
      </c>
      <c r="G4356" s="11" t="s">
        <v>13480</v>
      </c>
      <c r="H4356" s="11" t="s">
        <v>13481</v>
      </c>
    </row>
    <row r="4357" spans="1:8" x14ac:dyDescent="0.3">
      <c r="A4357" s="11" t="s">
        <v>13482</v>
      </c>
      <c r="B4357" s="11">
        <v>1966</v>
      </c>
      <c r="C4357" s="11" t="s">
        <v>13483</v>
      </c>
      <c r="D4357" s="11"/>
      <c r="G4357" s="8" t="s">
        <v>13484</v>
      </c>
    </row>
    <row r="4358" spans="1:8" x14ac:dyDescent="0.3">
      <c r="A4358" s="11" t="s">
        <v>12392</v>
      </c>
      <c r="B4358" s="11">
        <v>2016</v>
      </c>
      <c r="C4358" s="11" t="s">
        <v>12393</v>
      </c>
      <c r="D4358" s="11" t="s">
        <v>12394</v>
      </c>
      <c r="E4358" s="11">
        <v>8</v>
      </c>
      <c r="G4358" s="11" t="s">
        <v>12395</v>
      </c>
    </row>
    <row r="4359" spans="1:8" x14ac:dyDescent="0.3">
      <c r="A4359" s="11" t="s">
        <v>13485</v>
      </c>
      <c r="B4359" s="11">
        <v>2015</v>
      </c>
      <c r="C4359" s="11" t="s">
        <v>13486</v>
      </c>
      <c r="D4359" s="11"/>
    </row>
    <row r="4360" spans="1:8" x14ac:dyDescent="0.3">
      <c r="A4360" s="11" t="s">
        <v>13487</v>
      </c>
      <c r="B4360" s="11">
        <v>2023</v>
      </c>
      <c r="C4360" s="11" t="s">
        <v>13488</v>
      </c>
      <c r="D4360" s="11" t="s">
        <v>13489</v>
      </c>
      <c r="E4360" s="11">
        <v>15</v>
      </c>
      <c r="G4360" s="11" t="s">
        <v>2045</v>
      </c>
    </row>
    <row r="4361" spans="1:8" x14ac:dyDescent="0.3">
      <c r="A4361" s="11" t="s">
        <v>6252</v>
      </c>
      <c r="B4361" s="11">
        <v>2009</v>
      </c>
      <c r="C4361" s="11" t="s">
        <v>6253</v>
      </c>
      <c r="D4361" s="11" t="s">
        <v>736</v>
      </c>
      <c r="E4361" s="11">
        <v>48</v>
      </c>
      <c r="F4361" s="11">
        <v>1</v>
      </c>
      <c r="G4361" s="11" t="s">
        <v>501</v>
      </c>
      <c r="H4361" s="11" t="s">
        <v>6254</v>
      </c>
    </row>
    <row r="4362" spans="1:8" x14ac:dyDescent="0.3">
      <c r="A4362" s="11" t="s">
        <v>13490</v>
      </c>
      <c r="B4362" s="11">
        <v>2022</v>
      </c>
      <c r="C4362" s="11" t="s">
        <v>13491</v>
      </c>
      <c r="D4362" s="11" t="s">
        <v>13492</v>
      </c>
      <c r="G4362" s="18">
        <v>45839</v>
      </c>
    </row>
    <row r="4363" spans="1:8" x14ac:dyDescent="0.3">
      <c r="A4363" s="11" t="s">
        <v>13493</v>
      </c>
      <c r="B4363" s="11">
        <v>2020</v>
      </c>
      <c r="C4363" s="11" t="s">
        <v>13494</v>
      </c>
      <c r="D4363" s="11" t="s">
        <v>5787</v>
      </c>
      <c r="E4363" s="11">
        <v>98</v>
      </c>
      <c r="F4363" s="11">
        <v>16</v>
      </c>
      <c r="G4363" s="11" t="s">
        <v>13495</v>
      </c>
    </row>
    <row r="4364" spans="1:8" x14ac:dyDescent="0.3">
      <c r="A4364" s="11" t="s">
        <v>13496</v>
      </c>
      <c r="B4364" s="11">
        <v>2023</v>
      </c>
      <c r="C4364" s="11" t="s">
        <v>13497</v>
      </c>
      <c r="D4364" s="11" t="s">
        <v>715</v>
      </c>
      <c r="E4364" s="11">
        <v>11</v>
      </c>
      <c r="G4364" s="11" t="s">
        <v>13498</v>
      </c>
      <c r="H4364" s="11" t="s">
        <v>13499</v>
      </c>
    </row>
    <row r="4365" spans="1:8" x14ac:dyDescent="0.3">
      <c r="A4365" s="11" t="s">
        <v>13500</v>
      </c>
      <c r="B4365" s="11">
        <v>2020</v>
      </c>
      <c r="C4365" s="11" t="s">
        <v>13501</v>
      </c>
      <c r="D4365" s="11" t="s">
        <v>1139</v>
      </c>
      <c r="E4365" s="11">
        <v>513</v>
      </c>
      <c r="G4365" s="11" t="s">
        <v>13502</v>
      </c>
      <c r="H4365" s="11" t="s">
        <v>13503</v>
      </c>
    </row>
    <row r="4366" spans="1:8" x14ac:dyDescent="0.3">
      <c r="A4366" s="11" t="s">
        <v>13504</v>
      </c>
      <c r="B4366" s="11">
        <v>2022</v>
      </c>
      <c r="C4366" s="11" t="s">
        <v>13505</v>
      </c>
      <c r="D4366" s="11" t="s">
        <v>7105</v>
      </c>
      <c r="E4366" s="11">
        <v>34</v>
      </c>
      <c r="F4366" s="11">
        <v>7</v>
      </c>
      <c r="G4366" s="11" t="s">
        <v>13506</v>
      </c>
      <c r="H4366" s="11" t="s">
        <v>13507</v>
      </c>
    </row>
    <row r="4367" spans="1:8" x14ac:dyDescent="0.3">
      <c r="A4367" s="11" t="s">
        <v>1515</v>
      </c>
      <c r="B4367" s="11">
        <v>2010</v>
      </c>
      <c r="C4367" s="11" t="s">
        <v>13508</v>
      </c>
      <c r="D4367" s="11" t="s">
        <v>437</v>
      </c>
      <c r="E4367" s="11">
        <v>26</v>
      </c>
      <c r="F4367" s="11">
        <v>3</v>
      </c>
      <c r="G4367" s="11" t="s">
        <v>13509</v>
      </c>
      <c r="H4367" s="11" t="s">
        <v>13510</v>
      </c>
    </row>
    <row r="4368" spans="1:8" x14ac:dyDescent="0.3">
      <c r="A4368" s="11" t="s">
        <v>13511</v>
      </c>
      <c r="B4368" s="11">
        <v>2018</v>
      </c>
      <c r="C4368" s="11" t="s">
        <v>13512</v>
      </c>
      <c r="D4368" s="11" t="s">
        <v>1864</v>
      </c>
      <c r="G4368" s="11" t="s">
        <v>13513</v>
      </c>
    </row>
    <row r="4369" spans="1:8" x14ac:dyDescent="0.3">
      <c r="A4369" s="11" t="s">
        <v>13514</v>
      </c>
      <c r="B4369" s="11">
        <v>2021</v>
      </c>
      <c r="C4369" s="11" t="s">
        <v>13515</v>
      </c>
      <c r="D4369" s="11" t="s">
        <v>13516</v>
      </c>
      <c r="E4369" s="11">
        <v>15</v>
      </c>
      <c r="F4369" s="11">
        <v>4</v>
      </c>
      <c r="G4369" s="11" t="s">
        <v>13517</v>
      </c>
      <c r="H4369" s="11" t="s">
        <v>13518</v>
      </c>
    </row>
    <row r="4370" spans="1:8" x14ac:dyDescent="0.3">
      <c r="A4370" s="11" t="s">
        <v>11503</v>
      </c>
      <c r="B4370" s="11">
        <v>2014</v>
      </c>
      <c r="C4370" s="11" t="s">
        <v>11504</v>
      </c>
      <c r="D4370" s="11" t="s">
        <v>597</v>
      </c>
      <c r="E4370" s="11">
        <v>50</v>
      </c>
      <c r="F4370" s="11">
        <v>1</v>
      </c>
      <c r="G4370" s="11" t="s">
        <v>11505</v>
      </c>
      <c r="H4370" s="11" t="s">
        <v>13519</v>
      </c>
    </row>
    <row r="4371" spans="1:8" x14ac:dyDescent="0.3">
      <c r="A4371" s="11" t="s">
        <v>13520</v>
      </c>
      <c r="B4371" s="11">
        <v>2020</v>
      </c>
      <c r="C4371" s="11" t="s">
        <v>13521</v>
      </c>
      <c r="D4371" s="11" t="s">
        <v>619</v>
      </c>
      <c r="E4371" s="11">
        <v>54</v>
      </c>
      <c r="F4371" s="11">
        <v>4</v>
      </c>
      <c r="G4371" s="11" t="s">
        <v>13522</v>
      </c>
      <c r="H4371" s="11" t="s">
        <v>13523</v>
      </c>
    </row>
    <row r="4372" spans="1:8" x14ac:dyDescent="0.3">
      <c r="A4372" s="11" t="s">
        <v>13524</v>
      </c>
      <c r="B4372" s="11">
        <v>2014</v>
      </c>
      <c r="C4372" s="11" t="s">
        <v>13525</v>
      </c>
      <c r="D4372" s="11" t="s">
        <v>13526</v>
      </c>
      <c r="E4372" s="11">
        <v>168</v>
      </c>
      <c r="F4372" s="11">
        <v>5</v>
      </c>
      <c r="G4372" s="11" t="s">
        <v>13527</v>
      </c>
      <c r="H4372" s="11" t="s">
        <v>13528</v>
      </c>
    </row>
    <row r="4373" spans="1:8" x14ac:dyDescent="0.3">
      <c r="A4373" s="11" t="s">
        <v>13529</v>
      </c>
      <c r="B4373" s="11">
        <v>2015</v>
      </c>
      <c r="C4373" s="11" t="s">
        <v>7468</v>
      </c>
      <c r="D4373" s="11" t="s">
        <v>13530</v>
      </c>
      <c r="G4373" s="11" t="s">
        <v>7470</v>
      </c>
    </row>
    <row r="4374" spans="1:8" x14ac:dyDescent="0.3">
      <c r="A4374" s="11" t="s">
        <v>13531</v>
      </c>
      <c r="B4374" s="11">
        <v>2018</v>
      </c>
      <c r="C4374" s="11" t="s">
        <v>11238</v>
      </c>
      <c r="D4374" s="11" t="s">
        <v>11239</v>
      </c>
      <c r="E4374" s="11">
        <v>13</v>
      </c>
      <c r="F4374" s="11">
        <v>10</v>
      </c>
      <c r="G4374" s="11" t="s">
        <v>13532</v>
      </c>
    </row>
    <row r="4375" spans="1:8" x14ac:dyDescent="0.3">
      <c r="A4375" s="11" t="s">
        <v>8782</v>
      </c>
      <c r="B4375" s="11">
        <v>2022</v>
      </c>
      <c r="C4375" s="11" t="s">
        <v>13533</v>
      </c>
      <c r="D4375" s="11" t="s">
        <v>8776</v>
      </c>
      <c r="E4375" s="11">
        <v>3</v>
      </c>
      <c r="F4375" s="11">
        <v>1</v>
      </c>
      <c r="G4375" s="11">
        <v>94</v>
      </c>
      <c r="H4375" s="11" t="s">
        <v>13534</v>
      </c>
    </row>
    <row r="4376" spans="1:8" x14ac:dyDescent="0.3">
      <c r="A4376" s="11" t="s">
        <v>13535</v>
      </c>
      <c r="B4376" s="11">
        <v>2022</v>
      </c>
      <c r="C4376" s="11" t="s">
        <v>13536</v>
      </c>
      <c r="D4376" s="11" t="s">
        <v>13537</v>
      </c>
      <c r="G4376" s="11" t="s">
        <v>13538</v>
      </c>
    </row>
    <row r="4377" spans="1:8" x14ac:dyDescent="0.3">
      <c r="A4377" s="11" t="s">
        <v>13539</v>
      </c>
      <c r="B4377" s="11">
        <v>2021</v>
      </c>
      <c r="C4377" s="11" t="s">
        <v>13540</v>
      </c>
      <c r="D4377" s="11" t="s">
        <v>13541</v>
      </c>
      <c r="G4377" s="11" t="s">
        <v>13542</v>
      </c>
    </row>
    <row r="4378" spans="1:8" x14ac:dyDescent="0.3">
      <c r="A4378" s="11" t="s">
        <v>13543</v>
      </c>
      <c r="B4378" s="11">
        <v>2021</v>
      </c>
      <c r="C4378" s="11" t="s">
        <v>13544</v>
      </c>
      <c r="D4378" s="11" t="s">
        <v>13545</v>
      </c>
      <c r="G4378" s="11" t="s">
        <v>760</v>
      </c>
    </row>
    <row r="4379" spans="1:8" x14ac:dyDescent="0.3">
      <c r="A4379" s="11" t="s">
        <v>13546</v>
      </c>
      <c r="B4379" s="11">
        <v>2015</v>
      </c>
      <c r="C4379" s="11" t="s">
        <v>13547</v>
      </c>
      <c r="D4379" s="11" t="s">
        <v>13207</v>
      </c>
      <c r="E4379" s="11">
        <v>56</v>
      </c>
      <c r="F4379" s="11">
        <v>5</v>
      </c>
      <c r="G4379" s="11" t="s">
        <v>13548</v>
      </c>
      <c r="H4379" s="11" t="s">
        <v>13549</v>
      </c>
    </row>
    <row r="4380" spans="1:8" x14ac:dyDescent="0.3">
      <c r="A4380" s="11" t="s">
        <v>7515</v>
      </c>
      <c r="B4380" s="11">
        <v>2020</v>
      </c>
      <c r="C4380" s="11" t="s">
        <v>8923</v>
      </c>
      <c r="D4380" s="11" t="s">
        <v>7517</v>
      </c>
      <c r="G4380" s="18">
        <v>45870</v>
      </c>
    </row>
    <row r="4381" spans="1:8" x14ac:dyDescent="0.3">
      <c r="A4381" s="11" t="s">
        <v>13550</v>
      </c>
      <c r="B4381" s="11">
        <v>2020</v>
      </c>
      <c r="C4381" s="11" t="s">
        <v>13551</v>
      </c>
      <c r="D4381" s="11" t="s">
        <v>13552</v>
      </c>
      <c r="G4381" s="11" t="s">
        <v>13553</v>
      </c>
    </row>
    <row r="4382" spans="1:8" x14ac:dyDescent="0.3">
      <c r="A4382" s="11" t="s">
        <v>645</v>
      </c>
      <c r="B4382" s="11">
        <v>2016</v>
      </c>
      <c r="C4382" s="11" t="s">
        <v>646</v>
      </c>
      <c r="D4382" s="11" t="s">
        <v>647</v>
      </c>
      <c r="G4382" s="11" t="s">
        <v>6293</v>
      </c>
    </row>
    <row r="4383" spans="1:8" x14ac:dyDescent="0.3">
      <c r="A4383" s="11" t="s">
        <v>11393</v>
      </c>
      <c r="B4383" s="11">
        <v>2005</v>
      </c>
      <c r="C4383" s="11" t="s">
        <v>6352</v>
      </c>
      <c r="D4383" s="11" t="s">
        <v>13554</v>
      </c>
      <c r="G4383" s="11" t="s">
        <v>11395</v>
      </c>
    </row>
    <row r="4384" spans="1:8" x14ac:dyDescent="0.3">
      <c r="A4384" s="11" t="s">
        <v>13555</v>
      </c>
      <c r="B4384" s="11">
        <v>2017</v>
      </c>
      <c r="C4384" s="11" t="s">
        <v>13556</v>
      </c>
      <c r="D4384" s="11" t="s">
        <v>12942</v>
      </c>
      <c r="E4384" s="11">
        <v>26</v>
      </c>
      <c r="F4384" s="11">
        <v>8</v>
      </c>
      <c r="G4384" s="11" t="s">
        <v>13557</v>
      </c>
      <c r="H4384" s="11" t="s">
        <v>13558</v>
      </c>
    </row>
    <row r="4385" spans="1:8" x14ac:dyDescent="0.3">
      <c r="A4385" s="11" t="s">
        <v>4626</v>
      </c>
      <c r="B4385" s="11">
        <v>2023</v>
      </c>
      <c r="C4385" s="11" t="s">
        <v>13559</v>
      </c>
      <c r="D4385" s="11" t="s">
        <v>768</v>
      </c>
      <c r="E4385" s="11">
        <v>542</v>
      </c>
      <c r="G4385" s="11">
        <v>126253</v>
      </c>
    </row>
    <row r="4386" spans="1:8" x14ac:dyDescent="0.3">
      <c r="A4386" s="11" t="s">
        <v>3391</v>
      </c>
      <c r="B4386" s="11">
        <v>2017</v>
      </c>
      <c r="C4386" s="11" t="s">
        <v>3392</v>
      </c>
      <c r="D4386" s="11" t="s">
        <v>13560</v>
      </c>
      <c r="G4386" s="11" t="s">
        <v>3394</v>
      </c>
    </row>
    <row r="4387" spans="1:8" x14ac:dyDescent="0.3">
      <c r="A4387" s="11" t="s">
        <v>13561</v>
      </c>
      <c r="B4387" s="11">
        <v>2012</v>
      </c>
      <c r="C4387" s="11" t="s">
        <v>1562</v>
      </c>
      <c r="D4387" s="11" t="s">
        <v>13562</v>
      </c>
      <c r="G4387" s="11" t="s">
        <v>4450</v>
      </c>
    </row>
    <row r="4388" spans="1:8" x14ac:dyDescent="0.3">
      <c r="A4388" s="11" t="s">
        <v>4629</v>
      </c>
      <c r="B4388" s="11">
        <v>2022</v>
      </c>
      <c r="C4388" s="11" t="s">
        <v>8928</v>
      </c>
      <c r="D4388" s="11" t="s">
        <v>828</v>
      </c>
      <c r="G4388" s="11" t="s">
        <v>13563</v>
      </c>
    </row>
    <row r="4389" spans="1:8" x14ac:dyDescent="0.3">
      <c r="A4389" s="11" t="s">
        <v>4629</v>
      </c>
      <c r="B4389" s="11">
        <v>2023</v>
      </c>
      <c r="C4389" s="11" t="s">
        <v>4630</v>
      </c>
      <c r="D4389" s="11" t="s">
        <v>13564</v>
      </c>
      <c r="G4389" s="11" t="s">
        <v>4632</v>
      </c>
    </row>
    <row r="4390" spans="1:8" x14ac:dyDescent="0.3">
      <c r="A4390" s="11" t="s">
        <v>3676</v>
      </c>
      <c r="B4390" s="11">
        <v>2009</v>
      </c>
      <c r="C4390" s="11" t="s">
        <v>3677</v>
      </c>
      <c r="D4390" s="11" t="s">
        <v>13565</v>
      </c>
      <c r="E4390" s="11">
        <v>2</v>
      </c>
      <c r="F4390" s="11">
        <v>0</v>
      </c>
      <c r="G4390" s="18">
        <v>45839</v>
      </c>
    </row>
    <row r="4391" spans="1:8" x14ac:dyDescent="0.3">
      <c r="A4391" s="11" t="s">
        <v>13566</v>
      </c>
      <c r="B4391" s="11">
        <v>2021</v>
      </c>
      <c r="C4391" s="11" t="s">
        <v>13567</v>
      </c>
      <c r="D4391" s="11" t="s">
        <v>12403</v>
      </c>
      <c r="E4391" s="11">
        <v>128</v>
      </c>
      <c r="G4391" s="11">
        <v>106139</v>
      </c>
      <c r="H4391" s="11" t="s">
        <v>13568</v>
      </c>
    </row>
    <row r="4392" spans="1:8" x14ac:dyDescent="0.3">
      <c r="A4392" s="11" t="s">
        <v>13569</v>
      </c>
      <c r="B4392" s="11">
        <v>2021</v>
      </c>
      <c r="C4392" s="11" t="s">
        <v>8357</v>
      </c>
      <c r="D4392" s="11" t="s">
        <v>8358</v>
      </c>
      <c r="E4392" s="11">
        <v>92</v>
      </c>
      <c r="G4392" s="11">
        <v>107186</v>
      </c>
    </row>
    <row r="4393" spans="1:8" x14ac:dyDescent="0.3">
      <c r="A4393" s="11" t="s">
        <v>13570</v>
      </c>
      <c r="B4393" s="11">
        <v>2016</v>
      </c>
      <c r="C4393" s="11" t="s">
        <v>3683</v>
      </c>
      <c r="D4393" s="11" t="s">
        <v>7573</v>
      </c>
      <c r="G4393" s="11" t="s">
        <v>13571</v>
      </c>
    </row>
    <row r="4394" spans="1:8" x14ac:dyDescent="0.3">
      <c r="A4394" s="11" t="s">
        <v>12423</v>
      </c>
      <c r="B4394" s="11">
        <v>2016</v>
      </c>
      <c r="C4394" s="11" t="s">
        <v>7359</v>
      </c>
      <c r="D4394" s="11" t="s">
        <v>626</v>
      </c>
      <c r="E4394" s="11">
        <v>8</v>
      </c>
      <c r="F4394" s="11">
        <v>3</v>
      </c>
      <c r="G4394" s="11" t="s">
        <v>7361</v>
      </c>
      <c r="H4394" s="11" t="s">
        <v>13572</v>
      </c>
    </row>
    <row r="4395" spans="1:8" x14ac:dyDescent="0.3">
      <c r="A4395" s="11" t="s">
        <v>8932</v>
      </c>
      <c r="B4395" s="11">
        <v>2020</v>
      </c>
      <c r="C4395" s="11" t="s">
        <v>8933</v>
      </c>
      <c r="D4395" s="11" t="s">
        <v>828</v>
      </c>
    </row>
    <row r="4396" spans="1:8" x14ac:dyDescent="0.3">
      <c r="A4396" s="11" t="s">
        <v>13573</v>
      </c>
      <c r="B4396" s="11">
        <v>2019</v>
      </c>
      <c r="C4396" s="11" t="s">
        <v>13574</v>
      </c>
      <c r="D4396" s="11" t="s">
        <v>5374</v>
      </c>
      <c r="E4396" s="11">
        <v>18</v>
      </c>
      <c r="F4396" s="11">
        <v>3</v>
      </c>
      <c r="G4396" s="11" t="s">
        <v>10663</v>
      </c>
      <c r="H4396" s="11" t="s">
        <v>13575</v>
      </c>
    </row>
    <row r="4397" spans="1:8" x14ac:dyDescent="0.3">
      <c r="A4397" s="11" t="s">
        <v>13576</v>
      </c>
      <c r="B4397" s="11">
        <v>2018</v>
      </c>
      <c r="C4397" s="11" t="s">
        <v>13577</v>
      </c>
      <c r="D4397" s="11" t="s">
        <v>13578</v>
      </c>
      <c r="E4397" s="11">
        <v>30</v>
      </c>
      <c r="F4397" s="11">
        <v>4</v>
      </c>
      <c r="G4397" s="11" t="s">
        <v>13579</v>
      </c>
      <c r="H4397" s="11" t="s">
        <v>13580</v>
      </c>
    </row>
    <row r="4398" spans="1:8" x14ac:dyDescent="0.3">
      <c r="A4398" s="11" t="s">
        <v>13581</v>
      </c>
      <c r="B4398" s="11">
        <v>2019</v>
      </c>
      <c r="C4398" s="11" t="s">
        <v>13582</v>
      </c>
      <c r="D4398" s="11" t="s">
        <v>6533</v>
      </c>
      <c r="G4398" s="11" t="s">
        <v>13583</v>
      </c>
    </row>
    <row r="4399" spans="1:8" x14ac:dyDescent="0.3">
      <c r="A4399" s="11" t="s">
        <v>13584</v>
      </c>
      <c r="B4399" s="11">
        <v>2017</v>
      </c>
      <c r="C4399" s="11" t="s">
        <v>10557</v>
      </c>
      <c r="D4399" s="11" t="s">
        <v>10558</v>
      </c>
      <c r="G4399" s="11" t="s">
        <v>5562</v>
      </c>
    </row>
    <row r="4400" spans="1:8" x14ac:dyDescent="0.3">
      <c r="A4400" s="11" t="s">
        <v>13585</v>
      </c>
      <c r="B4400" s="11">
        <v>2016</v>
      </c>
      <c r="C4400" s="11" t="s">
        <v>13586</v>
      </c>
      <c r="D4400" s="11" t="s">
        <v>13587</v>
      </c>
    </row>
    <row r="4401" spans="1:8" x14ac:dyDescent="0.3">
      <c r="A4401" s="11" t="s">
        <v>13588</v>
      </c>
      <c r="B4401" s="11">
        <v>2015</v>
      </c>
      <c r="C4401" s="11" t="s">
        <v>13589</v>
      </c>
      <c r="D4401" s="11" t="s">
        <v>13590</v>
      </c>
      <c r="G4401" s="11" t="s">
        <v>13591</v>
      </c>
      <c r="H4401" s="11" t="s">
        <v>13592</v>
      </c>
    </row>
    <row r="4402" spans="1:8" x14ac:dyDescent="0.3">
      <c r="A4402" s="11" t="s">
        <v>7744</v>
      </c>
      <c r="B4402" s="11">
        <v>2016</v>
      </c>
      <c r="C4402" s="11" t="s">
        <v>6643</v>
      </c>
      <c r="D4402" s="11" t="s">
        <v>7736</v>
      </c>
      <c r="E4402" s="11">
        <v>31</v>
      </c>
      <c r="F4402" s="11">
        <v>2</v>
      </c>
      <c r="G4402" s="11" t="s">
        <v>6644</v>
      </c>
    </row>
    <row r="4403" spans="1:8" x14ac:dyDescent="0.3">
      <c r="A4403" s="11" t="s">
        <v>13593</v>
      </c>
      <c r="B4403" s="11">
        <v>2019</v>
      </c>
      <c r="C4403" s="11" t="s">
        <v>13594</v>
      </c>
      <c r="D4403" s="11" t="s">
        <v>7764</v>
      </c>
      <c r="E4403" s="11">
        <v>14</v>
      </c>
      <c r="F4403" s="11">
        <v>2</v>
      </c>
      <c r="G4403" s="11" t="s">
        <v>13595</v>
      </c>
      <c r="H4403" s="11" t="s">
        <v>13596</v>
      </c>
    </row>
    <row r="4404" spans="1:8" x14ac:dyDescent="0.3">
      <c r="A4404" s="11" t="s">
        <v>13597</v>
      </c>
      <c r="B4404" s="11">
        <v>2020</v>
      </c>
      <c r="C4404" s="11" t="s">
        <v>13598</v>
      </c>
      <c r="D4404" s="11" t="s">
        <v>10969</v>
      </c>
      <c r="G4404" s="11" t="s">
        <v>3198</v>
      </c>
      <c r="H4404" s="11" t="s">
        <v>13599</v>
      </c>
    </row>
    <row r="4405" spans="1:8" x14ac:dyDescent="0.3">
      <c r="A4405" s="11" t="s">
        <v>13600</v>
      </c>
      <c r="B4405" s="11">
        <v>2018</v>
      </c>
      <c r="C4405" s="11" t="s">
        <v>13601</v>
      </c>
      <c r="D4405" s="11" t="s">
        <v>13602</v>
      </c>
      <c r="G4405" s="11">
        <v>8</v>
      </c>
    </row>
    <row r="4406" spans="1:8" x14ac:dyDescent="0.3">
      <c r="A4406" s="11" t="s">
        <v>13603</v>
      </c>
      <c r="B4406" s="11">
        <v>2020</v>
      </c>
      <c r="C4406" s="11" t="s">
        <v>13604</v>
      </c>
      <c r="D4406" s="11" t="s">
        <v>13605</v>
      </c>
      <c r="E4406" s="11">
        <v>112</v>
      </c>
      <c r="G4406" s="11" t="s">
        <v>13606</v>
      </c>
      <c r="H4406" s="11" t="s">
        <v>13607</v>
      </c>
    </row>
    <row r="4407" spans="1:8" x14ac:dyDescent="0.3">
      <c r="A4407" s="11" t="s">
        <v>13608</v>
      </c>
      <c r="B4407" s="11">
        <v>2015</v>
      </c>
      <c r="C4407" s="11" t="s">
        <v>13609</v>
      </c>
      <c r="D4407" s="11" t="s">
        <v>6845</v>
      </c>
      <c r="G4407" s="11" t="s">
        <v>13610</v>
      </c>
      <c r="H4407" s="11" t="s">
        <v>13611</v>
      </c>
    </row>
    <row r="4408" spans="1:8" x14ac:dyDescent="0.3">
      <c r="A4408" s="11" t="s">
        <v>13612</v>
      </c>
      <c r="B4408" s="11">
        <v>2015</v>
      </c>
      <c r="C4408" s="11" t="s">
        <v>13613</v>
      </c>
      <c r="D4408" s="11" t="s">
        <v>13614</v>
      </c>
      <c r="E4408" s="11">
        <v>112</v>
      </c>
      <c r="F4408" s="11">
        <v>8</v>
      </c>
      <c r="G4408" s="11" t="s">
        <v>13615</v>
      </c>
    </row>
    <row r="4409" spans="1:8" x14ac:dyDescent="0.3">
      <c r="A4409" s="11" t="s">
        <v>13616</v>
      </c>
      <c r="B4409" s="11">
        <v>2012</v>
      </c>
      <c r="C4409" s="11" t="s">
        <v>13617</v>
      </c>
      <c r="D4409" s="11" t="s">
        <v>1239</v>
      </c>
      <c r="E4409" s="11">
        <v>7</v>
      </c>
      <c r="F4409" s="11">
        <v>1</v>
      </c>
      <c r="G4409" s="11" t="s">
        <v>13618</v>
      </c>
    </row>
    <row r="4410" spans="1:8" x14ac:dyDescent="0.3">
      <c r="A4410" s="11" t="s">
        <v>13619</v>
      </c>
      <c r="B4410" s="11">
        <v>2018</v>
      </c>
      <c r="C4410" s="11" t="s">
        <v>13620</v>
      </c>
      <c r="D4410" s="11" t="s">
        <v>13621</v>
      </c>
      <c r="G4410" s="11" t="s">
        <v>13622</v>
      </c>
    </row>
    <row r="4411" spans="1:8" x14ac:dyDescent="0.3">
      <c r="A4411" s="11" t="s">
        <v>13623</v>
      </c>
      <c r="B4411" s="11">
        <v>2020</v>
      </c>
      <c r="C4411" s="11" t="s">
        <v>13624</v>
      </c>
      <c r="D4411" s="11" t="s">
        <v>13625</v>
      </c>
      <c r="E4411" s="11">
        <v>79</v>
      </c>
      <c r="F4411" s="11" t="s">
        <v>13626</v>
      </c>
      <c r="G4411" s="11" t="s">
        <v>13627</v>
      </c>
      <c r="H4411" s="11" t="s">
        <v>13628</v>
      </c>
    </row>
    <row r="4412" spans="1:8" x14ac:dyDescent="0.3">
      <c r="A4412" s="11" t="s">
        <v>13629</v>
      </c>
      <c r="B4412" s="11">
        <v>2020</v>
      </c>
      <c r="C4412" s="11" t="s">
        <v>13630</v>
      </c>
      <c r="D4412" s="11" t="s">
        <v>715</v>
      </c>
      <c r="E4412" s="11">
        <v>8</v>
      </c>
      <c r="G4412" s="11" t="s">
        <v>13631</v>
      </c>
      <c r="H4412" s="11" t="s">
        <v>13632</v>
      </c>
    </row>
    <row r="4413" spans="1:8" x14ac:dyDescent="0.3">
      <c r="A4413" s="11" t="s">
        <v>13633</v>
      </c>
      <c r="B4413" s="11">
        <v>2020</v>
      </c>
      <c r="C4413" s="11" t="s">
        <v>13634</v>
      </c>
      <c r="D4413" s="11" t="s">
        <v>7740</v>
      </c>
      <c r="G4413" s="11" t="s">
        <v>1799</v>
      </c>
      <c r="H4413" s="11" t="s">
        <v>13635</v>
      </c>
    </row>
    <row r="4414" spans="1:8" x14ac:dyDescent="0.3">
      <c r="A4414" s="11" t="s">
        <v>13636</v>
      </c>
      <c r="B4414" s="11">
        <v>2020</v>
      </c>
      <c r="C4414" s="11" t="s">
        <v>13637</v>
      </c>
      <c r="D4414" s="11" t="s">
        <v>10642</v>
      </c>
      <c r="E4414" s="11">
        <v>188</v>
      </c>
      <c r="G4414" s="11">
        <v>105017</v>
      </c>
      <c r="H4414" s="11" t="s">
        <v>13638</v>
      </c>
    </row>
    <row r="4415" spans="1:8" x14ac:dyDescent="0.3">
      <c r="A4415" s="11" t="s">
        <v>13639</v>
      </c>
      <c r="B4415" s="11">
        <v>2019</v>
      </c>
      <c r="C4415" s="11" t="s">
        <v>13640</v>
      </c>
      <c r="D4415" s="11" t="s">
        <v>9123</v>
      </c>
      <c r="E4415" s="11">
        <v>11</v>
      </c>
      <c r="F4415" s="11">
        <v>5</v>
      </c>
      <c r="H4415" s="11" t="s">
        <v>13641</v>
      </c>
    </row>
    <row r="4416" spans="1:8" x14ac:dyDescent="0.3">
      <c r="A4416" s="11" t="s">
        <v>13642</v>
      </c>
      <c r="B4416" s="11">
        <v>2018</v>
      </c>
      <c r="C4416" s="11" t="s">
        <v>13643</v>
      </c>
      <c r="D4416" s="11" t="s">
        <v>13644</v>
      </c>
      <c r="E4416" s="11">
        <v>12</v>
      </c>
      <c r="F4416" s="11" t="s">
        <v>13645</v>
      </c>
      <c r="G4416" s="11" t="s">
        <v>13646</v>
      </c>
      <c r="H4416" s="11" t="s">
        <v>13647</v>
      </c>
    </row>
    <row r="4417" spans="1:8" x14ac:dyDescent="0.3">
      <c r="A4417" s="11" t="s">
        <v>13648</v>
      </c>
      <c r="B4417" s="11">
        <v>2019</v>
      </c>
      <c r="C4417" s="11" t="s">
        <v>13649</v>
      </c>
      <c r="D4417" s="11" t="s">
        <v>13650</v>
      </c>
      <c r="H4417" s="11" t="s">
        <v>13651</v>
      </c>
    </row>
    <row r="4418" spans="1:8" x14ac:dyDescent="0.3">
      <c r="A4418" s="11" t="s">
        <v>13652</v>
      </c>
      <c r="B4418" s="11">
        <v>2019</v>
      </c>
      <c r="C4418" s="11" t="s">
        <v>13653</v>
      </c>
      <c r="D4418" s="11" t="s">
        <v>8111</v>
      </c>
      <c r="E4418" s="11" t="s">
        <v>13654</v>
      </c>
      <c r="G4418" s="11" t="s">
        <v>13655</v>
      </c>
      <c r="H4418" s="11" t="s">
        <v>13656</v>
      </c>
    </row>
    <row r="4419" spans="1:8" x14ac:dyDescent="0.3">
      <c r="A4419" s="11" t="s">
        <v>13657</v>
      </c>
      <c r="B4419" s="11">
        <v>2020</v>
      </c>
      <c r="C4419" s="11" t="s">
        <v>13658</v>
      </c>
      <c r="D4419" s="11" t="s">
        <v>6537</v>
      </c>
      <c r="E4419" s="11">
        <v>32</v>
      </c>
      <c r="F4419" s="11">
        <v>9</v>
      </c>
      <c r="G4419" s="11" t="s">
        <v>13659</v>
      </c>
      <c r="H4419" s="11" t="s">
        <v>13660</v>
      </c>
    </row>
    <row r="4420" spans="1:8" x14ac:dyDescent="0.3">
      <c r="A4420" s="11" t="s">
        <v>13661</v>
      </c>
      <c r="B4420" s="11">
        <v>2019</v>
      </c>
      <c r="C4420" s="11" t="s">
        <v>13662</v>
      </c>
      <c r="D4420" s="11" t="s">
        <v>6564</v>
      </c>
      <c r="E4420" s="11">
        <v>75</v>
      </c>
      <c r="F4420" s="11">
        <v>9</v>
      </c>
      <c r="G4420" s="11" t="s">
        <v>13663</v>
      </c>
      <c r="H4420" s="11" t="s">
        <v>13664</v>
      </c>
    </row>
    <row r="4421" spans="1:8" x14ac:dyDescent="0.3">
      <c r="A4421" s="11" t="s">
        <v>13665</v>
      </c>
      <c r="B4421" s="11">
        <v>2019</v>
      </c>
      <c r="C4421" s="11" t="s">
        <v>13666</v>
      </c>
      <c r="D4421" s="11" t="s">
        <v>13667</v>
      </c>
      <c r="G4421" s="11" t="s">
        <v>13668</v>
      </c>
      <c r="H4421" s="11" t="s">
        <v>13669</v>
      </c>
    </row>
    <row r="4422" spans="1:8" x14ac:dyDescent="0.3">
      <c r="A4422" s="11" t="s">
        <v>13670</v>
      </c>
      <c r="B4422" s="11">
        <v>2019</v>
      </c>
      <c r="C4422" s="11" t="s">
        <v>13671</v>
      </c>
      <c r="D4422" s="11" t="s">
        <v>6550</v>
      </c>
      <c r="E4422" s="11">
        <v>81</v>
      </c>
      <c r="G4422" s="11" t="s">
        <v>13672</v>
      </c>
      <c r="H4422" s="11" t="s">
        <v>13673</v>
      </c>
    </row>
    <row r="4423" spans="1:8" x14ac:dyDescent="0.3">
      <c r="A4423" s="11" t="s">
        <v>13674</v>
      </c>
      <c r="B4423" s="11">
        <v>2020</v>
      </c>
      <c r="C4423" s="11" t="s">
        <v>13675</v>
      </c>
      <c r="D4423" s="11" t="s">
        <v>1991</v>
      </c>
      <c r="G4423" s="11">
        <v>113987</v>
      </c>
      <c r="H4423" s="11" t="s">
        <v>743</v>
      </c>
    </row>
    <row r="4424" spans="1:8" x14ac:dyDescent="0.3">
      <c r="A4424" s="11" t="s">
        <v>13676</v>
      </c>
      <c r="B4424" s="11">
        <v>2020</v>
      </c>
      <c r="C4424" s="11" t="s">
        <v>13677</v>
      </c>
      <c r="D4424" s="11" t="s">
        <v>7764</v>
      </c>
      <c r="E4424" s="11">
        <v>15</v>
      </c>
      <c r="F4424" s="11">
        <v>1</v>
      </c>
      <c r="G4424" s="11" t="s">
        <v>7765</v>
      </c>
      <c r="H4424" s="11" t="s">
        <v>13678</v>
      </c>
    </row>
    <row r="4425" spans="1:8" x14ac:dyDescent="0.3">
      <c r="A4425" s="11" t="s">
        <v>13679</v>
      </c>
      <c r="B4425" s="11">
        <v>2019</v>
      </c>
      <c r="C4425" s="11" t="s">
        <v>13680</v>
      </c>
      <c r="D4425" s="11" t="s">
        <v>7736</v>
      </c>
      <c r="E4425" s="11">
        <v>34</v>
      </c>
      <c r="F4425" s="11">
        <v>1</v>
      </c>
      <c r="G4425" s="11" t="s">
        <v>12533</v>
      </c>
      <c r="H4425" s="11" t="s">
        <v>13681</v>
      </c>
    </row>
    <row r="4426" spans="1:8" x14ac:dyDescent="0.3">
      <c r="A4426" s="11" t="s">
        <v>13682</v>
      </c>
      <c r="B4426" s="11">
        <v>2019</v>
      </c>
      <c r="C4426" s="11" t="s">
        <v>13683</v>
      </c>
      <c r="D4426" s="11" t="s">
        <v>13684</v>
      </c>
      <c r="G4426" s="11" t="s">
        <v>10966</v>
      </c>
      <c r="H4426" s="11" t="s">
        <v>13685</v>
      </c>
    </row>
    <row r="4427" spans="1:8" x14ac:dyDescent="0.3">
      <c r="A4427" s="11" t="s">
        <v>13686</v>
      </c>
      <c r="B4427" s="11">
        <v>2017</v>
      </c>
      <c r="C4427" s="11" t="s">
        <v>10887</v>
      </c>
      <c r="D4427" s="11" t="s">
        <v>10582</v>
      </c>
      <c r="E4427" s="11">
        <v>48</v>
      </c>
      <c r="F4427" s="11">
        <v>4</v>
      </c>
      <c r="G4427" s="11" t="s">
        <v>10888</v>
      </c>
      <c r="H4427" s="11" t="s">
        <v>10889</v>
      </c>
    </row>
    <row r="4428" spans="1:8" x14ac:dyDescent="0.3">
      <c r="A4428" s="11" t="s">
        <v>13687</v>
      </c>
      <c r="B4428" s="11">
        <v>2019</v>
      </c>
      <c r="C4428" s="11" t="s">
        <v>13688</v>
      </c>
      <c r="D4428" s="11" t="s">
        <v>13689</v>
      </c>
      <c r="G4428" s="11" t="s">
        <v>6150</v>
      </c>
      <c r="H4428" s="11" t="s">
        <v>13690</v>
      </c>
    </row>
    <row r="4429" spans="1:8" x14ac:dyDescent="0.3">
      <c r="A4429" s="11" t="s">
        <v>13691</v>
      </c>
      <c r="B4429" s="11">
        <v>2020</v>
      </c>
      <c r="C4429" s="11" t="s">
        <v>13692</v>
      </c>
      <c r="D4429" s="11" t="s">
        <v>10642</v>
      </c>
      <c r="E4429" s="11">
        <v>192</v>
      </c>
      <c r="G4429" s="11">
        <v>105339</v>
      </c>
      <c r="H4429" s="11" t="s">
        <v>13693</v>
      </c>
    </row>
    <row r="4430" spans="1:8" x14ac:dyDescent="0.3">
      <c r="A4430" s="11" t="s">
        <v>13694</v>
      </c>
      <c r="B4430" s="11">
        <v>2018</v>
      </c>
      <c r="C4430" s="11" t="s">
        <v>13695</v>
      </c>
      <c r="D4430" s="11"/>
    </row>
    <row r="4431" spans="1:8" x14ac:dyDescent="0.3">
      <c r="A4431" s="11" t="s">
        <v>13696</v>
      </c>
      <c r="B4431" s="11">
        <v>2018</v>
      </c>
      <c r="C4431" s="11" t="s">
        <v>13697</v>
      </c>
      <c r="D4431" s="11">
        <v>2</v>
      </c>
      <c r="F4431" s="11" t="s">
        <v>13698</v>
      </c>
      <c r="G4431" s="11" t="s">
        <v>13699</v>
      </c>
    </row>
    <row r="4432" spans="1:8" x14ac:dyDescent="0.3">
      <c r="A4432" s="11" t="s">
        <v>13700</v>
      </c>
      <c r="B4432" s="11">
        <v>2018</v>
      </c>
      <c r="C4432" s="11" t="s">
        <v>13701</v>
      </c>
      <c r="D4432" s="11" t="s">
        <v>13702</v>
      </c>
      <c r="G4432" s="11" t="s">
        <v>13703</v>
      </c>
    </row>
    <row r="4433" spans="1:8" x14ac:dyDescent="0.3">
      <c r="A4433" s="11" t="s">
        <v>13704</v>
      </c>
      <c r="B4433" s="11">
        <v>2019</v>
      </c>
      <c r="C4433" s="11" t="s">
        <v>3857</v>
      </c>
      <c r="D4433" s="11" t="s">
        <v>10060</v>
      </c>
      <c r="E4433" s="11">
        <v>56</v>
      </c>
      <c r="F4433" s="11">
        <v>5</v>
      </c>
      <c r="G4433" s="11" t="s">
        <v>4138</v>
      </c>
      <c r="H4433" s="11" t="s">
        <v>5678</v>
      </c>
    </row>
    <row r="4434" spans="1:8" x14ac:dyDescent="0.3">
      <c r="A4434" s="11" t="s">
        <v>13705</v>
      </c>
      <c r="B4434" s="11">
        <v>2019</v>
      </c>
      <c r="C4434" s="11" t="s">
        <v>13706</v>
      </c>
      <c r="D4434" s="11" t="s">
        <v>10060</v>
      </c>
      <c r="E4434" s="11">
        <v>56</v>
      </c>
      <c r="F4434" s="11">
        <v>2</v>
      </c>
      <c r="G4434" s="11" t="s">
        <v>13707</v>
      </c>
      <c r="H4434" s="11" t="s">
        <v>13708</v>
      </c>
    </row>
    <row r="4435" spans="1:8" x14ac:dyDescent="0.3">
      <c r="A4435" s="11" t="s">
        <v>13709</v>
      </c>
      <c r="B4435" s="11">
        <v>2018</v>
      </c>
      <c r="C4435" s="11" t="s">
        <v>13710</v>
      </c>
      <c r="D4435" s="11" t="s">
        <v>13711</v>
      </c>
    </row>
    <row r="4436" spans="1:8" x14ac:dyDescent="0.3">
      <c r="A4436" s="11" t="s">
        <v>13712</v>
      </c>
      <c r="B4436" s="11">
        <v>2013</v>
      </c>
      <c r="C4436" s="11" t="s">
        <v>13713</v>
      </c>
      <c r="D4436" s="11" t="s">
        <v>13714</v>
      </c>
      <c r="G4436" s="11" t="s">
        <v>13715</v>
      </c>
      <c r="H4436" s="11" t="s">
        <v>13716</v>
      </c>
    </row>
    <row r="4437" spans="1:8" x14ac:dyDescent="0.3">
      <c r="A4437" s="11" t="s">
        <v>13717</v>
      </c>
      <c r="B4437" s="11">
        <v>2018</v>
      </c>
      <c r="C4437" s="11" t="s">
        <v>3844</v>
      </c>
      <c r="D4437" s="11" t="s">
        <v>5665</v>
      </c>
      <c r="G4437" s="11" t="s">
        <v>5666</v>
      </c>
      <c r="H4437" s="11" t="s">
        <v>13718</v>
      </c>
    </row>
    <row r="4438" spans="1:8" x14ac:dyDescent="0.3">
      <c r="A4438" s="11" t="s">
        <v>13719</v>
      </c>
      <c r="B4438" s="11">
        <v>2014</v>
      </c>
      <c r="C4438" s="11" t="s">
        <v>5568</v>
      </c>
      <c r="D4438" s="11" t="s">
        <v>10642</v>
      </c>
      <c r="E4438" s="11">
        <v>69</v>
      </c>
      <c r="G4438" s="11" t="s">
        <v>5569</v>
      </c>
      <c r="H4438" s="11" t="s">
        <v>5570</v>
      </c>
    </row>
    <row r="4439" spans="1:8" x14ac:dyDescent="0.3">
      <c r="A4439" s="11" t="s">
        <v>13720</v>
      </c>
      <c r="B4439" s="11">
        <v>2019</v>
      </c>
      <c r="C4439" s="11" t="s">
        <v>10805</v>
      </c>
      <c r="D4439" s="11" t="s">
        <v>5254</v>
      </c>
      <c r="E4439" s="11">
        <v>2517</v>
      </c>
      <c r="G4439" s="11" t="s">
        <v>10806</v>
      </c>
    </row>
    <row r="4440" spans="1:8" x14ac:dyDescent="0.3">
      <c r="A4440" s="11" t="s">
        <v>13721</v>
      </c>
      <c r="B4440" s="11">
        <v>2020</v>
      </c>
      <c r="C4440" s="11" t="s">
        <v>13722</v>
      </c>
      <c r="D4440" s="11"/>
      <c r="F4440" s="11" t="s">
        <v>5486</v>
      </c>
      <c r="G4440" s="11" t="s">
        <v>10830</v>
      </c>
    </row>
    <row r="4441" spans="1:8" x14ac:dyDescent="0.3">
      <c r="A4441" s="11" t="s">
        <v>13723</v>
      </c>
      <c r="B4441" s="11">
        <v>2019</v>
      </c>
      <c r="C4441" s="11" t="s">
        <v>10825</v>
      </c>
      <c r="D4441" s="11" t="s">
        <v>7736</v>
      </c>
      <c r="E4441" s="11">
        <v>34</v>
      </c>
      <c r="F4441" s="11">
        <v>3</v>
      </c>
      <c r="G4441" s="11" t="s">
        <v>10826</v>
      </c>
      <c r="H4441" s="11" t="s">
        <v>10827</v>
      </c>
    </row>
    <row r="4442" spans="1:8" x14ac:dyDescent="0.3">
      <c r="A4442" s="11" t="s">
        <v>13724</v>
      </c>
      <c r="B4442" s="11">
        <v>2018</v>
      </c>
      <c r="C4442" s="11" t="s">
        <v>13725</v>
      </c>
      <c r="D4442" s="11" t="s">
        <v>13726</v>
      </c>
      <c r="E4442" s="11">
        <v>12</v>
      </c>
      <c r="F4442" s="11">
        <v>4</v>
      </c>
      <c r="G4442" s="11" t="s">
        <v>13727</v>
      </c>
      <c r="H4442" s="11" t="s">
        <v>13728</v>
      </c>
    </row>
    <row r="4443" spans="1:8" x14ac:dyDescent="0.3">
      <c r="A4443" s="11" t="s">
        <v>13729</v>
      </c>
      <c r="B4443" s="11">
        <v>2017</v>
      </c>
      <c r="C4443" s="11" t="s">
        <v>10867</v>
      </c>
      <c r="D4443" s="11" t="s">
        <v>1816</v>
      </c>
      <c r="E4443" s="11">
        <v>117</v>
      </c>
      <c r="G4443" s="11" t="s">
        <v>3222</v>
      </c>
      <c r="H4443" s="11" t="s">
        <v>13730</v>
      </c>
    </row>
    <row r="4444" spans="1:8" x14ac:dyDescent="0.3">
      <c r="A4444" s="11" t="s">
        <v>13731</v>
      </c>
      <c r="B4444" s="11">
        <v>2019</v>
      </c>
      <c r="C4444" s="11" t="s">
        <v>13732</v>
      </c>
      <c r="D4444" s="11" t="s">
        <v>13733</v>
      </c>
      <c r="G4444" s="11" t="s">
        <v>13734</v>
      </c>
    </row>
    <row r="4445" spans="1:8" x14ac:dyDescent="0.3">
      <c r="A4445" s="11" t="s">
        <v>13735</v>
      </c>
      <c r="B4445" s="11">
        <v>2019</v>
      </c>
      <c r="C4445" s="11" t="s">
        <v>13736</v>
      </c>
      <c r="D4445" s="11"/>
      <c r="F4445" s="11">
        <v>10</v>
      </c>
    </row>
    <row r="4446" spans="1:8" x14ac:dyDescent="0.3">
      <c r="A4446" s="11" t="s">
        <v>13737</v>
      </c>
      <c r="B4446" s="11">
        <v>2017</v>
      </c>
      <c r="C4446" s="11" t="s">
        <v>13738</v>
      </c>
      <c r="D4446" s="11" t="s">
        <v>13739</v>
      </c>
    </row>
    <row r="4447" spans="1:8" x14ac:dyDescent="0.3">
      <c r="A4447" s="11" t="s">
        <v>13740</v>
      </c>
      <c r="B4447" s="11">
        <v>2013</v>
      </c>
      <c r="C4447" s="11" t="s">
        <v>13741</v>
      </c>
      <c r="D4447" s="11"/>
    </row>
    <row r="4448" spans="1:8" x14ac:dyDescent="0.3">
      <c r="A4448" s="11" t="s">
        <v>13742</v>
      </c>
      <c r="B4448" s="11">
        <v>2015</v>
      </c>
      <c r="C4448" s="11" t="s">
        <v>3769</v>
      </c>
      <c r="D4448" s="11" t="s">
        <v>10060</v>
      </c>
      <c r="E4448" s="11">
        <v>51</v>
      </c>
      <c r="F4448" s="11">
        <v>4</v>
      </c>
      <c r="G4448" s="11" t="s">
        <v>10683</v>
      </c>
    </row>
    <row r="4449" spans="1:8" x14ac:dyDescent="0.3">
      <c r="A4449" s="11" t="s">
        <v>13743</v>
      </c>
      <c r="B4449" s="11">
        <v>2016</v>
      </c>
      <c r="C4449" s="11" t="s">
        <v>13744</v>
      </c>
      <c r="D4449" s="11"/>
    </row>
    <row r="4450" spans="1:8" x14ac:dyDescent="0.3">
      <c r="A4450" s="11" t="s">
        <v>13745</v>
      </c>
      <c r="B4450" s="11">
        <v>2020</v>
      </c>
      <c r="C4450" s="11" t="s">
        <v>13746</v>
      </c>
      <c r="D4450" s="11" t="s">
        <v>13747</v>
      </c>
    </row>
    <row r="4451" spans="1:8" x14ac:dyDescent="0.3">
      <c r="A4451" s="11" t="s">
        <v>13748</v>
      </c>
      <c r="B4451" s="11">
        <v>2019</v>
      </c>
      <c r="C4451" s="11" t="s">
        <v>13749</v>
      </c>
      <c r="D4451" s="11" t="s">
        <v>13750</v>
      </c>
      <c r="G4451" s="11" t="s">
        <v>13751</v>
      </c>
      <c r="H4451" s="11" t="s">
        <v>13752</v>
      </c>
    </row>
    <row r="4452" spans="1:8" x14ac:dyDescent="0.3">
      <c r="A4452" s="11" t="s">
        <v>13753</v>
      </c>
      <c r="B4452" s="11">
        <v>2005</v>
      </c>
      <c r="C4452" s="11" t="s">
        <v>13754</v>
      </c>
      <c r="D4452" s="11" t="s">
        <v>13755</v>
      </c>
      <c r="E4452" s="11">
        <v>342</v>
      </c>
      <c r="H4452" s="11" t="s">
        <v>13756</v>
      </c>
    </row>
    <row r="4453" spans="1:8" x14ac:dyDescent="0.3">
      <c r="A4453" s="11" t="s">
        <v>13757</v>
      </c>
      <c r="B4453" s="11">
        <v>2013</v>
      </c>
      <c r="C4453" s="11" t="s">
        <v>13758</v>
      </c>
      <c r="D4453" s="11" t="s">
        <v>13759</v>
      </c>
      <c r="G4453" s="11" t="s">
        <v>13760</v>
      </c>
    </row>
    <row r="4454" spans="1:8" x14ac:dyDescent="0.3">
      <c r="A4454" s="11" t="s">
        <v>13761</v>
      </c>
      <c r="B4454" s="11">
        <v>2017</v>
      </c>
      <c r="C4454" s="11" t="s">
        <v>13762</v>
      </c>
      <c r="D4454" s="11" t="s">
        <v>1703</v>
      </c>
      <c r="G4454" s="11" t="s">
        <v>9993</v>
      </c>
      <c r="H4454" s="11" t="s">
        <v>13763</v>
      </c>
    </row>
    <row r="4455" spans="1:8" x14ac:dyDescent="0.3">
      <c r="A4455" s="11" t="s">
        <v>13764</v>
      </c>
      <c r="B4455" s="11">
        <v>2020</v>
      </c>
      <c r="C4455" s="11" t="s">
        <v>13765</v>
      </c>
      <c r="D4455" s="11"/>
    </row>
    <row r="4456" spans="1:8" x14ac:dyDescent="0.3">
      <c r="A4456" s="11" t="s">
        <v>1204</v>
      </c>
      <c r="B4456" s="11">
        <v>2013</v>
      </c>
      <c r="C4456" s="11" t="s">
        <v>1205</v>
      </c>
      <c r="D4456" s="11" t="s">
        <v>1206</v>
      </c>
      <c r="E4456" s="11">
        <v>36</v>
      </c>
      <c r="F4456" s="11">
        <v>2</v>
      </c>
      <c r="G4456" s="11" t="s">
        <v>13766</v>
      </c>
    </row>
    <row r="4457" spans="1:8" x14ac:dyDescent="0.3">
      <c r="A4457" s="11" t="s">
        <v>13767</v>
      </c>
      <c r="B4457" s="11">
        <v>2022</v>
      </c>
      <c r="C4457" s="11" t="s">
        <v>13768</v>
      </c>
      <c r="D4457" s="11" t="s">
        <v>13769</v>
      </c>
      <c r="G4457" s="11" t="s">
        <v>13770</v>
      </c>
    </row>
    <row r="4458" spans="1:8" x14ac:dyDescent="0.3">
      <c r="A4458" s="11" t="s">
        <v>13771</v>
      </c>
      <c r="B4458" s="11">
        <v>2006</v>
      </c>
      <c r="C4458" s="11" t="s">
        <v>13772</v>
      </c>
      <c r="D4458" s="11" t="s">
        <v>1528</v>
      </c>
      <c r="E4458" s="11">
        <v>4</v>
      </c>
    </row>
    <row r="4459" spans="1:8" x14ac:dyDescent="0.3">
      <c r="A4459" s="11" t="s">
        <v>2163</v>
      </c>
      <c r="B4459" s="11">
        <v>2003</v>
      </c>
      <c r="C4459" s="11" t="s">
        <v>2164</v>
      </c>
      <c r="D4459" s="11" t="s">
        <v>4397</v>
      </c>
      <c r="E4459" s="11">
        <v>3</v>
      </c>
      <c r="F4459" s="11" t="s">
        <v>13773</v>
      </c>
      <c r="G4459" s="11" t="s">
        <v>2166</v>
      </c>
    </row>
    <row r="4460" spans="1:8" x14ac:dyDescent="0.3">
      <c r="A4460" s="11" t="s">
        <v>13774</v>
      </c>
      <c r="B4460" s="11">
        <v>1998</v>
      </c>
      <c r="C4460" s="11" t="s">
        <v>13775</v>
      </c>
      <c r="D4460" s="11" t="s">
        <v>13776</v>
      </c>
      <c r="G4460" s="11" t="s">
        <v>13777</v>
      </c>
    </row>
    <row r="4461" spans="1:8" x14ac:dyDescent="0.3">
      <c r="A4461" s="11" t="s">
        <v>4663</v>
      </c>
      <c r="B4461" s="11">
        <v>2001</v>
      </c>
      <c r="C4461" s="11" t="s">
        <v>4664</v>
      </c>
      <c r="D4461" s="11" t="s">
        <v>1289</v>
      </c>
      <c r="E4461" s="11">
        <v>45</v>
      </c>
      <c r="F4461" s="11">
        <v>1</v>
      </c>
      <c r="G4461" s="11" t="s">
        <v>4665</v>
      </c>
    </row>
    <row r="4462" spans="1:8" x14ac:dyDescent="0.3">
      <c r="A4462" s="11" t="s">
        <v>13778</v>
      </c>
      <c r="B4462" s="11">
        <v>2021</v>
      </c>
      <c r="C4462" s="11" t="s">
        <v>13779</v>
      </c>
      <c r="D4462" s="11" t="s">
        <v>8776</v>
      </c>
      <c r="E4462" s="11">
        <v>2</v>
      </c>
      <c r="G4462" s="11" t="s">
        <v>1601</v>
      </c>
    </row>
    <row r="4463" spans="1:8" x14ac:dyDescent="0.3">
      <c r="A4463" s="11" t="s">
        <v>1241</v>
      </c>
      <c r="B4463" s="11">
        <v>2012</v>
      </c>
      <c r="C4463" s="11" t="s">
        <v>1242</v>
      </c>
      <c r="D4463" s="11" t="s">
        <v>8234</v>
      </c>
      <c r="G4463" s="11" t="s">
        <v>1923</v>
      </c>
    </row>
    <row r="4464" spans="1:8" x14ac:dyDescent="0.3">
      <c r="A4464" s="11" t="s">
        <v>3913</v>
      </c>
      <c r="B4464" s="11">
        <v>2021</v>
      </c>
      <c r="C4464" s="11" t="s">
        <v>3914</v>
      </c>
      <c r="D4464" s="11" t="s">
        <v>597</v>
      </c>
      <c r="E4464" s="11">
        <v>58</v>
      </c>
      <c r="F4464" s="11">
        <v>4</v>
      </c>
      <c r="G4464" s="11">
        <v>102600</v>
      </c>
    </row>
    <row r="4465" spans="1:8" x14ac:dyDescent="0.3">
      <c r="A4465" s="11" t="s">
        <v>3927</v>
      </c>
      <c r="B4465" s="11" t="s">
        <v>3557</v>
      </c>
      <c r="C4465" s="11" t="s">
        <v>3929</v>
      </c>
      <c r="D4465" s="11" t="s">
        <v>13780</v>
      </c>
      <c r="G4465" s="11" t="s">
        <v>839</v>
      </c>
      <c r="H4465" s="11" t="s">
        <v>5501</v>
      </c>
    </row>
    <row r="4466" spans="1:8" x14ac:dyDescent="0.3">
      <c r="A4466" s="11" t="s">
        <v>3927</v>
      </c>
      <c r="B4466" s="11" t="s">
        <v>4830</v>
      </c>
      <c r="C4466" s="11" t="s">
        <v>3929</v>
      </c>
      <c r="D4466" s="11"/>
      <c r="G4466" s="11" t="s">
        <v>839</v>
      </c>
      <c r="H4466" s="11" t="s">
        <v>5501</v>
      </c>
    </row>
    <row r="4467" spans="1:8" x14ac:dyDescent="0.3">
      <c r="A4467" s="11" t="s">
        <v>8501</v>
      </c>
      <c r="B4467" s="11">
        <v>2022</v>
      </c>
      <c r="C4467" s="11" t="s">
        <v>8502</v>
      </c>
      <c r="D4467" s="11" t="s">
        <v>597</v>
      </c>
      <c r="E4467" s="11">
        <v>59</v>
      </c>
      <c r="F4467" s="11">
        <v>4</v>
      </c>
      <c r="G4467" s="11">
        <v>102981</v>
      </c>
    </row>
    <row r="4468" spans="1:8" x14ac:dyDescent="0.3">
      <c r="A4468" s="11" t="s">
        <v>8020</v>
      </c>
      <c r="B4468" s="11">
        <v>2021</v>
      </c>
      <c r="C4468" s="11" t="s">
        <v>8021</v>
      </c>
      <c r="D4468" s="11" t="s">
        <v>597</v>
      </c>
      <c r="E4468" s="11">
        <v>58</v>
      </c>
      <c r="F4468" s="11">
        <v>5</v>
      </c>
      <c r="G4468" s="11">
        <v>102616</v>
      </c>
    </row>
    <row r="4469" spans="1:8" x14ac:dyDescent="0.3">
      <c r="A4469" s="11" t="s">
        <v>13781</v>
      </c>
      <c r="B4469" s="11">
        <v>2021</v>
      </c>
      <c r="C4469" s="11" t="s">
        <v>13782</v>
      </c>
      <c r="D4469" s="11" t="s">
        <v>13783</v>
      </c>
      <c r="E4469" s="11">
        <v>8</v>
      </c>
      <c r="F4469" s="11">
        <v>2</v>
      </c>
    </row>
    <row r="4470" spans="1:8" x14ac:dyDescent="0.3">
      <c r="A4470" s="11" t="s">
        <v>13784</v>
      </c>
      <c r="B4470" s="11">
        <v>2008</v>
      </c>
      <c r="C4470" s="11" t="s">
        <v>13785</v>
      </c>
      <c r="D4470" s="11" t="s">
        <v>4397</v>
      </c>
      <c r="E4470" s="11">
        <v>9</v>
      </c>
      <c r="G4470" s="11" t="s">
        <v>13786</v>
      </c>
    </row>
    <row r="4471" spans="1:8" x14ac:dyDescent="0.3">
      <c r="A4471" s="11" t="s">
        <v>13787</v>
      </c>
      <c r="B4471" s="11">
        <v>2021</v>
      </c>
      <c r="C4471" s="11" t="s">
        <v>13788</v>
      </c>
      <c r="D4471" s="11" t="s">
        <v>4634</v>
      </c>
      <c r="E4471" s="11">
        <v>25</v>
      </c>
      <c r="G4471" s="11">
        <v>100165</v>
      </c>
    </row>
    <row r="4472" spans="1:8" x14ac:dyDescent="0.3">
      <c r="A4472" s="11" t="s">
        <v>3195</v>
      </c>
      <c r="B4472" s="11">
        <v>2019</v>
      </c>
      <c r="C4472" s="11" t="s">
        <v>3196</v>
      </c>
      <c r="D4472" s="11" t="s">
        <v>2653</v>
      </c>
      <c r="G4472" s="11" t="s">
        <v>3198</v>
      </c>
    </row>
    <row r="4473" spans="1:8" x14ac:dyDescent="0.3">
      <c r="A4473" s="11" t="s">
        <v>13789</v>
      </c>
      <c r="B4473" s="11">
        <v>1998</v>
      </c>
      <c r="C4473" s="11" t="s">
        <v>13790</v>
      </c>
      <c r="D4473" s="11" t="s">
        <v>13791</v>
      </c>
      <c r="E4473" s="11">
        <v>32</v>
      </c>
      <c r="F4473" s="11" t="s">
        <v>13792</v>
      </c>
      <c r="G4473" s="11" t="s">
        <v>13793</v>
      </c>
    </row>
    <row r="4474" spans="1:8" x14ac:dyDescent="0.3">
      <c r="A4474" s="11" t="s">
        <v>13794</v>
      </c>
      <c r="B4474" s="11">
        <v>2000</v>
      </c>
      <c r="C4474" s="11" t="s">
        <v>13795</v>
      </c>
      <c r="D4474" s="11" t="s">
        <v>564</v>
      </c>
      <c r="E4474" s="11">
        <v>12</v>
      </c>
      <c r="F4474" s="11">
        <v>10</v>
      </c>
      <c r="G4474" s="11" t="s">
        <v>13796</v>
      </c>
    </row>
    <row r="4475" spans="1:8" x14ac:dyDescent="0.3">
      <c r="A4475" s="11" t="s">
        <v>13797</v>
      </c>
      <c r="B4475" s="11">
        <v>2018</v>
      </c>
      <c r="C4475" s="11" t="s">
        <v>13798</v>
      </c>
      <c r="D4475" s="11" t="s">
        <v>13799</v>
      </c>
      <c r="G4475" s="11" t="s">
        <v>13800</v>
      </c>
    </row>
    <row r="4476" spans="1:8" x14ac:dyDescent="0.3">
      <c r="A4476" s="11" t="s">
        <v>13801</v>
      </c>
      <c r="B4476" s="11">
        <v>2015</v>
      </c>
      <c r="C4476" s="11" t="s">
        <v>13802</v>
      </c>
      <c r="D4476" s="11" t="s">
        <v>8859</v>
      </c>
      <c r="E4476" s="11">
        <v>9</v>
      </c>
      <c r="F4476" s="11">
        <v>4</v>
      </c>
      <c r="G4476" s="11" t="s">
        <v>13803</v>
      </c>
    </row>
    <row r="4477" spans="1:8" x14ac:dyDescent="0.3">
      <c r="A4477" s="11" t="s">
        <v>13804</v>
      </c>
      <c r="B4477" s="11">
        <v>2018</v>
      </c>
      <c r="C4477" s="11" t="s">
        <v>13805</v>
      </c>
      <c r="D4477" s="11" t="s">
        <v>3103</v>
      </c>
      <c r="G4477" s="11" t="s">
        <v>13806</v>
      </c>
    </row>
    <row r="4478" spans="1:8" x14ac:dyDescent="0.3">
      <c r="A4478" s="11" t="s">
        <v>9559</v>
      </c>
      <c r="B4478" s="11">
        <v>2018</v>
      </c>
      <c r="C4478" s="11" t="s">
        <v>10990</v>
      </c>
      <c r="D4478" s="11" t="s">
        <v>13807</v>
      </c>
      <c r="G4478" s="11" t="s">
        <v>7361</v>
      </c>
      <c r="H4478" s="11" t="s">
        <v>9562</v>
      </c>
    </row>
    <row r="4479" spans="1:8" x14ac:dyDescent="0.3">
      <c r="A4479" s="11" t="s">
        <v>13808</v>
      </c>
      <c r="B4479" s="11">
        <v>2021</v>
      </c>
      <c r="C4479" s="11" t="s">
        <v>13809</v>
      </c>
      <c r="D4479" s="11" t="s">
        <v>13810</v>
      </c>
      <c r="G4479" s="11" t="s">
        <v>13811</v>
      </c>
    </row>
    <row r="4480" spans="1:8" x14ac:dyDescent="0.3">
      <c r="A4480" s="11" t="s">
        <v>13812</v>
      </c>
      <c r="B4480" s="11">
        <v>2022</v>
      </c>
      <c r="C4480" s="11" t="s">
        <v>13813</v>
      </c>
      <c r="D4480" s="11" t="s">
        <v>13814</v>
      </c>
      <c r="G4480" s="11" t="s">
        <v>2326</v>
      </c>
    </row>
    <row r="4481" spans="1:8" x14ac:dyDescent="0.3">
      <c r="A4481" s="11" t="s">
        <v>2558</v>
      </c>
      <c r="B4481" s="11">
        <v>2010</v>
      </c>
      <c r="C4481" s="11" t="s">
        <v>2559</v>
      </c>
      <c r="D4481" s="11" t="s">
        <v>13815</v>
      </c>
      <c r="G4481" s="11" t="s">
        <v>13816</v>
      </c>
    </row>
    <row r="4482" spans="1:8" x14ac:dyDescent="0.3">
      <c r="A4482" s="11" t="s">
        <v>12011</v>
      </c>
      <c r="B4482" s="11">
        <v>1977</v>
      </c>
      <c r="C4482" s="11" t="s">
        <v>12012</v>
      </c>
      <c r="D4482" s="11" t="s">
        <v>12013</v>
      </c>
      <c r="G4482" s="11" t="s">
        <v>13817</v>
      </c>
    </row>
    <row r="4483" spans="1:8" x14ac:dyDescent="0.3">
      <c r="A4483" s="11" t="s">
        <v>13818</v>
      </c>
      <c r="B4483" s="11">
        <v>2021</v>
      </c>
      <c r="C4483" s="11" t="s">
        <v>13819</v>
      </c>
      <c r="D4483" s="11" t="s">
        <v>13820</v>
      </c>
      <c r="E4483" s="11">
        <v>25</v>
      </c>
      <c r="F4483" s="11">
        <v>11</v>
      </c>
      <c r="G4483" s="11" t="s">
        <v>13821</v>
      </c>
    </row>
    <row r="4484" spans="1:8" x14ac:dyDescent="0.3">
      <c r="A4484" s="11" t="s">
        <v>8601</v>
      </c>
      <c r="B4484" s="11">
        <v>2020</v>
      </c>
      <c r="C4484" s="11" t="s">
        <v>8602</v>
      </c>
      <c r="D4484" s="11" t="s">
        <v>597</v>
      </c>
      <c r="E4484" s="11">
        <v>57</v>
      </c>
      <c r="F4484" s="11">
        <v>6</v>
      </c>
      <c r="G4484" s="11">
        <v>102290</v>
      </c>
    </row>
    <row r="4485" spans="1:8" x14ac:dyDescent="0.3">
      <c r="A4485" s="11" t="s">
        <v>13822</v>
      </c>
      <c r="B4485" s="11">
        <v>2018</v>
      </c>
      <c r="C4485" s="11" t="s">
        <v>13823</v>
      </c>
      <c r="D4485" s="11" t="s">
        <v>13824</v>
      </c>
      <c r="G4485" s="11" t="s">
        <v>760</v>
      </c>
    </row>
    <row r="4486" spans="1:8" x14ac:dyDescent="0.3">
      <c r="A4486" s="11" t="s">
        <v>13825</v>
      </c>
      <c r="B4486" s="11">
        <v>2013</v>
      </c>
      <c r="C4486" s="11" t="s">
        <v>13826</v>
      </c>
      <c r="D4486" s="11" t="s">
        <v>13827</v>
      </c>
      <c r="G4486" s="11" t="s">
        <v>13828</v>
      </c>
    </row>
    <row r="4487" spans="1:8" x14ac:dyDescent="0.3">
      <c r="A4487" s="11" t="s">
        <v>13829</v>
      </c>
      <c r="B4487" s="11">
        <v>2019</v>
      </c>
      <c r="C4487" s="11" t="s">
        <v>13830</v>
      </c>
      <c r="D4487" s="11" t="s">
        <v>6180</v>
      </c>
      <c r="E4487" s="11">
        <v>31</v>
      </c>
      <c r="F4487" s="11">
        <v>10</v>
      </c>
      <c r="G4487" s="11" t="s">
        <v>13831</v>
      </c>
    </row>
    <row r="4488" spans="1:8" x14ac:dyDescent="0.3">
      <c r="A4488" s="11" t="s">
        <v>13832</v>
      </c>
      <c r="B4488" s="11">
        <v>2018</v>
      </c>
      <c r="C4488" s="11" t="s">
        <v>13833</v>
      </c>
      <c r="D4488" s="11" t="s">
        <v>3967</v>
      </c>
    </row>
    <row r="4489" spans="1:8" x14ac:dyDescent="0.3">
      <c r="A4489" s="11" t="s">
        <v>11169</v>
      </c>
      <c r="B4489" s="11">
        <v>2019</v>
      </c>
      <c r="C4489" s="11" t="s">
        <v>10081</v>
      </c>
      <c r="D4489" s="11" t="s">
        <v>13780</v>
      </c>
      <c r="G4489" s="11" t="s">
        <v>13834</v>
      </c>
      <c r="H4489" s="11" t="s">
        <v>13835</v>
      </c>
    </row>
    <row r="4490" spans="1:8" x14ac:dyDescent="0.3">
      <c r="A4490" s="11" t="s">
        <v>9991</v>
      </c>
      <c r="B4490" s="11">
        <v>2017</v>
      </c>
      <c r="C4490" s="11" t="s">
        <v>13762</v>
      </c>
      <c r="D4490" s="11" t="s">
        <v>9855</v>
      </c>
      <c r="G4490" s="11" t="s">
        <v>9993</v>
      </c>
    </row>
    <row r="4491" spans="1:8" x14ac:dyDescent="0.3">
      <c r="A4491" s="11" t="s">
        <v>13836</v>
      </c>
      <c r="B4491" s="11">
        <v>2013</v>
      </c>
      <c r="C4491" s="11" t="s">
        <v>13837</v>
      </c>
      <c r="D4491" s="11" t="s">
        <v>13838</v>
      </c>
      <c r="G4491" s="11" t="s">
        <v>13839</v>
      </c>
    </row>
    <row r="4492" spans="1:8" x14ac:dyDescent="0.3">
      <c r="A4492" s="11" t="s">
        <v>13840</v>
      </c>
      <c r="B4492" s="11">
        <v>2018</v>
      </c>
      <c r="C4492" s="11" t="s">
        <v>13841</v>
      </c>
      <c r="D4492" s="11" t="s">
        <v>13842</v>
      </c>
      <c r="G4492" s="11" t="s">
        <v>13843</v>
      </c>
    </row>
    <row r="4493" spans="1:8" x14ac:dyDescent="0.3">
      <c r="A4493" s="11" t="s">
        <v>2747</v>
      </c>
      <c r="B4493" s="11">
        <v>2016</v>
      </c>
      <c r="C4493" s="11" t="s">
        <v>1725</v>
      </c>
      <c r="D4493" s="11" t="s">
        <v>2748</v>
      </c>
      <c r="G4493" s="11" t="s">
        <v>1727</v>
      </c>
    </row>
    <row r="4494" spans="1:8" x14ac:dyDescent="0.3">
      <c r="A4494" s="11" t="s">
        <v>13844</v>
      </c>
      <c r="B4494" s="11">
        <v>2020</v>
      </c>
      <c r="C4494" s="11" t="s">
        <v>8685</v>
      </c>
      <c r="D4494" s="11" t="s">
        <v>8686</v>
      </c>
      <c r="E4494" s="11">
        <v>32</v>
      </c>
      <c r="F4494" s="11">
        <v>2</v>
      </c>
      <c r="G4494" s="11" t="s">
        <v>8687</v>
      </c>
    </row>
    <row r="4495" spans="1:8" x14ac:dyDescent="0.3">
      <c r="A4495" s="11" t="s">
        <v>721</v>
      </c>
      <c r="B4495" s="11">
        <v>2017</v>
      </c>
      <c r="C4495" s="11" t="s">
        <v>722</v>
      </c>
      <c r="D4495" s="11" t="s">
        <v>9855</v>
      </c>
      <c r="G4495" s="11" t="s">
        <v>724</v>
      </c>
      <c r="H4495" s="11" t="s">
        <v>13845</v>
      </c>
    </row>
    <row r="4496" spans="1:8" x14ac:dyDescent="0.3">
      <c r="A4496" s="11" t="s">
        <v>11362</v>
      </c>
      <c r="B4496" s="11">
        <v>2018</v>
      </c>
      <c r="C4496" s="11" t="s">
        <v>6334</v>
      </c>
      <c r="D4496" s="11" t="s">
        <v>13846</v>
      </c>
      <c r="G4496" s="11" t="s">
        <v>10988</v>
      </c>
      <c r="H4496" s="11" t="s">
        <v>11364</v>
      </c>
    </row>
    <row r="4497" spans="1:8" x14ac:dyDescent="0.3">
      <c r="A4497" s="11" t="s">
        <v>13847</v>
      </c>
      <c r="B4497" s="11">
        <v>2021</v>
      </c>
      <c r="C4497" s="11" t="s">
        <v>13848</v>
      </c>
      <c r="D4497" s="11"/>
      <c r="G4497" s="11" t="s">
        <v>13849</v>
      </c>
    </row>
    <row r="4498" spans="1:8" x14ac:dyDescent="0.3">
      <c r="A4498" s="11" t="s">
        <v>4806</v>
      </c>
      <c r="B4498" s="11">
        <v>2010</v>
      </c>
      <c r="C4498" s="11" t="s">
        <v>4807</v>
      </c>
      <c r="D4498" s="11" t="s">
        <v>13850</v>
      </c>
    </row>
    <row r="4499" spans="1:8" x14ac:dyDescent="0.3">
      <c r="A4499" s="11" t="s">
        <v>3806</v>
      </c>
      <c r="B4499" s="11">
        <v>2017</v>
      </c>
      <c r="C4499" s="11" t="s">
        <v>3807</v>
      </c>
      <c r="D4499" s="11" t="s">
        <v>13851</v>
      </c>
      <c r="G4499" s="11" t="s">
        <v>4812</v>
      </c>
    </row>
    <row r="4500" spans="1:8" x14ac:dyDescent="0.3">
      <c r="A4500" s="11" t="s">
        <v>8701</v>
      </c>
      <c r="B4500" s="11">
        <v>2018</v>
      </c>
      <c r="C4500" s="11" t="s">
        <v>13852</v>
      </c>
      <c r="D4500" s="11"/>
    </row>
    <row r="4501" spans="1:8" x14ac:dyDescent="0.3">
      <c r="A4501" s="11" t="s">
        <v>13853</v>
      </c>
      <c r="B4501" s="11">
        <v>1993</v>
      </c>
      <c r="C4501" s="11" t="s">
        <v>3504</v>
      </c>
      <c r="D4501" s="11" t="s">
        <v>13854</v>
      </c>
    </row>
    <row r="4502" spans="1:8" x14ac:dyDescent="0.3">
      <c r="A4502" s="11" t="s">
        <v>13855</v>
      </c>
      <c r="B4502" s="11">
        <v>2018</v>
      </c>
      <c r="C4502" s="11" t="s">
        <v>7795</v>
      </c>
      <c r="D4502" s="11"/>
    </row>
    <row r="4503" spans="1:8" x14ac:dyDescent="0.3">
      <c r="A4503" s="11" t="s">
        <v>4579</v>
      </c>
      <c r="B4503" s="11">
        <v>2017</v>
      </c>
      <c r="C4503" s="11" t="s">
        <v>13856</v>
      </c>
      <c r="D4503" s="11" t="s">
        <v>13857</v>
      </c>
    </row>
    <row r="4504" spans="1:8" x14ac:dyDescent="0.3">
      <c r="A4504" s="11" t="s">
        <v>4579</v>
      </c>
      <c r="B4504" s="11">
        <v>2018</v>
      </c>
      <c r="C4504" s="11" t="s">
        <v>4583</v>
      </c>
      <c r="D4504" s="11" t="s">
        <v>13858</v>
      </c>
      <c r="G4504" s="11" t="s">
        <v>4585</v>
      </c>
    </row>
    <row r="4505" spans="1:8" x14ac:dyDescent="0.3">
      <c r="A4505" s="11" t="s">
        <v>4579</v>
      </c>
      <c r="B4505" s="11">
        <v>2019</v>
      </c>
      <c r="C4505" s="11" t="s">
        <v>13859</v>
      </c>
      <c r="D4505" s="11" t="s">
        <v>13860</v>
      </c>
      <c r="G4505" s="11" t="s">
        <v>13861</v>
      </c>
    </row>
    <row r="4506" spans="1:8" x14ac:dyDescent="0.3">
      <c r="A4506" s="11" t="s">
        <v>9824</v>
      </c>
      <c r="B4506" s="11">
        <v>2010</v>
      </c>
      <c r="C4506" s="11" t="s">
        <v>6342</v>
      </c>
      <c r="D4506" s="11" t="s">
        <v>3576</v>
      </c>
      <c r="G4506" s="11" t="s">
        <v>6344</v>
      </c>
    </row>
    <row r="4507" spans="1:8" x14ac:dyDescent="0.3">
      <c r="A4507" s="11" t="s">
        <v>13862</v>
      </c>
      <c r="B4507" s="11">
        <v>2006</v>
      </c>
      <c r="C4507" s="11" t="s">
        <v>13863</v>
      </c>
      <c r="D4507" s="11" t="s">
        <v>3647</v>
      </c>
      <c r="E4507" s="11">
        <v>28</v>
      </c>
      <c r="F4507" s="11">
        <v>10</v>
      </c>
      <c r="G4507" s="11" t="s">
        <v>13864</v>
      </c>
    </row>
    <row r="4508" spans="1:8" x14ac:dyDescent="0.3">
      <c r="A4508" s="11" t="s">
        <v>11664</v>
      </c>
      <c r="B4508" s="11">
        <v>2021</v>
      </c>
      <c r="C4508" s="11" t="s">
        <v>10167</v>
      </c>
      <c r="D4508" s="11" t="s">
        <v>13865</v>
      </c>
      <c r="G4508" s="11" t="s">
        <v>13866</v>
      </c>
      <c r="H4508" s="11" t="s">
        <v>13867</v>
      </c>
    </row>
    <row r="4509" spans="1:8" x14ac:dyDescent="0.3">
      <c r="A4509" s="11" t="s">
        <v>8731</v>
      </c>
      <c r="B4509" s="11">
        <v>2021</v>
      </c>
      <c r="C4509" s="11" t="s">
        <v>13868</v>
      </c>
      <c r="D4509" s="11" t="s">
        <v>8623</v>
      </c>
      <c r="G4509" s="11" t="s">
        <v>13869</v>
      </c>
    </row>
    <row r="4510" spans="1:8" x14ac:dyDescent="0.3">
      <c r="A4510" s="11" t="s">
        <v>13870</v>
      </c>
      <c r="B4510" s="11">
        <v>2012</v>
      </c>
      <c r="C4510" s="11" t="s">
        <v>13871</v>
      </c>
      <c r="D4510" s="11" t="s">
        <v>1551</v>
      </c>
      <c r="E4510" s="11">
        <v>11</v>
      </c>
      <c r="F4510" s="11">
        <v>1</v>
      </c>
      <c r="G4510" s="11" t="s">
        <v>8921</v>
      </c>
    </row>
    <row r="4511" spans="1:8" x14ac:dyDescent="0.3">
      <c r="A4511" s="11" t="s">
        <v>13872</v>
      </c>
      <c r="B4511" s="11">
        <v>2021</v>
      </c>
      <c r="C4511" s="11" t="s">
        <v>13873</v>
      </c>
      <c r="D4511" s="11" t="s">
        <v>13874</v>
      </c>
      <c r="E4511" s="11">
        <v>4</v>
      </c>
      <c r="F4511" s="11">
        <v>2</v>
      </c>
      <c r="G4511" s="11" t="s">
        <v>13875</v>
      </c>
    </row>
    <row r="4512" spans="1:8" x14ac:dyDescent="0.3">
      <c r="A4512" s="11" t="s">
        <v>13876</v>
      </c>
      <c r="B4512" s="11">
        <v>2008</v>
      </c>
      <c r="C4512" s="11" t="s">
        <v>4553</v>
      </c>
      <c r="D4512" s="11" t="s">
        <v>13877</v>
      </c>
      <c r="E4512" s="11">
        <v>39</v>
      </c>
    </row>
    <row r="4513" spans="1:8" x14ac:dyDescent="0.3">
      <c r="A4513" s="11" t="s">
        <v>13878</v>
      </c>
      <c r="B4513" s="11">
        <v>2020</v>
      </c>
      <c r="C4513" s="11" t="s">
        <v>13879</v>
      </c>
      <c r="D4513" s="11" t="s">
        <v>13880</v>
      </c>
      <c r="E4513" s="11">
        <v>19</v>
      </c>
      <c r="F4513" s="11">
        <v>2</v>
      </c>
      <c r="G4513" s="11" t="s">
        <v>589</v>
      </c>
    </row>
    <row r="4514" spans="1:8" x14ac:dyDescent="0.3">
      <c r="A4514" s="11" t="s">
        <v>13881</v>
      </c>
      <c r="B4514" s="11">
        <v>2022</v>
      </c>
      <c r="C4514" s="11" t="s">
        <v>10161</v>
      </c>
      <c r="D4514" s="11" t="s">
        <v>597</v>
      </c>
      <c r="E4514" s="11">
        <v>59</v>
      </c>
      <c r="F4514" s="11">
        <v>5</v>
      </c>
      <c r="G4514" s="11">
        <v>103009</v>
      </c>
    </row>
    <row r="4515" spans="1:8" x14ac:dyDescent="0.3">
      <c r="A4515" s="11" t="s">
        <v>13882</v>
      </c>
      <c r="B4515" s="11">
        <v>2008</v>
      </c>
      <c r="C4515" s="11" t="s">
        <v>13883</v>
      </c>
      <c r="D4515" s="11" t="s">
        <v>4691</v>
      </c>
      <c r="G4515" s="11" t="s">
        <v>13884</v>
      </c>
    </row>
    <row r="4516" spans="1:8" x14ac:dyDescent="0.3">
      <c r="A4516" s="11" t="s">
        <v>13885</v>
      </c>
      <c r="B4516" s="11">
        <v>2019</v>
      </c>
      <c r="C4516" s="11" t="s">
        <v>13886</v>
      </c>
      <c r="D4516" s="11" t="s">
        <v>480</v>
      </c>
      <c r="G4516" s="11" t="s">
        <v>13887</v>
      </c>
    </row>
    <row r="4517" spans="1:8" x14ac:dyDescent="0.3">
      <c r="A4517" s="11" t="s">
        <v>13888</v>
      </c>
      <c r="B4517" s="11">
        <v>2019</v>
      </c>
      <c r="C4517" s="11" t="s">
        <v>13889</v>
      </c>
      <c r="D4517" s="11" t="s">
        <v>715</v>
      </c>
      <c r="E4517" s="11">
        <v>7</v>
      </c>
      <c r="G4517" s="11" t="s">
        <v>13890</v>
      </c>
    </row>
    <row r="4518" spans="1:8" x14ac:dyDescent="0.3">
      <c r="A4518" s="11" t="s">
        <v>13891</v>
      </c>
      <c r="B4518" s="11">
        <v>2020</v>
      </c>
      <c r="C4518" s="11" t="s">
        <v>13892</v>
      </c>
      <c r="D4518" s="11" t="s">
        <v>6108</v>
      </c>
      <c r="E4518" s="11">
        <v>32</v>
      </c>
      <c r="F4518" s="11">
        <v>10</v>
      </c>
      <c r="G4518" s="11" t="s">
        <v>13893</v>
      </c>
      <c r="H4518" s="11" t="s">
        <v>13894</v>
      </c>
    </row>
    <row r="4519" spans="1:8" x14ac:dyDescent="0.3">
      <c r="A4519" s="11" t="s">
        <v>13895</v>
      </c>
      <c r="B4519" s="11">
        <v>2017</v>
      </c>
      <c r="C4519" s="11" t="s">
        <v>13896</v>
      </c>
      <c r="D4519" s="11" t="s">
        <v>13897</v>
      </c>
      <c r="G4519" s="11" t="s">
        <v>13898</v>
      </c>
    </row>
    <row r="4520" spans="1:8" x14ac:dyDescent="0.3">
      <c r="A4520" s="11" t="s">
        <v>4890</v>
      </c>
      <c r="B4520" s="11">
        <v>2003</v>
      </c>
      <c r="C4520" s="11" t="s">
        <v>13899</v>
      </c>
      <c r="D4520" s="11" t="s">
        <v>13900</v>
      </c>
      <c r="E4520" s="11">
        <v>21</v>
      </c>
      <c r="F4520" s="11">
        <v>4</v>
      </c>
      <c r="G4520" s="11" t="s">
        <v>13901</v>
      </c>
    </row>
    <row r="4521" spans="1:8" x14ac:dyDescent="0.3">
      <c r="A4521" s="11" t="s">
        <v>13902</v>
      </c>
      <c r="B4521" s="11">
        <v>2021</v>
      </c>
      <c r="C4521" s="11" t="s">
        <v>13903</v>
      </c>
      <c r="D4521" s="11" t="s">
        <v>597</v>
      </c>
      <c r="E4521" s="11">
        <v>58</v>
      </c>
      <c r="F4521" s="11">
        <v>1</v>
      </c>
      <c r="G4521" s="11">
        <v>102414</v>
      </c>
    </row>
    <row r="4522" spans="1:8" x14ac:dyDescent="0.3">
      <c r="A4522" s="11" t="s">
        <v>8777</v>
      </c>
      <c r="B4522" s="11">
        <v>2022</v>
      </c>
      <c r="C4522" s="11" t="s">
        <v>348</v>
      </c>
      <c r="D4522" s="11" t="s">
        <v>437</v>
      </c>
      <c r="E4522" s="11">
        <v>126</v>
      </c>
      <c r="G4522" s="11">
        <v>106972</v>
      </c>
    </row>
    <row r="4523" spans="1:8" x14ac:dyDescent="0.3">
      <c r="A4523" s="11" t="s">
        <v>3843</v>
      </c>
      <c r="B4523" s="11">
        <v>2018</v>
      </c>
      <c r="C4523" s="11" t="s">
        <v>3844</v>
      </c>
      <c r="D4523" s="11" t="s">
        <v>13904</v>
      </c>
      <c r="G4523" s="11" t="s">
        <v>5666</v>
      </c>
    </row>
    <row r="4524" spans="1:8" x14ac:dyDescent="0.3">
      <c r="A4524" s="11" t="s">
        <v>13905</v>
      </c>
      <c r="B4524" s="11">
        <v>2004</v>
      </c>
      <c r="C4524" s="11" t="s">
        <v>13906</v>
      </c>
      <c r="D4524" s="11" t="s">
        <v>13907</v>
      </c>
      <c r="G4524" s="11" t="s">
        <v>13908</v>
      </c>
    </row>
    <row r="4525" spans="1:8" x14ac:dyDescent="0.3">
      <c r="A4525" s="11" t="s">
        <v>13909</v>
      </c>
      <c r="B4525" s="11">
        <v>2019</v>
      </c>
      <c r="C4525" s="11" t="s">
        <v>13910</v>
      </c>
      <c r="D4525" s="11" t="s">
        <v>6108</v>
      </c>
    </row>
    <row r="4526" spans="1:8" x14ac:dyDescent="0.3">
      <c r="A4526" s="11" t="s">
        <v>3377</v>
      </c>
      <c r="B4526" s="11">
        <v>2012</v>
      </c>
      <c r="C4526" s="11" t="s">
        <v>6297</v>
      </c>
      <c r="D4526" s="11" t="s">
        <v>3378</v>
      </c>
      <c r="G4526" s="11" t="s">
        <v>1935</v>
      </c>
    </row>
    <row r="4527" spans="1:8" x14ac:dyDescent="0.3">
      <c r="A4527" s="11" t="s">
        <v>13911</v>
      </c>
      <c r="B4527" s="11">
        <v>2018</v>
      </c>
      <c r="C4527" s="11" t="s">
        <v>13912</v>
      </c>
      <c r="D4527" s="11" t="s">
        <v>13913</v>
      </c>
    </row>
    <row r="4528" spans="1:8" x14ac:dyDescent="0.3">
      <c r="A4528" s="11" t="s">
        <v>4229</v>
      </c>
      <c r="B4528" s="11">
        <v>2019</v>
      </c>
      <c r="C4528" s="11" t="s">
        <v>6397</v>
      </c>
      <c r="D4528" s="11" t="s">
        <v>13914</v>
      </c>
      <c r="G4528" s="11" t="s">
        <v>4232</v>
      </c>
      <c r="H4528" s="11" t="s">
        <v>11248</v>
      </c>
    </row>
    <row r="4529" spans="1:8" x14ac:dyDescent="0.3">
      <c r="A4529" s="11" t="s">
        <v>10455</v>
      </c>
      <c r="B4529" s="11">
        <v>1992</v>
      </c>
      <c r="C4529" s="11" t="s">
        <v>10456</v>
      </c>
      <c r="D4529" s="11" t="s">
        <v>6112</v>
      </c>
      <c r="E4529" s="11">
        <v>5</v>
      </c>
      <c r="F4529" s="11">
        <v>2</v>
      </c>
      <c r="G4529" s="11" t="s">
        <v>10457</v>
      </c>
    </row>
    <row r="4530" spans="1:8" x14ac:dyDescent="0.3">
      <c r="A4530" s="11" t="s">
        <v>13915</v>
      </c>
      <c r="B4530" s="11">
        <v>2021</v>
      </c>
      <c r="C4530" s="11" t="s">
        <v>13916</v>
      </c>
      <c r="D4530" s="11" t="s">
        <v>13917</v>
      </c>
      <c r="G4530" s="11" t="s">
        <v>13918</v>
      </c>
    </row>
    <row r="4531" spans="1:8" x14ac:dyDescent="0.3">
      <c r="A4531" s="11" t="s">
        <v>1557</v>
      </c>
      <c r="B4531" s="11">
        <v>2012</v>
      </c>
      <c r="C4531" s="11" t="s">
        <v>1558</v>
      </c>
      <c r="D4531" s="11" t="s">
        <v>2566</v>
      </c>
      <c r="G4531" s="11" t="s">
        <v>12543</v>
      </c>
    </row>
    <row r="4532" spans="1:8" x14ac:dyDescent="0.3">
      <c r="A4532" s="11" t="s">
        <v>13919</v>
      </c>
      <c r="B4532" s="11">
        <v>2022</v>
      </c>
      <c r="C4532" s="11" t="s">
        <v>13920</v>
      </c>
      <c r="D4532" s="11" t="s">
        <v>6108</v>
      </c>
    </row>
    <row r="4533" spans="1:8" x14ac:dyDescent="0.3">
      <c r="A4533" s="11" t="s">
        <v>13921</v>
      </c>
      <c r="B4533" s="11">
        <v>2021</v>
      </c>
      <c r="C4533" s="11" t="s">
        <v>13922</v>
      </c>
      <c r="D4533" s="11" t="s">
        <v>6108</v>
      </c>
    </row>
    <row r="4534" spans="1:8" x14ac:dyDescent="0.3">
      <c r="A4534" s="11" t="s">
        <v>3402</v>
      </c>
      <c r="B4534" s="11" t="s">
        <v>3557</v>
      </c>
      <c r="C4534" s="11" t="s">
        <v>6443</v>
      </c>
      <c r="D4534" s="11" t="s">
        <v>13914</v>
      </c>
      <c r="G4534" s="11" t="s">
        <v>11249</v>
      </c>
      <c r="H4534" s="11" t="s">
        <v>11250</v>
      </c>
    </row>
    <row r="4535" spans="1:8" x14ac:dyDescent="0.3">
      <c r="A4535" s="11" t="s">
        <v>3402</v>
      </c>
      <c r="B4535" s="11" t="s">
        <v>4830</v>
      </c>
      <c r="C4535" s="11" t="s">
        <v>11251</v>
      </c>
      <c r="D4535" s="11" t="s">
        <v>480</v>
      </c>
      <c r="G4535" s="11" t="s">
        <v>11252</v>
      </c>
      <c r="H4535" s="11" t="s">
        <v>11253</v>
      </c>
    </row>
    <row r="4536" spans="1:8" x14ac:dyDescent="0.3">
      <c r="A4536" s="11" t="s">
        <v>13923</v>
      </c>
      <c r="B4536" s="11">
        <v>2020</v>
      </c>
      <c r="C4536" s="11" t="s">
        <v>13924</v>
      </c>
      <c r="D4536" s="11" t="s">
        <v>6108</v>
      </c>
    </row>
    <row r="4537" spans="1:8" x14ac:dyDescent="0.3">
      <c r="A4537" s="11" t="s">
        <v>13925</v>
      </c>
      <c r="B4537" s="11">
        <v>2020</v>
      </c>
      <c r="C4537" s="11" t="s">
        <v>13926</v>
      </c>
      <c r="D4537" s="11" t="s">
        <v>13927</v>
      </c>
      <c r="E4537" s="11">
        <v>95</v>
      </c>
      <c r="G4537" s="11" t="s">
        <v>13928</v>
      </c>
      <c r="H4537" s="11" t="s">
        <v>13929</v>
      </c>
    </row>
    <row r="4538" spans="1:8" x14ac:dyDescent="0.3">
      <c r="A4538" s="11" t="s">
        <v>4639</v>
      </c>
      <c r="B4538" s="11">
        <v>1974</v>
      </c>
      <c r="C4538" s="11" t="s">
        <v>13930</v>
      </c>
      <c r="D4538" s="11" t="s">
        <v>4641</v>
      </c>
      <c r="E4538" s="11">
        <v>19</v>
      </c>
      <c r="G4538" s="11" t="s">
        <v>4642</v>
      </c>
      <c r="H4538" s="11" t="s">
        <v>13931</v>
      </c>
    </row>
    <row r="4539" spans="1:8" x14ac:dyDescent="0.3">
      <c r="A4539" s="11" t="s">
        <v>13932</v>
      </c>
      <c r="B4539" s="11">
        <v>2018</v>
      </c>
      <c r="C4539" s="11" t="s">
        <v>13933</v>
      </c>
      <c r="D4539" s="11" t="s">
        <v>13934</v>
      </c>
      <c r="E4539" s="11">
        <v>40</v>
      </c>
      <c r="G4539" s="11" t="s">
        <v>13935</v>
      </c>
      <c r="H4539" s="11" t="s">
        <v>13936</v>
      </c>
    </row>
    <row r="4540" spans="1:8" x14ac:dyDescent="0.3">
      <c r="A4540" s="11" t="s">
        <v>13937</v>
      </c>
      <c r="B4540" s="11">
        <v>2001</v>
      </c>
      <c r="C4540" s="11" t="s">
        <v>13938</v>
      </c>
      <c r="D4540" s="11" t="s">
        <v>13939</v>
      </c>
      <c r="G4540" s="11" t="s">
        <v>13940</v>
      </c>
      <c r="H4540" s="11" t="s">
        <v>13941</v>
      </c>
    </row>
    <row r="4541" spans="1:8" x14ac:dyDescent="0.3">
      <c r="A4541" s="11" t="s">
        <v>13942</v>
      </c>
      <c r="B4541" s="11">
        <v>2006</v>
      </c>
      <c r="C4541" s="11" t="s">
        <v>13943</v>
      </c>
      <c r="D4541" s="11" t="s">
        <v>13944</v>
      </c>
      <c r="G4541" s="11" t="s">
        <v>13945</v>
      </c>
      <c r="H4541" s="11" t="s">
        <v>13946</v>
      </c>
    </row>
    <row r="4542" spans="1:8" x14ac:dyDescent="0.3">
      <c r="A4542" s="11" t="s">
        <v>13947</v>
      </c>
      <c r="B4542" s="11">
        <v>2015</v>
      </c>
      <c r="C4542" s="11" t="s">
        <v>13948</v>
      </c>
      <c r="D4542" s="11" t="s">
        <v>13949</v>
      </c>
      <c r="E4542" s="11">
        <v>4</v>
      </c>
      <c r="G4542" s="11">
        <v>70</v>
      </c>
      <c r="H4542" s="11" t="s">
        <v>13950</v>
      </c>
    </row>
    <row r="4543" spans="1:8" x14ac:dyDescent="0.3">
      <c r="A4543" s="11" t="s">
        <v>13951</v>
      </c>
      <c r="B4543" s="11">
        <v>2016</v>
      </c>
      <c r="C4543" s="11" t="s">
        <v>13952</v>
      </c>
      <c r="D4543" s="11" t="s">
        <v>13949</v>
      </c>
      <c r="E4543" s="11">
        <v>5</v>
      </c>
      <c r="G4543" s="11">
        <v>171</v>
      </c>
      <c r="H4543" s="11" t="s">
        <v>13953</v>
      </c>
    </row>
    <row r="4544" spans="1:8" x14ac:dyDescent="0.3">
      <c r="A4544" s="11" t="s">
        <v>13954</v>
      </c>
      <c r="B4544" s="11">
        <v>2018</v>
      </c>
      <c r="C4544" s="11" t="s">
        <v>13955</v>
      </c>
      <c r="D4544" s="11" t="s">
        <v>13956</v>
      </c>
      <c r="E4544" s="11">
        <v>17</v>
      </c>
      <c r="G4544" s="11" t="s">
        <v>9450</v>
      </c>
    </row>
    <row r="4545" spans="1:8" x14ac:dyDescent="0.3">
      <c r="A4545" s="11" t="s">
        <v>8421</v>
      </c>
      <c r="B4545" s="11">
        <v>2005</v>
      </c>
      <c r="C4545" s="11" t="s">
        <v>8422</v>
      </c>
      <c r="D4545" s="11" t="s">
        <v>8423</v>
      </c>
      <c r="E4545" s="11">
        <v>32</v>
      </c>
      <c r="G4545" s="11">
        <v>265</v>
      </c>
    </row>
    <row r="4546" spans="1:8" x14ac:dyDescent="0.3">
      <c r="A4546" s="11" t="s">
        <v>9472</v>
      </c>
      <c r="B4546" s="11">
        <v>2020</v>
      </c>
      <c r="C4546" s="11" t="s">
        <v>13957</v>
      </c>
      <c r="D4546" s="11" t="s">
        <v>9474</v>
      </c>
      <c r="G4546" s="11" t="s">
        <v>9476</v>
      </c>
    </row>
    <row r="4547" spans="1:8" x14ac:dyDescent="0.3">
      <c r="A4547" s="11" t="s">
        <v>13958</v>
      </c>
      <c r="B4547" s="11">
        <v>2021</v>
      </c>
      <c r="C4547" s="11" t="s">
        <v>13959</v>
      </c>
      <c r="D4547" s="11" t="s">
        <v>3413</v>
      </c>
      <c r="E4547" s="11">
        <v>47</v>
      </c>
      <c r="G4547" s="11" t="s">
        <v>13960</v>
      </c>
      <c r="H4547" s="11" t="s">
        <v>13961</v>
      </c>
    </row>
    <row r="4548" spans="1:8" x14ac:dyDescent="0.3">
      <c r="A4548" s="11" t="s">
        <v>12993</v>
      </c>
      <c r="B4548" s="11">
        <v>2012</v>
      </c>
      <c r="C4548" s="11" t="s">
        <v>12994</v>
      </c>
      <c r="D4548" s="11" t="s">
        <v>13962</v>
      </c>
      <c r="E4548" s="11">
        <v>17</v>
      </c>
      <c r="G4548" s="11" t="s">
        <v>12995</v>
      </c>
      <c r="H4548" s="11" t="s">
        <v>12996</v>
      </c>
    </row>
    <row r="4549" spans="1:8" x14ac:dyDescent="0.3">
      <c r="A4549" s="11" t="s">
        <v>13963</v>
      </c>
      <c r="B4549" s="11">
        <v>2019</v>
      </c>
      <c r="C4549" s="11" t="s">
        <v>13964</v>
      </c>
      <c r="D4549" s="11" t="s">
        <v>6049</v>
      </c>
      <c r="G4549" s="11" t="s">
        <v>5109</v>
      </c>
      <c r="H4549" s="11" t="s">
        <v>13965</v>
      </c>
    </row>
    <row r="4550" spans="1:8" x14ac:dyDescent="0.3">
      <c r="A4550" s="11" t="s">
        <v>13966</v>
      </c>
      <c r="B4550" s="11">
        <v>2016</v>
      </c>
      <c r="C4550" s="11" t="s">
        <v>13967</v>
      </c>
      <c r="D4550" s="11" t="s">
        <v>13968</v>
      </c>
      <c r="E4550" s="11">
        <v>12</v>
      </c>
      <c r="G4550" s="11" t="s">
        <v>13969</v>
      </c>
      <c r="H4550" s="11" t="s">
        <v>13970</v>
      </c>
    </row>
    <row r="4551" spans="1:8" x14ac:dyDescent="0.3">
      <c r="A4551" s="11" t="s">
        <v>13971</v>
      </c>
      <c r="B4551" s="11">
        <v>2017</v>
      </c>
      <c r="C4551" s="11" t="s">
        <v>13972</v>
      </c>
      <c r="D4551" s="11" t="s">
        <v>13973</v>
      </c>
      <c r="E4551" s="11">
        <v>1</v>
      </c>
      <c r="G4551" s="11" t="s">
        <v>3170</v>
      </c>
    </row>
    <row r="4552" spans="1:8" x14ac:dyDescent="0.3">
      <c r="A4552" s="11" t="s">
        <v>13974</v>
      </c>
      <c r="B4552" s="11">
        <v>2019</v>
      </c>
      <c r="C4552" s="11" t="s">
        <v>13975</v>
      </c>
      <c r="D4552" s="11" t="s">
        <v>13976</v>
      </c>
    </row>
    <row r="4553" spans="1:8" x14ac:dyDescent="0.3">
      <c r="A4553" s="11" t="s">
        <v>13977</v>
      </c>
      <c r="B4553" s="11">
        <v>1971</v>
      </c>
      <c r="C4553" s="11" t="s">
        <v>13978</v>
      </c>
      <c r="D4553" s="11" t="s">
        <v>13979</v>
      </c>
      <c r="E4553" s="11">
        <v>39</v>
      </c>
      <c r="F4553" s="11">
        <v>5</v>
      </c>
      <c r="G4553" s="11" t="s">
        <v>13980</v>
      </c>
      <c r="H4553" s="11" t="s">
        <v>13981</v>
      </c>
    </row>
    <row r="4554" spans="1:8" x14ac:dyDescent="0.3">
      <c r="A4554" s="11" t="s">
        <v>13982</v>
      </c>
      <c r="B4554" s="11">
        <v>2012</v>
      </c>
      <c r="C4554" s="11" t="s">
        <v>13983</v>
      </c>
      <c r="D4554" s="11" t="s">
        <v>13984</v>
      </c>
    </row>
    <row r="4555" spans="1:8" x14ac:dyDescent="0.3">
      <c r="A4555" s="11" t="s">
        <v>13985</v>
      </c>
      <c r="B4555" s="11">
        <v>2020</v>
      </c>
      <c r="C4555" s="11" t="s">
        <v>13986</v>
      </c>
      <c r="D4555" s="11"/>
    </row>
    <row r="4556" spans="1:8" x14ac:dyDescent="0.3">
      <c r="A4556" s="11" t="s">
        <v>13987</v>
      </c>
      <c r="B4556" s="11">
        <v>2013</v>
      </c>
      <c r="C4556" s="11" t="s">
        <v>13988</v>
      </c>
      <c r="D4556" s="11" t="s">
        <v>13989</v>
      </c>
      <c r="E4556" s="11">
        <v>3</v>
      </c>
      <c r="G4556" s="11" t="s">
        <v>13990</v>
      </c>
      <c r="H4556" s="11" t="s">
        <v>13991</v>
      </c>
    </row>
    <row r="4557" spans="1:8" x14ac:dyDescent="0.3">
      <c r="A4557" s="11" t="s">
        <v>13992</v>
      </c>
      <c r="B4557" s="11">
        <v>2008</v>
      </c>
      <c r="C4557" s="11" t="s">
        <v>13993</v>
      </c>
      <c r="D4557" s="11" t="s">
        <v>3137</v>
      </c>
      <c r="E4557" s="11">
        <v>11</v>
      </c>
      <c r="G4557" s="11" t="s">
        <v>13994</v>
      </c>
      <c r="H4557" s="11" t="s">
        <v>13995</v>
      </c>
    </row>
    <row r="4558" spans="1:8" x14ac:dyDescent="0.3">
      <c r="A4558" s="11" t="s">
        <v>13996</v>
      </c>
      <c r="B4558" s="11">
        <v>2019</v>
      </c>
      <c r="C4558" s="11" t="s">
        <v>13997</v>
      </c>
      <c r="D4558" s="11" t="s">
        <v>3155</v>
      </c>
      <c r="E4558" s="11">
        <v>130</v>
      </c>
      <c r="G4558" s="11" t="s">
        <v>13998</v>
      </c>
      <c r="H4558" s="11" t="s">
        <v>13999</v>
      </c>
    </row>
    <row r="4559" spans="1:8" x14ac:dyDescent="0.3">
      <c r="A4559" s="11" t="s">
        <v>14000</v>
      </c>
      <c r="B4559" s="11">
        <v>2017</v>
      </c>
      <c r="C4559" s="11" t="s">
        <v>14001</v>
      </c>
      <c r="D4559" s="11" t="s">
        <v>14002</v>
      </c>
      <c r="G4559" s="11">
        <v>540</v>
      </c>
    </row>
    <row r="4560" spans="1:8" x14ac:dyDescent="0.3">
      <c r="A4560" s="11" t="s">
        <v>14003</v>
      </c>
      <c r="B4560" s="11">
        <v>1965</v>
      </c>
      <c r="C4560" s="11" t="s">
        <v>14004</v>
      </c>
      <c r="D4560" s="11"/>
      <c r="G4560" s="11" t="s">
        <v>14005</v>
      </c>
    </row>
    <row r="4561" spans="1:8" x14ac:dyDescent="0.3">
      <c r="A4561" s="11" t="s">
        <v>3968</v>
      </c>
      <c r="B4561" s="11">
        <v>2008</v>
      </c>
      <c r="C4561" s="11" t="s">
        <v>13152</v>
      </c>
      <c r="D4561" s="11" t="s">
        <v>14006</v>
      </c>
      <c r="E4561" s="11">
        <v>29</v>
      </c>
      <c r="G4561" s="11" t="s">
        <v>13154</v>
      </c>
      <c r="H4561" s="11" t="s">
        <v>13155</v>
      </c>
    </row>
    <row r="4562" spans="1:8" x14ac:dyDescent="0.3">
      <c r="A4562" s="11" t="s">
        <v>14007</v>
      </c>
      <c r="B4562" s="11">
        <v>2009</v>
      </c>
      <c r="C4562" s="11" t="s">
        <v>14008</v>
      </c>
      <c r="D4562" s="11" t="s">
        <v>14009</v>
      </c>
      <c r="E4562" s="11">
        <v>102</v>
      </c>
      <c r="G4562" s="11" t="s">
        <v>14010</v>
      </c>
    </row>
    <row r="4563" spans="1:8" x14ac:dyDescent="0.3">
      <c r="A4563" s="11" t="s">
        <v>14011</v>
      </c>
      <c r="B4563" s="11">
        <v>2018</v>
      </c>
      <c r="C4563" s="11" t="s">
        <v>14012</v>
      </c>
      <c r="D4563" s="11" t="s">
        <v>1412</v>
      </c>
      <c r="E4563" s="11">
        <v>20</v>
      </c>
      <c r="G4563" s="11" t="s">
        <v>14013</v>
      </c>
      <c r="H4563" s="11" t="s">
        <v>14014</v>
      </c>
    </row>
    <row r="4564" spans="1:8" x14ac:dyDescent="0.3">
      <c r="A4564" s="11" t="s">
        <v>14015</v>
      </c>
      <c r="B4564" s="11">
        <v>2019</v>
      </c>
      <c r="C4564" s="11" t="s">
        <v>14016</v>
      </c>
      <c r="D4564" s="11" t="s">
        <v>1298</v>
      </c>
      <c r="E4564" s="11">
        <v>573</v>
      </c>
      <c r="G4564" s="11" t="s">
        <v>14017</v>
      </c>
      <c r="H4564" s="11" t="s">
        <v>14018</v>
      </c>
    </row>
    <row r="4565" spans="1:8" x14ac:dyDescent="0.3">
      <c r="A4565" s="11" t="s">
        <v>14019</v>
      </c>
      <c r="B4565" s="11">
        <v>2018</v>
      </c>
      <c r="C4565" s="11" t="s">
        <v>14020</v>
      </c>
      <c r="D4565" s="11" t="s">
        <v>14021</v>
      </c>
      <c r="E4565" s="11">
        <v>6</v>
      </c>
      <c r="G4565" s="11" t="s">
        <v>3237</v>
      </c>
      <c r="H4565" s="11" t="s">
        <v>14022</v>
      </c>
    </row>
    <row r="4566" spans="1:8" x14ac:dyDescent="0.3">
      <c r="A4566" s="11" t="s">
        <v>14023</v>
      </c>
      <c r="B4566" s="11">
        <v>2016</v>
      </c>
      <c r="C4566" s="11" t="s">
        <v>14024</v>
      </c>
      <c r="D4566" s="11" t="s">
        <v>14025</v>
      </c>
      <c r="E4566" s="11">
        <v>7</v>
      </c>
      <c r="G4566" s="11" t="s">
        <v>14026</v>
      </c>
    </row>
    <row r="4567" spans="1:8" x14ac:dyDescent="0.3">
      <c r="A4567" s="11" t="s">
        <v>14027</v>
      </c>
      <c r="B4567" s="11">
        <v>2018</v>
      </c>
      <c r="C4567" s="11" t="s">
        <v>14028</v>
      </c>
      <c r="D4567" s="11" t="s">
        <v>14029</v>
      </c>
      <c r="E4567" s="11">
        <v>72</v>
      </c>
      <c r="G4567" s="11" t="s">
        <v>14030</v>
      </c>
      <c r="H4567" s="11" t="s">
        <v>14031</v>
      </c>
    </row>
    <row r="4568" spans="1:8" x14ac:dyDescent="0.3">
      <c r="A4568" s="11" t="s">
        <v>14032</v>
      </c>
      <c r="B4568" s="11">
        <v>2015</v>
      </c>
      <c r="C4568" s="11" t="s">
        <v>14033</v>
      </c>
      <c r="D4568" s="11"/>
    </row>
    <row r="4569" spans="1:8" x14ac:dyDescent="0.3">
      <c r="A4569" s="11" t="s">
        <v>14034</v>
      </c>
      <c r="B4569" s="11">
        <v>1992</v>
      </c>
      <c r="C4569" s="11" t="s">
        <v>14035</v>
      </c>
      <c r="D4569" s="11" t="s">
        <v>14036</v>
      </c>
      <c r="E4569" s="11">
        <v>34</v>
      </c>
      <c r="G4569" s="11" t="s">
        <v>5109</v>
      </c>
      <c r="H4569" s="11" t="s">
        <v>14037</v>
      </c>
    </row>
    <row r="4570" spans="1:8" x14ac:dyDescent="0.3">
      <c r="A4570" s="11" t="s">
        <v>14038</v>
      </c>
      <c r="B4570" s="11">
        <v>2014</v>
      </c>
      <c r="C4570" s="11" t="s">
        <v>14039</v>
      </c>
      <c r="D4570" s="11" t="s">
        <v>1339</v>
      </c>
      <c r="E4570" s="11">
        <v>31</v>
      </c>
      <c r="G4570" s="11" t="s">
        <v>14040</v>
      </c>
      <c r="H4570" s="11" t="s">
        <v>14041</v>
      </c>
    </row>
    <row r="4571" spans="1:8" x14ac:dyDescent="0.3">
      <c r="A4571" s="11" t="s">
        <v>14042</v>
      </c>
      <c r="B4571" s="11">
        <v>2020</v>
      </c>
      <c r="C4571" s="11" t="s">
        <v>14043</v>
      </c>
      <c r="D4571" s="11" t="s">
        <v>14044</v>
      </c>
      <c r="G4571" s="11" t="s">
        <v>14045</v>
      </c>
    </row>
    <row r="4572" spans="1:8" x14ac:dyDescent="0.3">
      <c r="A4572" s="11" t="s">
        <v>14046</v>
      </c>
      <c r="B4572" s="11">
        <v>2005</v>
      </c>
      <c r="C4572" s="11" t="s">
        <v>14047</v>
      </c>
      <c r="D4572" s="11" t="s">
        <v>4428</v>
      </c>
      <c r="E4572" s="11">
        <v>83</v>
      </c>
      <c r="G4572" s="11" t="s">
        <v>14048</v>
      </c>
    </row>
    <row r="4573" spans="1:8" x14ac:dyDescent="0.3">
      <c r="A4573" s="11" t="s">
        <v>14049</v>
      </c>
      <c r="B4573" s="11">
        <v>2020</v>
      </c>
      <c r="C4573" s="11" t="s">
        <v>14050</v>
      </c>
      <c r="D4573" s="11" t="s">
        <v>9508</v>
      </c>
      <c r="G4573" s="11" t="s">
        <v>14051</v>
      </c>
    </row>
    <row r="4574" spans="1:8" x14ac:dyDescent="0.3">
      <c r="A4574" s="11" t="s">
        <v>14052</v>
      </c>
      <c r="B4574" s="11">
        <v>2019</v>
      </c>
      <c r="C4574" s="11" t="s">
        <v>14053</v>
      </c>
      <c r="D4574" s="11" t="s">
        <v>14054</v>
      </c>
    </row>
    <row r="4575" spans="1:8" x14ac:dyDescent="0.3">
      <c r="A4575" s="11" t="s">
        <v>14055</v>
      </c>
      <c r="B4575" s="11">
        <v>2019</v>
      </c>
      <c r="C4575" s="11" t="s">
        <v>14056</v>
      </c>
      <c r="D4575" s="11" t="s">
        <v>2918</v>
      </c>
      <c r="E4575" s="11">
        <v>116</v>
      </c>
      <c r="G4575" s="11" t="s">
        <v>14057</v>
      </c>
      <c r="H4575" s="11" t="s">
        <v>14058</v>
      </c>
    </row>
    <row r="4576" spans="1:8" x14ac:dyDescent="0.3">
      <c r="A4576" s="11" t="s">
        <v>14059</v>
      </c>
      <c r="B4576" s="11">
        <v>2014</v>
      </c>
      <c r="C4576" s="11" t="s">
        <v>14060</v>
      </c>
      <c r="D4576" s="11" t="s">
        <v>14061</v>
      </c>
      <c r="E4576" s="11">
        <v>8</v>
      </c>
      <c r="G4576" s="11" t="s">
        <v>14062</v>
      </c>
      <c r="H4576" s="11" t="s">
        <v>14063</v>
      </c>
    </row>
    <row r="4577" spans="1:8" x14ac:dyDescent="0.3">
      <c r="A4577" s="11" t="s">
        <v>10411</v>
      </c>
      <c r="B4577" s="11">
        <v>2020</v>
      </c>
      <c r="C4577" s="11" t="s">
        <v>14064</v>
      </c>
      <c r="D4577" s="11" t="s">
        <v>2990</v>
      </c>
      <c r="E4577" s="11">
        <v>38</v>
      </c>
      <c r="G4577" s="11" t="s">
        <v>10413</v>
      </c>
      <c r="H4577" s="11" t="s">
        <v>14065</v>
      </c>
    </row>
    <row r="4578" spans="1:8" x14ac:dyDescent="0.3">
      <c r="A4578" s="11" t="s">
        <v>14066</v>
      </c>
      <c r="B4578" s="11">
        <v>2017</v>
      </c>
      <c r="C4578" s="11" t="s">
        <v>14067</v>
      </c>
      <c r="D4578" s="11" t="s">
        <v>3576</v>
      </c>
      <c r="G4578" s="11" t="s">
        <v>10799</v>
      </c>
      <c r="H4578" s="11" t="s">
        <v>14068</v>
      </c>
    </row>
    <row r="4579" spans="1:8" x14ac:dyDescent="0.3">
      <c r="A4579" s="11" t="s">
        <v>14069</v>
      </c>
      <c r="B4579" s="11">
        <v>1986</v>
      </c>
      <c r="C4579" s="11" t="s">
        <v>14070</v>
      </c>
      <c r="D4579" s="11" t="s">
        <v>14071</v>
      </c>
      <c r="E4579" s="11">
        <v>33</v>
      </c>
      <c r="G4579" s="11" t="s">
        <v>14072</v>
      </c>
      <c r="H4579" s="11" t="s">
        <v>14073</v>
      </c>
    </row>
    <row r="4580" spans="1:8" x14ac:dyDescent="0.3">
      <c r="A4580" s="11" t="s">
        <v>14074</v>
      </c>
      <c r="B4580" s="11">
        <v>2017</v>
      </c>
      <c r="C4580" s="11" t="s">
        <v>14075</v>
      </c>
      <c r="D4580" s="11" t="s">
        <v>14076</v>
      </c>
      <c r="E4580" s="11">
        <v>39</v>
      </c>
      <c r="G4580" s="11" t="s">
        <v>14077</v>
      </c>
      <c r="H4580" s="11" t="s">
        <v>14078</v>
      </c>
    </row>
    <row r="4581" spans="1:8" x14ac:dyDescent="0.3">
      <c r="A4581" s="11" t="s">
        <v>14079</v>
      </c>
      <c r="B4581" s="11">
        <v>2014</v>
      </c>
      <c r="C4581" s="11" t="s">
        <v>14080</v>
      </c>
      <c r="D4581" s="11" t="s">
        <v>437</v>
      </c>
      <c r="E4581" s="11">
        <v>41</v>
      </c>
      <c r="G4581" s="11" t="s">
        <v>14081</v>
      </c>
      <c r="H4581" s="11" t="s">
        <v>14082</v>
      </c>
    </row>
    <row r="4582" spans="1:8" x14ac:dyDescent="0.3">
      <c r="A4582" s="11" t="s">
        <v>14083</v>
      </c>
      <c r="B4582" s="11">
        <v>2017</v>
      </c>
      <c r="C4582" s="11" t="s">
        <v>14084</v>
      </c>
      <c r="D4582" s="11" t="s">
        <v>14085</v>
      </c>
      <c r="E4582" s="11">
        <v>30</v>
      </c>
      <c r="G4582" s="11" t="s">
        <v>14086</v>
      </c>
      <c r="H4582" s="11" t="s">
        <v>14087</v>
      </c>
    </row>
    <row r="4583" spans="1:8" x14ac:dyDescent="0.3">
      <c r="A4583" s="11" t="s">
        <v>1418</v>
      </c>
      <c r="B4583" s="11">
        <v>2012</v>
      </c>
      <c r="C4583" s="11" t="s">
        <v>14088</v>
      </c>
      <c r="D4583" s="11" t="s">
        <v>1420</v>
      </c>
      <c r="E4583" s="11">
        <v>32</v>
      </c>
      <c r="G4583" s="11" t="s">
        <v>14089</v>
      </c>
      <c r="H4583" s="11" t="s">
        <v>14090</v>
      </c>
    </row>
    <row r="4584" spans="1:8" x14ac:dyDescent="0.3">
      <c r="A4584" s="11" t="s">
        <v>1418</v>
      </c>
      <c r="B4584" s="11">
        <v>2013</v>
      </c>
      <c r="C4584" s="11" t="s">
        <v>14091</v>
      </c>
      <c r="D4584" s="11" t="s">
        <v>14092</v>
      </c>
      <c r="E4584" s="11">
        <v>23</v>
      </c>
      <c r="G4584" s="11" t="s">
        <v>9582</v>
      </c>
      <c r="H4584" s="11" t="s">
        <v>14093</v>
      </c>
    </row>
    <row r="4585" spans="1:8" x14ac:dyDescent="0.3">
      <c r="A4585" s="11" t="s">
        <v>8660</v>
      </c>
      <c r="B4585" s="11">
        <v>2014</v>
      </c>
      <c r="C4585" s="11" t="s">
        <v>12348</v>
      </c>
      <c r="D4585" s="11" t="s">
        <v>8662</v>
      </c>
      <c r="E4585" s="11">
        <v>5</v>
      </c>
      <c r="G4585" s="11">
        <v>143</v>
      </c>
      <c r="H4585" s="11" t="s">
        <v>12350</v>
      </c>
    </row>
    <row r="4586" spans="1:8" x14ac:dyDescent="0.3">
      <c r="A4586" s="11" t="s">
        <v>14094</v>
      </c>
      <c r="B4586" s="11">
        <v>2019</v>
      </c>
      <c r="C4586" s="11" t="s">
        <v>14095</v>
      </c>
      <c r="D4586" s="11" t="s">
        <v>14096</v>
      </c>
      <c r="E4586" s="11">
        <v>18</v>
      </c>
    </row>
    <row r="4587" spans="1:8" x14ac:dyDescent="0.3">
      <c r="A4587" s="11" t="s">
        <v>14097</v>
      </c>
      <c r="B4587" s="11">
        <v>2021</v>
      </c>
      <c r="C4587" s="11" t="s">
        <v>14098</v>
      </c>
      <c r="D4587" s="11" t="s">
        <v>14099</v>
      </c>
      <c r="G4587" s="11" t="s">
        <v>14100</v>
      </c>
    </row>
    <row r="4588" spans="1:8" x14ac:dyDescent="0.3">
      <c r="A4588" s="11" t="s">
        <v>14101</v>
      </c>
      <c r="B4588" s="11">
        <v>2018</v>
      </c>
      <c r="C4588" s="11" t="s">
        <v>14102</v>
      </c>
      <c r="D4588" s="11" t="s">
        <v>14103</v>
      </c>
      <c r="G4588" s="11" t="s">
        <v>14104</v>
      </c>
    </row>
    <row r="4589" spans="1:8" x14ac:dyDescent="0.3">
      <c r="A4589" s="11" t="s">
        <v>14105</v>
      </c>
      <c r="B4589" s="11">
        <v>2017</v>
      </c>
      <c r="C4589" s="11" t="s">
        <v>14106</v>
      </c>
      <c r="D4589" s="11" t="s">
        <v>14107</v>
      </c>
      <c r="E4589" s="11">
        <v>6</v>
      </c>
      <c r="H4589" s="11" t="s">
        <v>14108</v>
      </c>
    </row>
    <row r="4590" spans="1:8" x14ac:dyDescent="0.3">
      <c r="A4590" s="11" t="s">
        <v>14109</v>
      </c>
      <c r="B4590" s="11">
        <v>2004</v>
      </c>
      <c r="C4590" s="11" t="s">
        <v>14110</v>
      </c>
      <c r="D4590" s="11" t="s">
        <v>437</v>
      </c>
      <c r="E4590" s="11">
        <v>20</v>
      </c>
      <c r="G4590" s="11" t="s">
        <v>14111</v>
      </c>
      <c r="H4590" s="11" t="s">
        <v>14112</v>
      </c>
    </row>
    <row r="4591" spans="1:8" x14ac:dyDescent="0.3">
      <c r="A4591" s="11" t="s">
        <v>8701</v>
      </c>
      <c r="B4591" s="11">
        <v>2018</v>
      </c>
      <c r="C4591" s="11" t="s">
        <v>13852</v>
      </c>
      <c r="D4591" s="11" t="s">
        <v>4822</v>
      </c>
    </row>
    <row r="4592" spans="1:8" x14ac:dyDescent="0.3">
      <c r="A4592" s="11" t="s">
        <v>13375</v>
      </c>
      <c r="B4592" s="11">
        <v>2018</v>
      </c>
      <c r="C4592" s="11" t="s">
        <v>14113</v>
      </c>
      <c r="D4592" s="11" t="s">
        <v>14114</v>
      </c>
    </row>
    <row r="4593" spans="1:8" x14ac:dyDescent="0.3">
      <c r="A4593" s="11" t="s">
        <v>14115</v>
      </c>
      <c r="B4593" s="11">
        <v>2014</v>
      </c>
      <c r="C4593" s="11" t="s">
        <v>14116</v>
      </c>
      <c r="D4593" s="11" t="s">
        <v>14117</v>
      </c>
      <c r="G4593" s="11" t="s">
        <v>14118</v>
      </c>
      <c r="H4593" s="11" t="s">
        <v>14119</v>
      </c>
    </row>
    <row r="4594" spans="1:8" x14ac:dyDescent="0.3">
      <c r="A4594" s="11" t="s">
        <v>14120</v>
      </c>
      <c r="B4594" s="11">
        <v>2019</v>
      </c>
      <c r="C4594" s="11" t="s">
        <v>14121</v>
      </c>
      <c r="D4594" s="11" t="s">
        <v>14122</v>
      </c>
    </row>
    <row r="4595" spans="1:8" x14ac:dyDescent="0.3">
      <c r="A4595" s="11" t="s">
        <v>14123</v>
      </c>
      <c r="B4595" s="11">
        <v>2007</v>
      </c>
      <c r="C4595" s="11" t="s">
        <v>14124</v>
      </c>
      <c r="D4595" s="11" t="s">
        <v>14125</v>
      </c>
      <c r="E4595" s="11">
        <v>43</v>
      </c>
      <c r="G4595" s="11">
        <v>564</v>
      </c>
      <c r="H4595" s="11" t="s">
        <v>14126</v>
      </c>
    </row>
    <row r="4596" spans="1:8" x14ac:dyDescent="0.3">
      <c r="A4596" s="11" t="s">
        <v>14127</v>
      </c>
      <c r="B4596" s="11">
        <v>2015</v>
      </c>
      <c r="C4596" s="11" t="s">
        <v>14128</v>
      </c>
      <c r="D4596" s="11" t="s">
        <v>14129</v>
      </c>
    </row>
    <row r="4597" spans="1:8" x14ac:dyDescent="0.3">
      <c r="A4597" s="11" t="s">
        <v>14130</v>
      </c>
      <c r="B4597" s="11">
        <v>2016</v>
      </c>
      <c r="C4597" s="11" t="s">
        <v>14131</v>
      </c>
      <c r="D4597" s="11" t="s">
        <v>437</v>
      </c>
      <c r="E4597" s="11">
        <v>58</v>
      </c>
      <c r="G4597" s="11" t="s">
        <v>14132</v>
      </c>
      <c r="H4597" s="11" t="s">
        <v>14133</v>
      </c>
    </row>
    <row r="4598" spans="1:8" x14ac:dyDescent="0.3">
      <c r="A4598" s="11" t="s">
        <v>14134</v>
      </c>
      <c r="B4598" s="11">
        <v>2019</v>
      </c>
      <c r="C4598" s="11" t="s">
        <v>14135</v>
      </c>
      <c r="D4598" s="11" t="s">
        <v>14136</v>
      </c>
    </row>
    <row r="4599" spans="1:8" x14ac:dyDescent="0.3">
      <c r="A4599" s="11" t="s">
        <v>14137</v>
      </c>
      <c r="B4599" s="11">
        <v>2020</v>
      </c>
      <c r="C4599" s="11" t="s">
        <v>14138</v>
      </c>
      <c r="D4599" s="11" t="s">
        <v>1247</v>
      </c>
      <c r="E4599" s="11">
        <v>153</v>
      </c>
      <c r="G4599" s="11">
        <v>109639</v>
      </c>
      <c r="H4599" s="11" t="s">
        <v>14139</v>
      </c>
    </row>
    <row r="4600" spans="1:8" x14ac:dyDescent="0.3">
      <c r="A4600" s="11" t="s">
        <v>14140</v>
      </c>
      <c r="B4600" s="11">
        <v>2020</v>
      </c>
      <c r="C4600" s="11" t="s">
        <v>14141</v>
      </c>
      <c r="D4600" s="11" t="s">
        <v>14142</v>
      </c>
      <c r="E4600" s="11">
        <v>26</v>
      </c>
      <c r="G4600" s="11" t="s">
        <v>14143</v>
      </c>
      <c r="H4600" s="11" t="s">
        <v>14144</v>
      </c>
    </row>
    <row r="4601" spans="1:8" x14ac:dyDescent="0.3">
      <c r="A4601" s="11" t="s">
        <v>14145</v>
      </c>
      <c r="B4601" s="11">
        <v>2019</v>
      </c>
      <c r="C4601" s="11" t="s">
        <v>14146</v>
      </c>
      <c r="D4601" s="11" t="s">
        <v>1520</v>
      </c>
      <c r="E4601" s="11">
        <v>21</v>
      </c>
      <c r="G4601" s="11" t="s">
        <v>14147</v>
      </c>
      <c r="H4601" s="11" t="s">
        <v>14148</v>
      </c>
    </row>
    <row r="4602" spans="1:8" x14ac:dyDescent="0.3">
      <c r="A4602" s="11" t="s">
        <v>14149</v>
      </c>
      <c r="B4602" s="11">
        <v>2020</v>
      </c>
      <c r="C4602" s="11" t="s">
        <v>14150</v>
      </c>
      <c r="D4602" s="11" t="s">
        <v>14151</v>
      </c>
      <c r="E4602" s="11">
        <v>28</v>
      </c>
      <c r="G4602" s="11" t="s">
        <v>14152</v>
      </c>
      <c r="H4602" s="11" t="s">
        <v>14153</v>
      </c>
    </row>
    <row r="4603" spans="1:8" x14ac:dyDescent="0.3">
      <c r="A4603" s="11" t="s">
        <v>14154</v>
      </c>
      <c r="B4603" s="11">
        <v>2010</v>
      </c>
      <c r="C4603" s="11" t="s">
        <v>7341</v>
      </c>
      <c r="D4603" s="11" t="s">
        <v>1502</v>
      </c>
      <c r="E4603" s="11">
        <v>67</v>
      </c>
      <c r="G4603" s="11" t="s">
        <v>14155</v>
      </c>
      <c r="H4603" s="11" t="s">
        <v>14156</v>
      </c>
    </row>
    <row r="4604" spans="1:8" x14ac:dyDescent="0.3">
      <c r="A4604" s="11" t="s">
        <v>14157</v>
      </c>
      <c r="B4604" s="11">
        <v>1949</v>
      </c>
      <c r="C4604" s="11" t="s">
        <v>14158</v>
      </c>
      <c r="D4604" s="11" t="s">
        <v>12013</v>
      </c>
      <c r="E4604" s="11">
        <v>5</v>
      </c>
      <c r="G4604" s="11">
        <v>99</v>
      </c>
      <c r="H4604" s="11" t="s">
        <v>14159</v>
      </c>
    </row>
    <row r="4605" spans="1:8" x14ac:dyDescent="0.3">
      <c r="A4605" s="11" t="s">
        <v>14160</v>
      </c>
      <c r="B4605" s="11">
        <v>2006</v>
      </c>
      <c r="C4605" s="11" t="s">
        <v>14161</v>
      </c>
      <c r="D4605" s="11" t="s">
        <v>4432</v>
      </c>
      <c r="E4605" s="11">
        <v>9</v>
      </c>
      <c r="G4605" s="11" t="s">
        <v>14162</v>
      </c>
      <c r="H4605" s="11" t="s">
        <v>14163</v>
      </c>
    </row>
    <row r="4606" spans="1:8" x14ac:dyDescent="0.3">
      <c r="A4606" s="11" t="s">
        <v>14164</v>
      </c>
      <c r="B4606" s="11">
        <v>2020</v>
      </c>
      <c r="C4606" s="11" t="s">
        <v>14165</v>
      </c>
      <c r="D4606" s="11" t="s">
        <v>437</v>
      </c>
      <c r="E4606" s="11">
        <v>104</v>
      </c>
      <c r="G4606" s="11">
        <v>106192</v>
      </c>
      <c r="H4606" s="11" t="s">
        <v>14166</v>
      </c>
    </row>
    <row r="4607" spans="1:8" x14ac:dyDescent="0.3">
      <c r="A4607" s="11" t="s">
        <v>11389</v>
      </c>
      <c r="B4607" s="11">
        <v>2020</v>
      </c>
      <c r="C4607" s="11" t="s">
        <v>14167</v>
      </c>
      <c r="D4607" s="11" t="s">
        <v>14168</v>
      </c>
      <c r="E4607" s="11">
        <v>60</v>
      </c>
      <c r="G4607" s="11" t="s">
        <v>11392</v>
      </c>
      <c r="H4607" s="11" t="s">
        <v>14169</v>
      </c>
    </row>
    <row r="4608" spans="1:8" x14ac:dyDescent="0.3">
      <c r="A4608" s="11" t="s">
        <v>14170</v>
      </c>
      <c r="B4608" s="11">
        <v>2006</v>
      </c>
      <c r="C4608" s="11" t="s">
        <v>14171</v>
      </c>
      <c r="D4608" s="11" t="s">
        <v>4952</v>
      </c>
      <c r="E4608" s="11">
        <v>12</v>
      </c>
      <c r="G4608" s="11" t="s">
        <v>6572</v>
      </c>
      <c r="H4608" s="11" t="s">
        <v>14172</v>
      </c>
    </row>
    <row r="4609" spans="1:8" x14ac:dyDescent="0.3">
      <c r="A4609" s="11" t="s">
        <v>14173</v>
      </c>
      <c r="B4609" s="11">
        <v>2016</v>
      </c>
      <c r="C4609" s="11" t="s">
        <v>14174</v>
      </c>
      <c r="D4609" s="11" t="s">
        <v>1206</v>
      </c>
      <c r="E4609" s="11">
        <v>51</v>
      </c>
      <c r="G4609" s="11" t="s">
        <v>14175</v>
      </c>
      <c r="H4609" s="11" t="s">
        <v>14176</v>
      </c>
    </row>
    <row r="4610" spans="1:8" x14ac:dyDescent="0.3">
      <c r="A4610" s="11" t="s">
        <v>14177</v>
      </c>
      <c r="B4610" s="11">
        <v>2019</v>
      </c>
      <c r="C4610" s="11" t="s">
        <v>14178</v>
      </c>
      <c r="D4610" s="11" t="s">
        <v>14179</v>
      </c>
      <c r="E4610" s="11" t="s">
        <v>14180</v>
      </c>
      <c r="G4610" s="11">
        <v>881</v>
      </c>
    </row>
    <row r="4611" spans="1:8" x14ac:dyDescent="0.3">
      <c r="A4611" s="11" t="s">
        <v>14181</v>
      </c>
      <c r="B4611" s="11">
        <v>2004</v>
      </c>
      <c r="C4611" s="11" t="s">
        <v>14182</v>
      </c>
      <c r="D4611" s="11" t="s">
        <v>4432</v>
      </c>
      <c r="E4611" s="11">
        <v>7</v>
      </c>
      <c r="G4611" s="11" t="s">
        <v>6867</v>
      </c>
      <c r="H4611" s="11" t="s">
        <v>14183</v>
      </c>
    </row>
    <row r="4612" spans="1:8" x14ac:dyDescent="0.3">
      <c r="A4612" s="11" t="s">
        <v>14184</v>
      </c>
      <c r="B4612" s="11">
        <v>2014</v>
      </c>
      <c r="C4612" s="11" t="s">
        <v>14185</v>
      </c>
      <c r="D4612" s="11" t="s">
        <v>14025</v>
      </c>
      <c r="E4612" s="11">
        <v>5</v>
      </c>
      <c r="G4612" s="11" t="s">
        <v>14186</v>
      </c>
    </row>
    <row r="4613" spans="1:8" x14ac:dyDescent="0.3">
      <c r="A4613" s="11" t="s">
        <v>14187</v>
      </c>
      <c r="B4613" s="11">
        <v>2019</v>
      </c>
      <c r="C4613" s="11" t="s">
        <v>14188</v>
      </c>
      <c r="D4613" s="11" t="s">
        <v>8035</v>
      </c>
      <c r="G4613" s="11" t="s">
        <v>14189</v>
      </c>
    </row>
    <row r="4614" spans="1:8" x14ac:dyDescent="0.3">
      <c r="A4614" s="11" t="s">
        <v>14190</v>
      </c>
      <c r="B4614" s="11">
        <v>2020</v>
      </c>
      <c r="C4614" s="11" t="s">
        <v>14191</v>
      </c>
      <c r="D4614" s="11" t="s">
        <v>1572</v>
      </c>
      <c r="E4614" s="11">
        <v>25</v>
      </c>
      <c r="F4614" s="11">
        <v>9</v>
      </c>
    </row>
    <row r="4615" spans="1:8" x14ac:dyDescent="0.3">
      <c r="A4615" s="11" t="s">
        <v>14192</v>
      </c>
      <c r="B4615" s="11">
        <v>2019</v>
      </c>
      <c r="C4615" s="11" t="s">
        <v>14193</v>
      </c>
      <c r="D4615" s="11" t="s">
        <v>4177</v>
      </c>
      <c r="E4615" s="11">
        <v>13</v>
      </c>
      <c r="G4615" s="11" t="s">
        <v>5252</v>
      </c>
    </row>
    <row r="4616" spans="1:8" x14ac:dyDescent="0.3">
      <c r="A4616" s="11" t="s">
        <v>14194</v>
      </c>
      <c r="B4616" s="11">
        <v>2019</v>
      </c>
      <c r="C4616" s="11" t="s">
        <v>14195</v>
      </c>
      <c r="D4616" s="11" t="s">
        <v>14196</v>
      </c>
      <c r="G4616" s="11" t="s">
        <v>760</v>
      </c>
    </row>
    <row r="4617" spans="1:8" x14ac:dyDescent="0.3">
      <c r="A4617" s="11" t="s">
        <v>14197</v>
      </c>
      <c r="B4617" s="11">
        <v>2020</v>
      </c>
      <c r="C4617" s="11" t="s">
        <v>14198</v>
      </c>
      <c r="D4617" s="11" t="s">
        <v>14199</v>
      </c>
      <c r="E4617" s="11">
        <v>6</v>
      </c>
      <c r="F4617" s="11">
        <v>30</v>
      </c>
      <c r="G4617" s="11" t="s">
        <v>14200</v>
      </c>
    </row>
    <row r="4618" spans="1:8" x14ac:dyDescent="0.3">
      <c r="A4618" s="11" t="s">
        <v>14201</v>
      </c>
      <c r="B4618" s="11">
        <v>2020</v>
      </c>
      <c r="C4618" s="11" t="s">
        <v>14202</v>
      </c>
      <c r="D4618" s="11" t="s">
        <v>597</v>
      </c>
      <c r="E4618" s="11">
        <v>57</v>
      </c>
      <c r="F4618" s="11">
        <v>6</v>
      </c>
      <c r="G4618" s="11">
        <v>102303</v>
      </c>
    </row>
    <row r="4619" spans="1:8" x14ac:dyDescent="0.3">
      <c r="A4619" s="11" t="s">
        <v>14203</v>
      </c>
      <c r="B4619" s="11">
        <v>2018</v>
      </c>
      <c r="C4619" s="11" t="s">
        <v>14204</v>
      </c>
      <c r="D4619" s="11" t="s">
        <v>13858</v>
      </c>
      <c r="G4619" s="11" t="s">
        <v>14205</v>
      </c>
    </row>
    <row r="4620" spans="1:8" x14ac:dyDescent="0.3">
      <c r="A4620" s="11" t="s">
        <v>14206</v>
      </c>
      <c r="B4620" s="11">
        <v>2018</v>
      </c>
      <c r="C4620" s="11" t="s">
        <v>14207</v>
      </c>
      <c r="D4620" s="11" t="s">
        <v>14208</v>
      </c>
      <c r="E4620" s="11">
        <v>376</v>
      </c>
      <c r="F4620" s="11">
        <v>2128</v>
      </c>
      <c r="G4620" s="11">
        <v>20180003</v>
      </c>
    </row>
    <row r="4621" spans="1:8" x14ac:dyDescent="0.3">
      <c r="A4621" s="11" t="s">
        <v>14209</v>
      </c>
      <c r="B4621" s="11">
        <v>2021</v>
      </c>
      <c r="C4621" s="11" t="s">
        <v>14210</v>
      </c>
      <c r="D4621" s="11" t="s">
        <v>8943</v>
      </c>
      <c r="G4621" s="11" t="s">
        <v>3170</v>
      </c>
    </row>
    <row r="4622" spans="1:8" x14ac:dyDescent="0.3">
      <c r="A4622" s="11" t="s">
        <v>14211</v>
      </c>
      <c r="B4622" s="11">
        <v>2020</v>
      </c>
      <c r="C4622" s="11" t="s">
        <v>14212</v>
      </c>
      <c r="D4622" s="11" t="s">
        <v>14213</v>
      </c>
    </row>
    <row r="4623" spans="1:8" x14ac:dyDescent="0.3">
      <c r="A4623" s="11" t="s">
        <v>14214</v>
      </c>
      <c r="B4623" s="11">
        <v>2018</v>
      </c>
      <c r="C4623" s="11" t="s">
        <v>14215</v>
      </c>
      <c r="D4623" s="11" t="s">
        <v>13858</v>
      </c>
      <c r="G4623" s="11" t="s">
        <v>14216</v>
      </c>
    </row>
    <row r="4624" spans="1:8" x14ac:dyDescent="0.3">
      <c r="A4624" s="11" t="s">
        <v>14217</v>
      </c>
      <c r="B4624" s="11">
        <v>2016</v>
      </c>
      <c r="C4624" s="11" t="s">
        <v>14218</v>
      </c>
      <c r="D4624" s="11" t="s">
        <v>1572</v>
      </c>
      <c r="E4624" s="11">
        <v>21</v>
      </c>
      <c r="F4624" s="11" t="s">
        <v>14219</v>
      </c>
    </row>
    <row r="4625" spans="1:7" x14ac:dyDescent="0.3">
      <c r="A4625" s="11" t="s">
        <v>14220</v>
      </c>
      <c r="B4625" s="11">
        <v>2021</v>
      </c>
      <c r="C4625" s="11" t="s">
        <v>14221</v>
      </c>
      <c r="D4625" s="11" t="s">
        <v>11540</v>
      </c>
      <c r="E4625" s="11">
        <v>15</v>
      </c>
      <c r="G4625" s="11" t="s">
        <v>14222</v>
      </c>
    </row>
    <row r="4626" spans="1:7" x14ac:dyDescent="0.3">
      <c r="A4626" s="11" t="s">
        <v>2202</v>
      </c>
      <c r="B4626" s="11">
        <v>2018</v>
      </c>
      <c r="C4626" s="11" t="s">
        <v>2203</v>
      </c>
      <c r="D4626" s="11" t="s">
        <v>2204</v>
      </c>
      <c r="E4626" s="11">
        <v>108</v>
      </c>
      <c r="F4626" s="11">
        <v>10</v>
      </c>
      <c r="G4626" s="11" t="s">
        <v>2205</v>
      </c>
    </row>
    <row r="4627" spans="1:7" x14ac:dyDescent="0.3">
      <c r="A4627" s="11" t="s">
        <v>14223</v>
      </c>
      <c r="B4627" s="11">
        <v>2020</v>
      </c>
      <c r="C4627" s="11" t="s">
        <v>14224</v>
      </c>
      <c r="D4627" s="11" t="s">
        <v>8943</v>
      </c>
      <c r="E4627" s="11">
        <v>26</v>
      </c>
      <c r="F4627" s="11">
        <v>4</v>
      </c>
      <c r="G4627" s="11" t="s">
        <v>14225</v>
      </c>
    </row>
    <row r="4628" spans="1:7" x14ac:dyDescent="0.3">
      <c r="A4628" s="11" t="s">
        <v>14226</v>
      </c>
      <c r="B4628" s="11">
        <v>2019</v>
      </c>
      <c r="C4628" s="11" t="s">
        <v>14227</v>
      </c>
      <c r="D4628" s="11" t="s">
        <v>14228</v>
      </c>
      <c r="G4628" s="11" t="s">
        <v>14229</v>
      </c>
    </row>
    <row r="4629" spans="1:7" x14ac:dyDescent="0.3">
      <c r="A4629" s="11" t="s">
        <v>14230</v>
      </c>
      <c r="B4629" s="11">
        <v>1996</v>
      </c>
      <c r="C4629" s="11" t="s">
        <v>14231</v>
      </c>
      <c r="D4629" s="11" t="s">
        <v>1231</v>
      </c>
      <c r="E4629" s="11">
        <v>4</v>
      </c>
      <c r="G4629" s="11" t="s">
        <v>10488</v>
      </c>
    </row>
    <row r="4630" spans="1:7" x14ac:dyDescent="0.3">
      <c r="A4630" s="11" t="s">
        <v>14232</v>
      </c>
      <c r="B4630" s="11">
        <v>2020</v>
      </c>
      <c r="C4630" s="11" t="s">
        <v>14233</v>
      </c>
      <c r="D4630" s="11" t="s">
        <v>1278</v>
      </c>
      <c r="E4630" s="11">
        <v>63</v>
      </c>
      <c r="F4630" s="11">
        <v>10</v>
      </c>
      <c r="G4630" s="11" t="s">
        <v>14234</v>
      </c>
    </row>
    <row r="4631" spans="1:7" x14ac:dyDescent="0.3">
      <c r="A4631" s="11" t="s">
        <v>826</v>
      </c>
      <c r="B4631" s="11">
        <v>2017</v>
      </c>
      <c r="C4631" s="11" t="s">
        <v>515</v>
      </c>
      <c r="D4631" s="11" t="s">
        <v>4177</v>
      </c>
      <c r="E4631" s="11">
        <v>11</v>
      </c>
      <c r="F4631" s="11">
        <v>1</v>
      </c>
      <c r="G4631" s="11" t="s">
        <v>517</v>
      </c>
    </row>
    <row r="4632" spans="1:7" x14ac:dyDescent="0.3">
      <c r="A4632" s="11" t="s">
        <v>836</v>
      </c>
      <c r="B4632" s="11">
        <v>2019</v>
      </c>
      <c r="C4632" s="11" t="s">
        <v>3718</v>
      </c>
      <c r="D4632" s="11" t="s">
        <v>14235</v>
      </c>
      <c r="G4632" s="11" t="s">
        <v>839</v>
      </c>
    </row>
    <row r="4633" spans="1:7" x14ac:dyDescent="0.3">
      <c r="A4633" s="11" t="s">
        <v>14236</v>
      </c>
      <c r="B4633" s="11">
        <v>2020</v>
      </c>
      <c r="C4633" s="11" t="s">
        <v>14237</v>
      </c>
      <c r="D4633" s="11" t="s">
        <v>1572</v>
      </c>
      <c r="E4633" s="11">
        <v>25</v>
      </c>
      <c r="F4633" s="11">
        <v>6</v>
      </c>
    </row>
    <row r="4634" spans="1:7" x14ac:dyDescent="0.3">
      <c r="A4634" s="11" t="s">
        <v>14238</v>
      </c>
      <c r="B4634" s="11">
        <v>2020</v>
      </c>
      <c r="C4634" s="11" t="s">
        <v>14239</v>
      </c>
      <c r="D4634" s="11" t="s">
        <v>14240</v>
      </c>
      <c r="E4634" s="11">
        <v>3</v>
      </c>
      <c r="F4634" s="11">
        <v>2</v>
      </c>
      <c r="G4634" s="11" t="s">
        <v>14241</v>
      </c>
    </row>
    <row r="4635" spans="1:7" x14ac:dyDescent="0.3">
      <c r="A4635" s="11" t="s">
        <v>2354</v>
      </c>
      <c r="B4635" s="11">
        <v>2016</v>
      </c>
      <c r="C4635" s="11" t="s">
        <v>2355</v>
      </c>
      <c r="D4635" s="11" t="s">
        <v>1278</v>
      </c>
      <c r="E4635" s="11">
        <v>59</v>
      </c>
      <c r="F4635" s="11">
        <v>7</v>
      </c>
      <c r="G4635" s="11" t="s">
        <v>2356</v>
      </c>
    </row>
    <row r="4636" spans="1:7" x14ac:dyDescent="0.3">
      <c r="A4636" s="11" t="s">
        <v>14242</v>
      </c>
      <c r="B4636" s="11">
        <v>2020</v>
      </c>
      <c r="C4636" s="11" t="s">
        <v>14243</v>
      </c>
      <c r="D4636" s="11" t="s">
        <v>490</v>
      </c>
      <c r="E4636" s="11">
        <v>12</v>
      </c>
      <c r="F4636" s="11">
        <v>2</v>
      </c>
      <c r="G4636" s="11" t="s">
        <v>14244</v>
      </c>
    </row>
    <row r="4637" spans="1:7" x14ac:dyDescent="0.3">
      <c r="A4637" s="11" t="s">
        <v>14245</v>
      </c>
      <c r="B4637" s="11">
        <v>2014</v>
      </c>
      <c r="C4637" s="11" t="s">
        <v>2417</v>
      </c>
      <c r="D4637" s="11" t="s">
        <v>4177</v>
      </c>
      <c r="E4637" s="11">
        <v>8</v>
      </c>
      <c r="F4637" s="11">
        <v>1</v>
      </c>
      <c r="G4637" s="11" t="s">
        <v>12329</v>
      </c>
    </row>
    <row r="4638" spans="1:7" x14ac:dyDescent="0.3">
      <c r="A4638" s="11" t="s">
        <v>14246</v>
      </c>
      <c r="B4638" s="11">
        <v>2020</v>
      </c>
      <c r="C4638" s="11" t="s">
        <v>14247</v>
      </c>
      <c r="D4638" s="11" t="s">
        <v>8448</v>
      </c>
      <c r="G4638" s="11" t="s">
        <v>1666</v>
      </c>
    </row>
    <row r="4639" spans="1:7" x14ac:dyDescent="0.3">
      <c r="A4639" s="11" t="s">
        <v>14248</v>
      </c>
      <c r="B4639" s="11">
        <v>2017</v>
      </c>
      <c r="C4639" s="11" t="s">
        <v>14249</v>
      </c>
      <c r="D4639" s="11" t="s">
        <v>14250</v>
      </c>
      <c r="E4639" s="11">
        <v>32</v>
      </c>
      <c r="F4639" s="11">
        <v>3</v>
      </c>
      <c r="G4639" s="11" t="s">
        <v>14251</v>
      </c>
    </row>
    <row r="4640" spans="1:7" x14ac:dyDescent="0.3">
      <c r="A4640" s="11" t="s">
        <v>14252</v>
      </c>
      <c r="B4640" s="11">
        <v>2017</v>
      </c>
      <c r="C4640" s="11" t="s">
        <v>14253</v>
      </c>
      <c r="D4640" s="11" t="s">
        <v>4177</v>
      </c>
      <c r="G4640" s="11" t="s">
        <v>14254</v>
      </c>
    </row>
    <row r="4641" spans="1:7" x14ac:dyDescent="0.3">
      <c r="A4641" s="11" t="s">
        <v>914</v>
      </c>
      <c r="B4641" s="11">
        <v>2014</v>
      </c>
      <c r="C4641" s="11" t="s">
        <v>2529</v>
      </c>
      <c r="D4641" s="11" t="s">
        <v>11468</v>
      </c>
      <c r="G4641" s="11" t="s">
        <v>917</v>
      </c>
    </row>
    <row r="4642" spans="1:7" x14ac:dyDescent="0.3">
      <c r="A4642" s="11" t="s">
        <v>8326</v>
      </c>
      <c r="B4642" s="11">
        <v>2021</v>
      </c>
      <c r="C4642" s="11" t="s">
        <v>8327</v>
      </c>
      <c r="D4642" s="11" t="s">
        <v>597</v>
      </c>
      <c r="E4642" s="11">
        <v>58</v>
      </c>
      <c r="F4642" s="11">
        <v>5</v>
      </c>
      <c r="G4642" s="11">
        <v>102643</v>
      </c>
    </row>
    <row r="4643" spans="1:7" x14ac:dyDescent="0.3">
      <c r="A4643" s="11" t="s">
        <v>14255</v>
      </c>
      <c r="B4643" s="11">
        <v>2019</v>
      </c>
      <c r="C4643" s="11" t="s">
        <v>14256</v>
      </c>
      <c r="D4643" s="11" t="s">
        <v>630</v>
      </c>
      <c r="G4643" s="11" t="s">
        <v>14257</v>
      </c>
    </row>
    <row r="4644" spans="1:7" x14ac:dyDescent="0.3">
      <c r="A4644" s="11" t="s">
        <v>14258</v>
      </c>
      <c r="B4644" s="11">
        <v>2019</v>
      </c>
      <c r="C4644" s="11" t="s">
        <v>14259</v>
      </c>
      <c r="D4644" s="11" t="s">
        <v>4161</v>
      </c>
      <c r="G4644" s="11" t="s">
        <v>14260</v>
      </c>
    </row>
    <row r="4645" spans="1:7" x14ac:dyDescent="0.3">
      <c r="A4645" s="11" t="s">
        <v>14261</v>
      </c>
      <c r="B4645" s="11">
        <v>2020</v>
      </c>
      <c r="C4645" s="11" t="s">
        <v>14262</v>
      </c>
      <c r="D4645" s="11" t="s">
        <v>11099</v>
      </c>
      <c r="E4645" s="11">
        <v>79</v>
      </c>
      <c r="G4645" s="11">
        <v>101268</v>
      </c>
    </row>
    <row r="4646" spans="1:7" x14ac:dyDescent="0.3">
      <c r="A4646" s="11" t="s">
        <v>14263</v>
      </c>
      <c r="B4646" s="11">
        <v>2021</v>
      </c>
      <c r="C4646" s="11" t="s">
        <v>14264</v>
      </c>
      <c r="D4646" s="11" t="s">
        <v>10229</v>
      </c>
      <c r="E4646" s="11">
        <v>7</v>
      </c>
      <c r="F4646" s="11">
        <v>3</v>
      </c>
      <c r="G4646" s="11" t="s">
        <v>14265</v>
      </c>
    </row>
    <row r="4647" spans="1:7" x14ac:dyDescent="0.3">
      <c r="A4647" s="11" t="s">
        <v>14266</v>
      </c>
      <c r="B4647" s="11">
        <v>2020</v>
      </c>
      <c r="C4647" s="11" t="s">
        <v>14267</v>
      </c>
      <c r="D4647" s="11" t="s">
        <v>1239</v>
      </c>
      <c r="E4647" s="11">
        <v>15</v>
      </c>
      <c r="F4647" s="11">
        <v>8</v>
      </c>
      <c r="G4647" s="11" t="s">
        <v>14268</v>
      </c>
    </row>
    <row r="4648" spans="1:7" x14ac:dyDescent="0.3">
      <c r="A4648" s="11" t="s">
        <v>14269</v>
      </c>
      <c r="B4648" s="11">
        <v>2020</v>
      </c>
      <c r="C4648" s="11" t="s">
        <v>14270</v>
      </c>
      <c r="D4648" s="11" t="s">
        <v>14271</v>
      </c>
    </row>
    <row r="4649" spans="1:7" x14ac:dyDescent="0.3">
      <c r="A4649" s="11" t="s">
        <v>14272</v>
      </c>
      <c r="B4649" s="11">
        <v>2022</v>
      </c>
      <c r="C4649" s="11" t="s">
        <v>14273</v>
      </c>
      <c r="D4649" s="11" t="s">
        <v>4634</v>
      </c>
      <c r="E4649" s="11">
        <v>28</v>
      </c>
      <c r="G4649" s="11">
        <v>100198</v>
      </c>
    </row>
    <row r="4650" spans="1:7" x14ac:dyDescent="0.3">
      <c r="A4650" s="11" t="s">
        <v>14274</v>
      </c>
      <c r="B4650" s="11">
        <v>2020</v>
      </c>
      <c r="C4650" s="11" t="s">
        <v>14275</v>
      </c>
      <c r="D4650" s="11" t="s">
        <v>14276</v>
      </c>
      <c r="E4650" s="11">
        <v>1</v>
      </c>
      <c r="G4650" s="11" t="s">
        <v>2326</v>
      </c>
    </row>
    <row r="4651" spans="1:7" x14ac:dyDescent="0.3">
      <c r="A4651" s="11" t="s">
        <v>14277</v>
      </c>
      <c r="B4651" s="11">
        <v>2019</v>
      </c>
      <c r="C4651" s="11" t="s">
        <v>14278</v>
      </c>
      <c r="D4651" s="11" t="s">
        <v>11540</v>
      </c>
      <c r="E4651" s="11">
        <v>13</v>
      </c>
      <c r="G4651" s="11">
        <v>20</v>
      </c>
    </row>
    <row r="4652" spans="1:7" x14ac:dyDescent="0.3">
      <c r="A4652" s="11" t="s">
        <v>14279</v>
      </c>
      <c r="B4652" s="11">
        <v>2020</v>
      </c>
      <c r="C4652" s="11" t="s">
        <v>14280</v>
      </c>
      <c r="D4652" s="11" t="s">
        <v>597</v>
      </c>
      <c r="E4652" s="11">
        <v>57</v>
      </c>
      <c r="F4652" s="11">
        <v>4</v>
      </c>
      <c r="G4652" s="11">
        <v>102250</v>
      </c>
    </row>
    <row r="4653" spans="1:7" x14ac:dyDescent="0.3">
      <c r="A4653" s="11" t="s">
        <v>14281</v>
      </c>
      <c r="B4653" s="11">
        <v>2016</v>
      </c>
      <c r="C4653" s="11" t="s">
        <v>14282</v>
      </c>
      <c r="D4653" s="11" t="s">
        <v>14283</v>
      </c>
      <c r="E4653" s="11">
        <v>15</v>
      </c>
      <c r="F4653" s="11">
        <v>4</v>
      </c>
      <c r="G4653" s="11" t="s">
        <v>14284</v>
      </c>
    </row>
    <row r="4654" spans="1:7" x14ac:dyDescent="0.3">
      <c r="A4654" s="11" t="s">
        <v>14285</v>
      </c>
      <c r="B4654" s="11">
        <v>2021</v>
      </c>
      <c r="C4654" s="11" t="s">
        <v>14286</v>
      </c>
      <c r="D4654" s="11" t="s">
        <v>906</v>
      </c>
      <c r="E4654" s="11">
        <v>9</v>
      </c>
      <c r="G4654" s="11" t="s">
        <v>14287</v>
      </c>
    </row>
    <row r="4655" spans="1:7" x14ac:dyDescent="0.3">
      <c r="A4655" s="11" t="s">
        <v>14288</v>
      </c>
      <c r="B4655" s="11">
        <v>2003</v>
      </c>
      <c r="C4655" s="11" t="s">
        <v>14289</v>
      </c>
      <c r="D4655" s="11" t="s">
        <v>3435</v>
      </c>
      <c r="E4655" s="11">
        <v>54</v>
      </c>
      <c r="F4655" s="11">
        <v>1</v>
      </c>
      <c r="G4655" s="11" t="s">
        <v>14290</v>
      </c>
    </row>
    <row r="4656" spans="1:7" x14ac:dyDescent="0.3">
      <c r="A4656" s="11" t="s">
        <v>6215</v>
      </c>
      <c r="B4656" s="11">
        <v>2014</v>
      </c>
      <c r="C4656" s="11" t="s">
        <v>10985</v>
      </c>
      <c r="D4656" s="11" t="s">
        <v>11468</v>
      </c>
      <c r="G4656" s="11" t="s">
        <v>1057</v>
      </c>
    </row>
    <row r="4657" spans="1:7" x14ac:dyDescent="0.3">
      <c r="A4657" s="11" t="s">
        <v>3652</v>
      </c>
      <c r="B4657" s="11">
        <v>2019</v>
      </c>
      <c r="C4657" s="11" t="s">
        <v>135</v>
      </c>
      <c r="D4657" s="11" t="s">
        <v>437</v>
      </c>
      <c r="E4657" s="11">
        <v>93</v>
      </c>
      <c r="G4657" s="11" t="s">
        <v>622</v>
      </c>
    </row>
    <row r="4658" spans="1:7" x14ac:dyDescent="0.3">
      <c r="A4658" s="11" t="s">
        <v>2875</v>
      </c>
      <c r="B4658" s="11">
        <v>2018</v>
      </c>
      <c r="C4658" s="11" t="s">
        <v>2876</v>
      </c>
      <c r="D4658" s="11" t="s">
        <v>2877</v>
      </c>
      <c r="E4658" s="11">
        <v>9</v>
      </c>
      <c r="F4658" s="11">
        <v>1</v>
      </c>
      <c r="G4658" s="11" t="s">
        <v>1950</v>
      </c>
    </row>
    <row r="4659" spans="1:7" x14ac:dyDescent="0.3">
      <c r="A4659" s="11" t="s">
        <v>14291</v>
      </c>
      <c r="B4659" s="11">
        <v>2019</v>
      </c>
      <c r="C4659" s="11" t="s">
        <v>14292</v>
      </c>
      <c r="D4659" s="11" t="s">
        <v>1298</v>
      </c>
      <c r="E4659" s="11">
        <v>571</v>
      </c>
      <c r="F4659" s="11">
        <v>7766</v>
      </c>
      <c r="G4659" s="11" t="s">
        <v>14293</v>
      </c>
    </row>
    <row r="4660" spans="1:7" x14ac:dyDescent="0.3">
      <c r="A4660" s="11" t="s">
        <v>2916</v>
      </c>
      <c r="B4660" s="11">
        <v>2018</v>
      </c>
      <c r="C4660" s="11" t="s">
        <v>2917</v>
      </c>
      <c r="D4660" s="11" t="s">
        <v>2918</v>
      </c>
      <c r="E4660" s="11">
        <v>115</v>
      </c>
      <c r="F4660" s="11">
        <v>49</v>
      </c>
      <c r="G4660" s="11" t="s">
        <v>14294</v>
      </c>
    </row>
    <row r="4661" spans="1:7" x14ac:dyDescent="0.3">
      <c r="A4661" s="11" t="s">
        <v>14295</v>
      </c>
      <c r="B4661" s="11">
        <v>2018</v>
      </c>
      <c r="C4661" s="11" t="s">
        <v>14296</v>
      </c>
      <c r="D4661" s="11" t="s">
        <v>1520</v>
      </c>
      <c r="E4661" s="11">
        <v>20</v>
      </c>
      <c r="F4661" s="11">
        <v>10</v>
      </c>
      <c r="G4661" s="11" t="s">
        <v>14297</v>
      </c>
    </row>
    <row r="4662" spans="1:7" x14ac:dyDescent="0.3">
      <c r="A4662" s="11" t="s">
        <v>14298</v>
      </c>
      <c r="B4662" s="11">
        <v>2020</v>
      </c>
      <c r="C4662" s="11" t="s">
        <v>14299</v>
      </c>
      <c r="D4662" s="11" t="s">
        <v>14300</v>
      </c>
      <c r="E4662" s="11">
        <v>19</v>
      </c>
      <c r="F4662" s="11">
        <v>2</v>
      </c>
      <c r="G4662" s="11" t="s">
        <v>14301</v>
      </c>
    </row>
    <row r="4663" spans="1:7" x14ac:dyDescent="0.3">
      <c r="A4663" s="11" t="s">
        <v>14302</v>
      </c>
      <c r="B4663" s="11">
        <v>2021</v>
      </c>
      <c r="C4663" s="11" t="s">
        <v>14303</v>
      </c>
      <c r="D4663" s="11" t="s">
        <v>14304</v>
      </c>
      <c r="E4663" s="11">
        <v>45</v>
      </c>
      <c r="F4663" s="11">
        <v>1</v>
      </c>
      <c r="G4663" s="11" t="s">
        <v>14305</v>
      </c>
    </row>
    <row r="4664" spans="1:7" x14ac:dyDescent="0.3">
      <c r="A4664" s="11" t="s">
        <v>1511</v>
      </c>
      <c r="B4664" s="11">
        <v>2010</v>
      </c>
      <c r="C4664" s="11" t="s">
        <v>1512</v>
      </c>
      <c r="D4664" s="11" t="s">
        <v>1513</v>
      </c>
      <c r="E4664" s="11">
        <v>29</v>
      </c>
      <c r="F4664" s="11">
        <v>1</v>
      </c>
      <c r="G4664" s="11" t="s">
        <v>2948</v>
      </c>
    </row>
    <row r="4665" spans="1:7" x14ac:dyDescent="0.3">
      <c r="A4665" s="11" t="s">
        <v>14306</v>
      </c>
      <c r="B4665" s="11">
        <v>2018</v>
      </c>
      <c r="C4665" s="11" t="s">
        <v>14307</v>
      </c>
      <c r="D4665" s="11" t="s">
        <v>1520</v>
      </c>
      <c r="E4665" s="11">
        <v>20</v>
      </c>
      <c r="F4665" s="11">
        <v>4</v>
      </c>
      <c r="G4665" s="11" t="s">
        <v>14308</v>
      </c>
    </row>
    <row r="4666" spans="1:7" x14ac:dyDescent="0.3">
      <c r="A4666" s="11" t="s">
        <v>14309</v>
      </c>
      <c r="B4666" s="11">
        <v>2020</v>
      </c>
      <c r="C4666" s="11" t="s">
        <v>14310</v>
      </c>
      <c r="D4666" s="11" t="s">
        <v>14240</v>
      </c>
      <c r="E4666" s="11">
        <v>3</v>
      </c>
      <c r="F4666" s="11">
        <v>2</v>
      </c>
      <c r="G4666" s="11" t="s">
        <v>14311</v>
      </c>
    </row>
    <row r="4667" spans="1:7" x14ac:dyDescent="0.3">
      <c r="A4667" s="11" t="s">
        <v>14309</v>
      </c>
      <c r="B4667" s="11" t="s">
        <v>14312</v>
      </c>
      <c r="C4667" s="11" t="s">
        <v>14313</v>
      </c>
      <c r="D4667" s="11" t="s">
        <v>14314</v>
      </c>
      <c r="G4667" s="11" t="s">
        <v>14315</v>
      </c>
    </row>
    <row r="4668" spans="1:7" x14ac:dyDescent="0.3">
      <c r="A4668" s="11" t="s">
        <v>14309</v>
      </c>
      <c r="B4668" s="11" t="s">
        <v>10943</v>
      </c>
      <c r="C4668" s="11" t="s">
        <v>14316</v>
      </c>
      <c r="D4668" s="11" t="s">
        <v>14317</v>
      </c>
      <c r="G4668" s="11" t="s">
        <v>14318</v>
      </c>
    </row>
    <row r="4669" spans="1:7" x14ac:dyDescent="0.3">
      <c r="A4669" s="11" t="s">
        <v>14319</v>
      </c>
      <c r="B4669" s="11">
        <v>2020</v>
      </c>
      <c r="C4669" s="11" t="s">
        <v>14320</v>
      </c>
      <c r="D4669" s="11" t="s">
        <v>8943</v>
      </c>
      <c r="E4669" s="11">
        <v>26</v>
      </c>
      <c r="F4669" s="11">
        <v>4</v>
      </c>
      <c r="G4669" s="11" t="s">
        <v>14321</v>
      </c>
    </row>
    <row r="4670" spans="1:7" x14ac:dyDescent="0.3">
      <c r="A4670" s="11" t="s">
        <v>14322</v>
      </c>
      <c r="B4670" s="11">
        <v>2022</v>
      </c>
      <c r="C4670" s="11" t="s">
        <v>14323</v>
      </c>
      <c r="D4670" s="11" t="s">
        <v>14324</v>
      </c>
      <c r="G4670" s="11" t="s">
        <v>14325</v>
      </c>
    </row>
    <row r="4671" spans="1:7" x14ac:dyDescent="0.3">
      <c r="A4671" s="11" t="s">
        <v>14326</v>
      </c>
      <c r="B4671" s="11">
        <v>2017</v>
      </c>
      <c r="C4671" s="11" t="s">
        <v>14327</v>
      </c>
      <c r="D4671" s="11" t="s">
        <v>14314</v>
      </c>
      <c r="G4671" s="11" t="s">
        <v>14328</v>
      </c>
    </row>
    <row r="4672" spans="1:7" x14ac:dyDescent="0.3">
      <c r="A4672" s="11" t="s">
        <v>14329</v>
      </c>
      <c r="B4672" s="11">
        <v>2020</v>
      </c>
      <c r="C4672" s="11" t="s">
        <v>14330</v>
      </c>
      <c r="D4672" s="11" t="s">
        <v>4118</v>
      </c>
      <c r="G4672" s="11" t="s">
        <v>14331</v>
      </c>
    </row>
    <row r="4673" spans="1:8" x14ac:dyDescent="0.3">
      <c r="A4673" s="11" t="s">
        <v>14332</v>
      </c>
      <c r="B4673" s="11">
        <v>2019</v>
      </c>
      <c r="C4673" s="11" t="s">
        <v>14333</v>
      </c>
      <c r="D4673" s="11" t="s">
        <v>4161</v>
      </c>
      <c r="G4673" s="11" t="s">
        <v>14334</v>
      </c>
    </row>
    <row r="4674" spans="1:8" x14ac:dyDescent="0.3">
      <c r="A4674" s="11" t="s">
        <v>14335</v>
      </c>
      <c r="B4674" s="11">
        <v>2019</v>
      </c>
      <c r="C4674" s="11" t="s">
        <v>14336</v>
      </c>
      <c r="D4674" s="11" t="s">
        <v>2653</v>
      </c>
      <c r="G4674" s="11" t="s">
        <v>14337</v>
      </c>
    </row>
    <row r="4675" spans="1:8" x14ac:dyDescent="0.3">
      <c r="A4675" s="11" t="s">
        <v>14338</v>
      </c>
      <c r="B4675" s="11">
        <v>2018</v>
      </c>
      <c r="C4675" s="11" t="s">
        <v>14339</v>
      </c>
      <c r="D4675" s="11" t="s">
        <v>597</v>
      </c>
      <c r="E4675" s="11">
        <v>54</v>
      </c>
      <c r="F4675" s="11">
        <v>2</v>
      </c>
      <c r="G4675" s="11" t="s">
        <v>14340</v>
      </c>
    </row>
    <row r="4676" spans="1:8" x14ac:dyDescent="0.3">
      <c r="A4676" s="11" t="s">
        <v>14341</v>
      </c>
      <c r="B4676" s="11">
        <v>2024</v>
      </c>
      <c r="C4676" s="11" t="s">
        <v>14342</v>
      </c>
      <c r="D4676" s="11" t="s">
        <v>10582</v>
      </c>
      <c r="E4676" s="11">
        <v>57</v>
      </c>
      <c r="F4676" s="11">
        <v>10</v>
      </c>
      <c r="G4676" s="11">
        <v>284</v>
      </c>
      <c r="H4676" s="11" t="s">
        <v>14343</v>
      </c>
    </row>
    <row r="4677" spans="1:8" x14ac:dyDescent="0.3">
      <c r="A4677" s="11" t="s">
        <v>14344</v>
      </c>
      <c r="B4677" s="11">
        <v>2022</v>
      </c>
      <c r="C4677" s="11" t="s">
        <v>14345</v>
      </c>
      <c r="D4677" s="11" t="s">
        <v>14346</v>
      </c>
      <c r="G4677" s="11" t="s">
        <v>14347</v>
      </c>
      <c r="H4677" s="11" t="s">
        <v>14348</v>
      </c>
    </row>
    <row r="4678" spans="1:8" x14ac:dyDescent="0.3">
      <c r="A4678" s="11" t="s">
        <v>14349</v>
      </c>
      <c r="B4678" s="11">
        <v>2024</v>
      </c>
      <c r="C4678" s="11" t="s">
        <v>14350</v>
      </c>
      <c r="D4678" s="11" t="s">
        <v>14351</v>
      </c>
      <c r="E4678" s="11">
        <v>11</v>
      </c>
      <c r="F4678" s="11">
        <v>12</v>
      </c>
      <c r="G4678" s="11" t="s">
        <v>14352</v>
      </c>
      <c r="H4678" s="11" t="s">
        <v>14353</v>
      </c>
    </row>
    <row r="4679" spans="1:8" x14ac:dyDescent="0.3">
      <c r="A4679" s="11" t="s">
        <v>14354</v>
      </c>
      <c r="B4679" s="11">
        <v>2024</v>
      </c>
      <c r="C4679" s="11" t="s">
        <v>14355</v>
      </c>
      <c r="D4679" s="11" t="s">
        <v>14356</v>
      </c>
      <c r="G4679" s="8" t="s">
        <v>14357</v>
      </c>
    </row>
    <row r="4680" spans="1:8" x14ac:dyDescent="0.3">
      <c r="A4680" s="11" t="s">
        <v>14358</v>
      </c>
      <c r="B4680" s="11">
        <v>2022</v>
      </c>
      <c r="C4680" s="11" t="s">
        <v>14359</v>
      </c>
      <c r="D4680" s="11" t="s">
        <v>14360</v>
      </c>
    </row>
    <row r="4681" spans="1:8" x14ac:dyDescent="0.3">
      <c r="A4681" s="11" t="s">
        <v>14361</v>
      </c>
      <c r="B4681" s="11">
        <v>2024</v>
      </c>
      <c r="C4681" s="11" t="s">
        <v>14362</v>
      </c>
      <c r="D4681" s="11"/>
      <c r="G4681" s="8" t="s">
        <v>14363</v>
      </c>
    </row>
    <row r="4682" spans="1:8" x14ac:dyDescent="0.3">
      <c r="A4682" s="11" t="s">
        <v>14364</v>
      </c>
      <c r="B4682" s="11">
        <v>2022</v>
      </c>
      <c r="C4682" s="11" t="s">
        <v>14365</v>
      </c>
      <c r="D4682" s="11" t="s">
        <v>14366</v>
      </c>
      <c r="G4682" s="11" t="s">
        <v>2624</v>
      </c>
      <c r="H4682" s="11" t="s">
        <v>14367</v>
      </c>
    </row>
    <row r="4683" spans="1:8" x14ac:dyDescent="0.3">
      <c r="A4683" s="11" t="s">
        <v>14368</v>
      </c>
      <c r="B4683" s="11">
        <v>2024</v>
      </c>
      <c r="C4683" s="11" t="s">
        <v>14369</v>
      </c>
      <c r="D4683" s="11" t="s">
        <v>715</v>
      </c>
      <c r="E4683" s="11">
        <v>12</v>
      </c>
      <c r="G4683" s="11" t="s">
        <v>14370</v>
      </c>
      <c r="H4683" s="11" t="s">
        <v>14371</v>
      </c>
    </row>
    <row r="4684" spans="1:8" x14ac:dyDescent="0.3">
      <c r="A4684" s="11" t="s">
        <v>14372</v>
      </c>
      <c r="B4684" s="11">
        <v>2016</v>
      </c>
      <c r="C4684" s="11" t="s">
        <v>14373</v>
      </c>
      <c r="D4684" s="11" t="s">
        <v>14374</v>
      </c>
      <c r="E4684" s="11">
        <v>9517</v>
      </c>
      <c r="G4684" s="11" t="s">
        <v>14375</v>
      </c>
      <c r="H4684" s="11" t="s">
        <v>14376</v>
      </c>
    </row>
    <row r="4685" spans="1:8" x14ac:dyDescent="0.3">
      <c r="A4685" s="11" t="s">
        <v>14377</v>
      </c>
      <c r="B4685" s="11">
        <v>2021</v>
      </c>
      <c r="C4685" s="11" t="s">
        <v>12214</v>
      </c>
      <c r="D4685" s="11" t="s">
        <v>14378</v>
      </c>
      <c r="G4685" s="11" t="s">
        <v>12215</v>
      </c>
    </row>
    <row r="4686" spans="1:8" x14ac:dyDescent="0.3">
      <c r="A4686" s="11" t="s">
        <v>14379</v>
      </c>
      <c r="B4686" s="11">
        <v>2022</v>
      </c>
      <c r="C4686" s="11" t="s">
        <v>14380</v>
      </c>
      <c r="D4686" s="11" t="s">
        <v>14381</v>
      </c>
    </row>
    <row r="4687" spans="1:8" x14ac:dyDescent="0.3">
      <c r="A4687" s="11" t="s">
        <v>14382</v>
      </c>
      <c r="B4687" s="11">
        <v>2024</v>
      </c>
      <c r="C4687" s="11" t="s">
        <v>14383</v>
      </c>
      <c r="D4687" s="11"/>
      <c r="G4687" s="8" t="s">
        <v>14384</v>
      </c>
    </row>
    <row r="4688" spans="1:8" x14ac:dyDescent="0.3">
      <c r="A4688" s="11" t="s">
        <v>14385</v>
      </c>
      <c r="B4688" s="11">
        <v>2023</v>
      </c>
      <c r="C4688" s="11" t="s">
        <v>14386</v>
      </c>
      <c r="D4688" s="11" t="s">
        <v>14387</v>
      </c>
    </row>
    <row r="4689" spans="1:8" x14ac:dyDescent="0.3">
      <c r="A4689" s="11" t="s">
        <v>14388</v>
      </c>
      <c r="B4689" s="11">
        <v>2024</v>
      </c>
      <c r="C4689" s="11" t="s">
        <v>14389</v>
      </c>
      <c r="D4689" s="11" t="s">
        <v>14390</v>
      </c>
    </row>
    <row r="4690" spans="1:8" x14ac:dyDescent="0.3">
      <c r="A4690" s="11" t="s">
        <v>14391</v>
      </c>
      <c r="B4690" s="11">
        <v>2025</v>
      </c>
      <c r="C4690" s="11" t="s">
        <v>14392</v>
      </c>
      <c r="D4690" s="11" t="s">
        <v>5291</v>
      </c>
      <c r="E4690" s="11">
        <v>57</v>
      </c>
      <c r="F4690" s="11">
        <v>7</v>
      </c>
      <c r="H4690" s="11" t="s">
        <v>14393</v>
      </c>
    </row>
    <row r="4691" spans="1:8" x14ac:dyDescent="0.3">
      <c r="A4691" s="11" t="s">
        <v>14394</v>
      </c>
      <c r="B4691" s="11">
        <v>2017</v>
      </c>
      <c r="C4691" s="11" t="s">
        <v>14395</v>
      </c>
      <c r="D4691" s="11" t="s">
        <v>14396</v>
      </c>
      <c r="G4691" s="11" t="s">
        <v>1717</v>
      </c>
      <c r="H4691" s="11" t="s">
        <v>14397</v>
      </c>
    </row>
    <row r="4692" spans="1:8" x14ac:dyDescent="0.3">
      <c r="A4692" s="11" t="s">
        <v>14398</v>
      </c>
      <c r="B4692" s="11">
        <v>2019</v>
      </c>
      <c r="C4692" s="11" t="s">
        <v>14399</v>
      </c>
      <c r="D4692" s="11" t="s">
        <v>728</v>
      </c>
      <c r="E4692" s="11" t="s">
        <v>14400</v>
      </c>
    </row>
    <row r="4693" spans="1:8" x14ac:dyDescent="0.3">
      <c r="A4693" s="11" t="s">
        <v>14401</v>
      </c>
      <c r="B4693" s="11">
        <v>2019</v>
      </c>
      <c r="C4693" s="11" t="s">
        <v>531</v>
      </c>
      <c r="D4693" s="11" t="s">
        <v>14402</v>
      </c>
      <c r="E4693" s="11">
        <v>36</v>
      </c>
      <c r="F4693" s="11">
        <v>5</v>
      </c>
      <c r="G4693" s="11" t="s">
        <v>533</v>
      </c>
      <c r="H4693" s="11" t="s">
        <v>534</v>
      </c>
    </row>
    <row r="4694" spans="1:8" x14ac:dyDescent="0.3">
      <c r="A4694" s="11" t="s">
        <v>11940</v>
      </c>
      <c r="B4694" s="11">
        <v>2020</v>
      </c>
      <c r="C4694" s="11" t="s">
        <v>11941</v>
      </c>
      <c r="D4694" s="11" t="s">
        <v>14403</v>
      </c>
    </row>
    <row r="4695" spans="1:8" x14ac:dyDescent="0.3">
      <c r="A4695" s="11" t="s">
        <v>14404</v>
      </c>
      <c r="B4695" s="11">
        <v>2021</v>
      </c>
      <c r="C4695" s="11" t="s">
        <v>14405</v>
      </c>
      <c r="D4695" s="11" t="s">
        <v>14406</v>
      </c>
      <c r="G4695" s="11" t="s">
        <v>14407</v>
      </c>
    </row>
    <row r="4696" spans="1:8" x14ac:dyDescent="0.3">
      <c r="A4696" s="11" t="s">
        <v>14408</v>
      </c>
      <c r="B4696" s="11">
        <v>2024</v>
      </c>
      <c r="C4696" s="11" t="s">
        <v>14409</v>
      </c>
      <c r="D4696" s="11" t="s">
        <v>5374</v>
      </c>
    </row>
    <row r="4697" spans="1:8" x14ac:dyDescent="0.3">
      <c r="A4697" s="11" t="s">
        <v>14410</v>
      </c>
      <c r="B4697" s="11">
        <v>2021</v>
      </c>
      <c r="C4697" s="11" t="s">
        <v>14411</v>
      </c>
      <c r="D4697" s="11" t="s">
        <v>14412</v>
      </c>
      <c r="G4697" s="11" t="s">
        <v>11947</v>
      </c>
      <c r="H4697" s="11" t="s">
        <v>11948</v>
      </c>
    </row>
    <row r="4698" spans="1:8" x14ac:dyDescent="0.3">
      <c r="A4698" s="11" t="s">
        <v>14413</v>
      </c>
      <c r="B4698" s="11">
        <v>2018</v>
      </c>
      <c r="C4698" s="11" t="s">
        <v>14414</v>
      </c>
      <c r="D4698" s="11" t="s">
        <v>14415</v>
      </c>
      <c r="E4698" s="11">
        <v>2263</v>
      </c>
    </row>
    <row r="4699" spans="1:8" x14ac:dyDescent="0.3">
      <c r="A4699" s="11" t="s">
        <v>14416</v>
      </c>
      <c r="B4699" s="11">
        <v>2022</v>
      </c>
      <c r="C4699" s="11" t="s">
        <v>14417</v>
      </c>
      <c r="D4699" s="11" t="s">
        <v>14360</v>
      </c>
      <c r="G4699" s="11" t="s">
        <v>12264</v>
      </c>
      <c r="H4699" s="11" t="s">
        <v>12265</v>
      </c>
    </row>
    <row r="4700" spans="1:8" x14ac:dyDescent="0.3">
      <c r="A4700" s="11" t="s">
        <v>14418</v>
      </c>
      <c r="B4700" s="11">
        <v>2022</v>
      </c>
      <c r="C4700" s="11" t="s">
        <v>14419</v>
      </c>
      <c r="D4700" s="11" t="s">
        <v>14360</v>
      </c>
      <c r="G4700" s="11" t="s">
        <v>12268</v>
      </c>
      <c r="H4700" s="11" t="s">
        <v>12269</v>
      </c>
    </row>
    <row r="4701" spans="1:8" x14ac:dyDescent="0.3">
      <c r="A4701" s="11" t="s">
        <v>14420</v>
      </c>
      <c r="B4701" s="11">
        <v>2022</v>
      </c>
      <c r="C4701" s="11" t="s">
        <v>14421</v>
      </c>
      <c r="D4701" s="11" t="s">
        <v>14360</v>
      </c>
      <c r="G4701" s="11" t="s">
        <v>12098</v>
      </c>
      <c r="H4701" s="11" t="s">
        <v>12099</v>
      </c>
    </row>
    <row r="4702" spans="1:8" x14ac:dyDescent="0.3">
      <c r="A4702" s="11" t="s">
        <v>7799</v>
      </c>
      <c r="B4702" s="11">
        <v>2019</v>
      </c>
      <c r="C4702" s="11" t="s">
        <v>3718</v>
      </c>
      <c r="D4702" s="11" t="s">
        <v>14422</v>
      </c>
      <c r="G4702" s="11" t="s">
        <v>839</v>
      </c>
      <c r="H4702" s="11" t="s">
        <v>8246</v>
      </c>
    </row>
    <row r="4703" spans="1:8" x14ac:dyDescent="0.3">
      <c r="A4703" s="11" t="s">
        <v>14423</v>
      </c>
      <c r="B4703" s="11">
        <v>2019</v>
      </c>
      <c r="C4703" s="11" t="s">
        <v>12170</v>
      </c>
      <c r="D4703" s="11" t="s">
        <v>14424</v>
      </c>
    </row>
    <row r="4704" spans="1:8" x14ac:dyDescent="0.3">
      <c r="A4704" s="11" t="s">
        <v>14425</v>
      </c>
      <c r="B4704" s="11">
        <v>2020</v>
      </c>
      <c r="C4704" s="11" t="s">
        <v>14426</v>
      </c>
      <c r="D4704" s="11" t="s">
        <v>728</v>
      </c>
      <c r="E4704" s="11" t="s">
        <v>14427</v>
      </c>
    </row>
    <row r="4705" spans="1:8" x14ac:dyDescent="0.3">
      <c r="A4705" s="11" t="s">
        <v>14428</v>
      </c>
      <c r="B4705" s="11">
        <v>2019</v>
      </c>
      <c r="C4705" s="11" t="s">
        <v>14429</v>
      </c>
      <c r="D4705" s="11" t="s">
        <v>728</v>
      </c>
      <c r="E4705" s="11" t="s">
        <v>14430</v>
      </c>
    </row>
    <row r="4706" spans="1:8" x14ac:dyDescent="0.3">
      <c r="A4706" s="11" t="s">
        <v>14431</v>
      </c>
      <c r="B4706" s="11">
        <v>2024</v>
      </c>
      <c r="C4706" s="11" t="s">
        <v>14432</v>
      </c>
      <c r="D4706" s="11" t="s">
        <v>14433</v>
      </c>
    </row>
    <row r="4707" spans="1:8" x14ac:dyDescent="0.3">
      <c r="A4707" s="11" t="s">
        <v>14434</v>
      </c>
      <c r="B4707" s="11">
        <v>2024</v>
      </c>
      <c r="C4707" s="11" t="s">
        <v>14435</v>
      </c>
      <c r="D4707" s="11" t="s">
        <v>1720</v>
      </c>
      <c r="E4707" s="11" t="s">
        <v>14436</v>
      </c>
    </row>
    <row r="4708" spans="1:8" x14ac:dyDescent="0.3">
      <c r="A4708" s="11" t="s">
        <v>14437</v>
      </c>
      <c r="B4708" s="11">
        <v>2024</v>
      </c>
      <c r="C4708" s="11" t="s">
        <v>14438</v>
      </c>
      <c r="D4708" s="11" t="s">
        <v>14439</v>
      </c>
    </row>
    <row r="4709" spans="1:8" x14ac:dyDescent="0.3">
      <c r="A4709" s="11" t="s">
        <v>14440</v>
      </c>
      <c r="B4709" s="11">
        <v>2014</v>
      </c>
      <c r="C4709" s="11" t="s">
        <v>14441</v>
      </c>
      <c r="D4709" s="11" t="s">
        <v>14442</v>
      </c>
      <c r="G4709" s="11" t="s">
        <v>14443</v>
      </c>
      <c r="H4709" s="11" t="s">
        <v>14444</v>
      </c>
    </row>
    <row r="4710" spans="1:8" x14ac:dyDescent="0.3">
      <c r="A4710" s="11" t="s">
        <v>14445</v>
      </c>
      <c r="B4710" s="11">
        <v>2013</v>
      </c>
      <c r="C4710" s="11" t="s">
        <v>14446</v>
      </c>
      <c r="D4710" s="11" t="s">
        <v>14447</v>
      </c>
      <c r="G4710" s="11" t="s">
        <v>14448</v>
      </c>
      <c r="H4710" s="11" t="s">
        <v>14449</v>
      </c>
    </row>
    <row r="4711" spans="1:8" x14ac:dyDescent="0.3">
      <c r="A4711" s="11" t="s">
        <v>14450</v>
      </c>
      <c r="B4711" s="11">
        <v>2018</v>
      </c>
      <c r="C4711" s="11" t="s">
        <v>14451</v>
      </c>
      <c r="D4711" s="11" t="s">
        <v>1091</v>
      </c>
      <c r="E4711" s="11">
        <v>31</v>
      </c>
    </row>
    <row r="4712" spans="1:8" x14ac:dyDescent="0.3">
      <c r="A4712" s="11" t="s">
        <v>14452</v>
      </c>
      <c r="B4712" s="11">
        <v>2010</v>
      </c>
      <c r="C4712" s="11" t="s">
        <v>14453</v>
      </c>
      <c r="D4712" s="11" t="s">
        <v>8867</v>
      </c>
      <c r="E4712" s="11">
        <v>16</v>
      </c>
      <c r="F4712" s="11">
        <v>6</v>
      </c>
      <c r="G4712" s="11" t="s">
        <v>14454</v>
      </c>
    </row>
    <row r="4713" spans="1:8" x14ac:dyDescent="0.3">
      <c r="A4713" s="11" t="s">
        <v>14455</v>
      </c>
      <c r="B4713" s="11">
        <v>2021</v>
      </c>
      <c r="C4713" s="11" t="s">
        <v>14456</v>
      </c>
      <c r="D4713" s="11" t="s">
        <v>715</v>
      </c>
      <c r="E4713" s="11">
        <v>9</v>
      </c>
      <c r="G4713" s="11" t="s">
        <v>14457</v>
      </c>
    </row>
    <row r="4714" spans="1:8" x14ac:dyDescent="0.3">
      <c r="A4714" s="11" t="s">
        <v>14458</v>
      </c>
      <c r="B4714" s="11">
        <v>2015</v>
      </c>
      <c r="C4714" s="11" t="s">
        <v>14459</v>
      </c>
      <c r="D4714" s="11" t="s">
        <v>10406</v>
      </c>
    </row>
    <row r="4715" spans="1:8" x14ac:dyDescent="0.3">
      <c r="A4715" s="11" t="s">
        <v>14460</v>
      </c>
      <c r="B4715" s="11">
        <v>2009</v>
      </c>
      <c r="C4715" s="11" t="s">
        <v>14461</v>
      </c>
      <c r="D4715" s="11" t="s">
        <v>14462</v>
      </c>
      <c r="G4715" s="11" t="s">
        <v>14463</v>
      </c>
      <c r="H4715" s="11" t="s">
        <v>14464</v>
      </c>
    </row>
    <row r="4716" spans="1:8" x14ac:dyDescent="0.3">
      <c r="A4716" s="11" t="s">
        <v>14465</v>
      </c>
      <c r="B4716" s="11">
        <v>2020</v>
      </c>
      <c r="C4716" s="11" t="s">
        <v>7986</v>
      </c>
      <c r="D4716" s="11" t="s">
        <v>728</v>
      </c>
      <c r="E4716" s="11" t="s">
        <v>14466</v>
      </c>
    </row>
    <row r="4717" spans="1:8" x14ac:dyDescent="0.3">
      <c r="A4717" s="11" t="s">
        <v>14467</v>
      </c>
      <c r="B4717" s="11">
        <v>2022</v>
      </c>
      <c r="C4717" s="11" t="s">
        <v>14468</v>
      </c>
      <c r="D4717" s="11" t="s">
        <v>14360</v>
      </c>
      <c r="G4717" s="11" t="s">
        <v>14469</v>
      </c>
      <c r="H4717" s="11" t="s">
        <v>14470</v>
      </c>
    </row>
    <row r="4718" spans="1:8" x14ac:dyDescent="0.3">
      <c r="A4718" s="11" t="s">
        <v>14471</v>
      </c>
      <c r="B4718" s="11">
        <v>2017</v>
      </c>
      <c r="C4718" s="11" t="s">
        <v>14472</v>
      </c>
      <c r="D4718" s="11" t="s">
        <v>14473</v>
      </c>
      <c r="G4718" s="11" t="s">
        <v>14474</v>
      </c>
    </row>
    <row r="4719" spans="1:8" x14ac:dyDescent="0.3">
      <c r="A4719" s="11" t="s">
        <v>14475</v>
      </c>
      <c r="B4719" s="11">
        <v>2014</v>
      </c>
      <c r="C4719" s="11" t="s">
        <v>14476</v>
      </c>
      <c r="D4719" s="11" t="s">
        <v>14477</v>
      </c>
      <c r="G4719" s="11" t="s">
        <v>14478</v>
      </c>
    </row>
    <row r="4720" spans="1:8" x14ac:dyDescent="0.3">
      <c r="A4720" s="11" t="s">
        <v>14479</v>
      </c>
      <c r="B4720" s="11">
        <v>2019</v>
      </c>
      <c r="C4720" s="11" t="s">
        <v>7902</v>
      </c>
      <c r="D4720" s="11" t="s">
        <v>14480</v>
      </c>
    </row>
    <row r="4721" spans="1:8" x14ac:dyDescent="0.3">
      <c r="A4721" s="11" t="s">
        <v>14481</v>
      </c>
      <c r="B4721" s="11">
        <v>2023</v>
      </c>
      <c r="C4721" s="11" t="s">
        <v>14482</v>
      </c>
      <c r="D4721" s="11"/>
    </row>
    <row r="4722" spans="1:8" x14ac:dyDescent="0.3">
      <c r="A4722" s="11" t="s">
        <v>14483</v>
      </c>
      <c r="B4722" s="11">
        <v>2022</v>
      </c>
      <c r="C4722" s="11" t="s">
        <v>14484</v>
      </c>
      <c r="D4722" s="11"/>
      <c r="G4722" s="8" t="s">
        <v>10279</v>
      </c>
    </row>
    <row r="4723" spans="1:8" x14ac:dyDescent="0.3">
      <c r="A4723" s="11" t="s">
        <v>7027</v>
      </c>
      <c r="B4723" s="11">
        <v>2017</v>
      </c>
      <c r="C4723" s="11" t="s">
        <v>7028</v>
      </c>
      <c r="D4723" s="11" t="s">
        <v>728</v>
      </c>
      <c r="E4723" s="11" t="s">
        <v>11254</v>
      </c>
    </row>
    <row r="4724" spans="1:8" x14ac:dyDescent="0.3">
      <c r="A4724" s="11" t="s">
        <v>11255</v>
      </c>
      <c r="B4724" s="11">
        <v>2017</v>
      </c>
      <c r="C4724" s="11" t="s">
        <v>1851</v>
      </c>
      <c r="D4724" s="11" t="s">
        <v>9954</v>
      </c>
      <c r="G4724" s="11" t="s">
        <v>8271</v>
      </c>
    </row>
    <row r="4725" spans="1:8" x14ac:dyDescent="0.3">
      <c r="A4725" s="11" t="s">
        <v>4145</v>
      </c>
      <c r="B4725" s="11">
        <v>2020</v>
      </c>
      <c r="C4725" s="11" t="s">
        <v>4146</v>
      </c>
      <c r="D4725" s="11" t="s">
        <v>728</v>
      </c>
      <c r="E4725" s="11" t="s">
        <v>11256</v>
      </c>
    </row>
    <row r="4726" spans="1:8" x14ac:dyDescent="0.3">
      <c r="A4726" s="11" t="s">
        <v>464</v>
      </c>
      <c r="B4726" s="11">
        <v>2020</v>
      </c>
      <c r="C4726" s="11" t="s">
        <v>11257</v>
      </c>
      <c r="D4726" s="11" t="s">
        <v>11258</v>
      </c>
      <c r="G4726" s="11" t="s">
        <v>11259</v>
      </c>
    </row>
    <row r="4727" spans="1:8" x14ac:dyDescent="0.3">
      <c r="A4727" s="11" t="s">
        <v>8225</v>
      </c>
      <c r="B4727" s="11">
        <v>2019</v>
      </c>
      <c r="C4727" s="11" t="s">
        <v>8226</v>
      </c>
      <c r="D4727" s="11" t="s">
        <v>906</v>
      </c>
      <c r="E4727" s="11">
        <v>7</v>
      </c>
      <c r="G4727" s="11" t="s">
        <v>8227</v>
      </c>
    </row>
    <row r="4728" spans="1:8" x14ac:dyDescent="0.3">
      <c r="A4728" s="11" t="s">
        <v>473</v>
      </c>
      <c r="B4728" s="11">
        <v>2017</v>
      </c>
      <c r="C4728" s="11" t="s">
        <v>474</v>
      </c>
      <c r="D4728" s="11" t="s">
        <v>475</v>
      </c>
      <c r="G4728" s="11" t="s">
        <v>476</v>
      </c>
    </row>
    <row r="4729" spans="1:8" x14ac:dyDescent="0.3">
      <c r="A4729" s="11" t="s">
        <v>676</v>
      </c>
      <c r="B4729" s="11">
        <v>2019</v>
      </c>
      <c r="C4729" s="11" t="s">
        <v>677</v>
      </c>
      <c r="D4729" s="11" t="s">
        <v>678</v>
      </c>
      <c r="G4729" s="11" t="s">
        <v>679</v>
      </c>
    </row>
    <row r="4730" spans="1:8" x14ac:dyDescent="0.3">
      <c r="A4730" s="11" t="s">
        <v>4153</v>
      </c>
      <c r="B4730" s="11">
        <v>2019</v>
      </c>
      <c r="C4730" s="11" t="s">
        <v>6337</v>
      </c>
      <c r="D4730" s="11" t="s">
        <v>14485</v>
      </c>
      <c r="G4730" s="11" t="s">
        <v>481</v>
      </c>
    </row>
    <row r="4731" spans="1:8" x14ac:dyDescent="0.3">
      <c r="A4731" s="11" t="s">
        <v>14486</v>
      </c>
      <c r="B4731" s="11">
        <v>2020</v>
      </c>
      <c r="C4731" s="11" t="s">
        <v>14487</v>
      </c>
      <c r="D4731" s="11" t="s">
        <v>4056</v>
      </c>
      <c r="E4731" s="11">
        <v>176</v>
      </c>
      <c r="G4731" s="11" t="s">
        <v>14488</v>
      </c>
    </row>
    <row r="4732" spans="1:8" x14ac:dyDescent="0.3">
      <c r="A4732" s="11" t="s">
        <v>14489</v>
      </c>
      <c r="B4732" s="11">
        <v>2019</v>
      </c>
      <c r="C4732" s="11" t="s">
        <v>14490</v>
      </c>
      <c r="D4732" s="11" t="s">
        <v>14491</v>
      </c>
      <c r="E4732" s="11">
        <v>18</v>
      </c>
      <c r="G4732" s="11" t="s">
        <v>14492</v>
      </c>
    </row>
    <row r="4733" spans="1:8" x14ac:dyDescent="0.3">
      <c r="A4733" s="11" t="s">
        <v>14493</v>
      </c>
      <c r="B4733" s="11">
        <v>2020</v>
      </c>
      <c r="C4733" s="11" t="s">
        <v>14494</v>
      </c>
      <c r="D4733" s="11" t="s">
        <v>14495</v>
      </c>
    </row>
    <row r="4734" spans="1:8" x14ac:dyDescent="0.3">
      <c r="A4734" s="11" t="s">
        <v>14496</v>
      </c>
      <c r="B4734" s="11">
        <v>2021</v>
      </c>
      <c r="C4734" s="11" t="s">
        <v>14497</v>
      </c>
      <c r="D4734" s="11" t="s">
        <v>5239</v>
      </c>
      <c r="E4734" s="11">
        <v>3033</v>
      </c>
    </row>
    <row r="4735" spans="1:8" x14ac:dyDescent="0.3">
      <c r="A4735" s="11" t="s">
        <v>14498</v>
      </c>
      <c r="B4735" s="11">
        <v>2022</v>
      </c>
      <c r="C4735" s="11" t="s">
        <v>14499</v>
      </c>
      <c r="D4735" s="11" t="s">
        <v>14500</v>
      </c>
      <c r="E4735" s="11">
        <v>35</v>
      </c>
      <c r="H4735" s="11" t="s">
        <v>14501</v>
      </c>
    </row>
    <row r="4736" spans="1:8" x14ac:dyDescent="0.3">
      <c r="A4736" s="11" t="s">
        <v>826</v>
      </c>
      <c r="B4736" s="11">
        <v>2017</v>
      </c>
      <c r="C4736" s="11" t="s">
        <v>515</v>
      </c>
      <c r="D4736" s="11" t="s">
        <v>4177</v>
      </c>
      <c r="E4736" s="11">
        <v>11</v>
      </c>
      <c r="F4736" s="11">
        <v>1</v>
      </c>
    </row>
    <row r="4737" spans="1:8" x14ac:dyDescent="0.3">
      <c r="A4737" s="11" t="s">
        <v>14502</v>
      </c>
      <c r="B4737" s="11">
        <v>2020</v>
      </c>
      <c r="C4737" s="11" t="s">
        <v>14503</v>
      </c>
      <c r="D4737" s="11" t="s">
        <v>9676</v>
      </c>
      <c r="E4737" s="11">
        <v>20</v>
      </c>
      <c r="H4737" s="11" t="s">
        <v>14504</v>
      </c>
    </row>
    <row r="4738" spans="1:8" x14ac:dyDescent="0.3">
      <c r="A4738" s="11" t="s">
        <v>14505</v>
      </c>
      <c r="B4738" s="11">
        <v>2021</v>
      </c>
      <c r="C4738" s="11" t="s">
        <v>14506</v>
      </c>
      <c r="D4738" s="11"/>
      <c r="G4738" s="11" t="s">
        <v>14507</v>
      </c>
      <c r="H4738" s="11" t="s">
        <v>14508</v>
      </c>
    </row>
    <row r="4739" spans="1:8" x14ac:dyDescent="0.3">
      <c r="A4739" s="11" t="s">
        <v>10379</v>
      </c>
      <c r="B4739" s="11">
        <v>2017</v>
      </c>
      <c r="C4739" s="11" t="s">
        <v>5404</v>
      </c>
      <c r="D4739" s="11" t="s">
        <v>14509</v>
      </c>
      <c r="G4739" s="11" t="s">
        <v>1686</v>
      </c>
    </row>
    <row r="4740" spans="1:8" x14ac:dyDescent="0.3">
      <c r="A4740" s="11" t="s">
        <v>836</v>
      </c>
      <c r="B4740" s="11">
        <v>2019</v>
      </c>
      <c r="C4740" s="11" t="s">
        <v>3718</v>
      </c>
      <c r="D4740" s="11" t="s">
        <v>11420</v>
      </c>
    </row>
    <row r="4741" spans="1:8" x14ac:dyDescent="0.3">
      <c r="A4741" s="11" t="s">
        <v>14510</v>
      </c>
      <c r="B4741" s="11">
        <v>2015</v>
      </c>
      <c r="C4741" s="11" t="s">
        <v>1614</v>
      </c>
      <c r="D4741" s="11" t="s">
        <v>2312</v>
      </c>
    </row>
    <row r="4742" spans="1:8" x14ac:dyDescent="0.3">
      <c r="A4742" s="11" t="s">
        <v>14511</v>
      </c>
      <c r="B4742" s="11">
        <v>2018</v>
      </c>
      <c r="C4742" s="11" t="s">
        <v>6126</v>
      </c>
      <c r="D4742" s="11" t="s">
        <v>14512</v>
      </c>
    </row>
    <row r="4743" spans="1:8" x14ac:dyDescent="0.3">
      <c r="A4743" s="11" t="s">
        <v>521</v>
      </c>
      <c r="B4743" s="11">
        <v>2018</v>
      </c>
      <c r="C4743" s="11" t="s">
        <v>14513</v>
      </c>
      <c r="D4743" s="11" t="s">
        <v>14514</v>
      </c>
      <c r="E4743" s="11">
        <v>2150</v>
      </c>
      <c r="G4743" s="11" t="s">
        <v>524</v>
      </c>
    </row>
    <row r="4744" spans="1:8" x14ac:dyDescent="0.3">
      <c r="A4744" s="11" t="s">
        <v>3184</v>
      </c>
      <c r="B4744" s="11">
        <v>2020</v>
      </c>
      <c r="C4744" s="11" t="s">
        <v>3185</v>
      </c>
      <c r="D4744" s="11" t="s">
        <v>3186</v>
      </c>
      <c r="E4744" s="11">
        <v>10</v>
      </c>
      <c r="F4744" s="11">
        <v>12</v>
      </c>
      <c r="G4744" s="11">
        <v>4180</v>
      </c>
    </row>
    <row r="4745" spans="1:8" x14ac:dyDescent="0.3">
      <c r="A4745" s="11" t="s">
        <v>525</v>
      </c>
      <c r="B4745" s="11">
        <v>2018</v>
      </c>
      <c r="C4745" s="11" t="s">
        <v>526</v>
      </c>
      <c r="D4745" s="11" t="s">
        <v>527</v>
      </c>
      <c r="E4745" s="11">
        <v>51</v>
      </c>
      <c r="F4745" s="11">
        <v>4</v>
      </c>
      <c r="G4745" s="11" t="s">
        <v>2372</v>
      </c>
    </row>
    <row r="4746" spans="1:8" x14ac:dyDescent="0.3">
      <c r="A4746" s="11" t="s">
        <v>3199</v>
      </c>
      <c r="B4746" s="11">
        <v>2018</v>
      </c>
      <c r="C4746" s="11" t="s">
        <v>2374</v>
      </c>
      <c r="D4746" s="11" t="s">
        <v>14515</v>
      </c>
    </row>
    <row r="4747" spans="1:8" x14ac:dyDescent="0.3">
      <c r="A4747" s="11" t="s">
        <v>9004</v>
      </c>
      <c r="B4747" s="11">
        <v>2017</v>
      </c>
      <c r="C4747" s="11" t="s">
        <v>6322</v>
      </c>
      <c r="D4747" s="11" t="s">
        <v>9855</v>
      </c>
      <c r="G4747" s="11" t="s">
        <v>1704</v>
      </c>
    </row>
    <row r="4748" spans="1:8" x14ac:dyDescent="0.3">
      <c r="A4748" s="11" t="s">
        <v>14516</v>
      </c>
      <c r="B4748" s="11" t="s">
        <v>4399</v>
      </c>
      <c r="C4748" s="11" t="s">
        <v>14517</v>
      </c>
      <c r="D4748" s="11"/>
      <c r="G4748" s="11" t="s">
        <v>14518</v>
      </c>
    </row>
    <row r="4749" spans="1:8" x14ac:dyDescent="0.3">
      <c r="A4749" s="11" t="s">
        <v>14516</v>
      </c>
      <c r="B4749" s="11" t="s">
        <v>4403</v>
      </c>
      <c r="C4749" s="11" t="s">
        <v>14519</v>
      </c>
      <c r="D4749" s="11" t="s">
        <v>14520</v>
      </c>
    </row>
    <row r="4750" spans="1:8" x14ac:dyDescent="0.3">
      <c r="A4750" s="11" t="s">
        <v>14521</v>
      </c>
      <c r="B4750" s="11">
        <v>2020</v>
      </c>
      <c r="C4750" s="11" t="s">
        <v>14522</v>
      </c>
      <c r="D4750" s="11" t="s">
        <v>14523</v>
      </c>
      <c r="E4750" s="11">
        <v>45</v>
      </c>
      <c r="F4750" s="11">
        <v>4</v>
      </c>
      <c r="G4750" s="11" t="s">
        <v>14524</v>
      </c>
    </row>
    <row r="4751" spans="1:8" x14ac:dyDescent="0.3">
      <c r="A4751" s="11" t="s">
        <v>14525</v>
      </c>
      <c r="B4751" s="11">
        <v>2016</v>
      </c>
      <c r="C4751" s="11" t="s">
        <v>14526</v>
      </c>
      <c r="D4751" s="11" t="s">
        <v>14527</v>
      </c>
      <c r="G4751" s="11" t="s">
        <v>2326</v>
      </c>
    </row>
    <row r="4752" spans="1:8" x14ac:dyDescent="0.3">
      <c r="A4752" s="11" t="s">
        <v>14528</v>
      </c>
      <c r="B4752" s="11">
        <v>2021</v>
      </c>
      <c r="C4752" s="11" t="s">
        <v>14529</v>
      </c>
      <c r="D4752" s="11" t="s">
        <v>8776</v>
      </c>
      <c r="E4752" s="11">
        <v>2</v>
      </c>
      <c r="F4752" s="11">
        <v>2</v>
      </c>
      <c r="G4752" s="11" t="s">
        <v>1601</v>
      </c>
    </row>
    <row r="4753" spans="1:8" x14ac:dyDescent="0.3">
      <c r="A4753" s="11" t="s">
        <v>14530</v>
      </c>
      <c r="B4753" s="11">
        <v>2021</v>
      </c>
      <c r="C4753" s="11" t="s">
        <v>14531</v>
      </c>
      <c r="D4753" s="11" t="s">
        <v>14532</v>
      </c>
    </row>
    <row r="4754" spans="1:8" x14ac:dyDescent="0.3">
      <c r="A4754" s="11" t="s">
        <v>14533</v>
      </c>
      <c r="B4754" s="11">
        <v>2014</v>
      </c>
      <c r="C4754" s="11" t="s">
        <v>14534</v>
      </c>
      <c r="D4754" s="11" t="s">
        <v>978</v>
      </c>
      <c r="E4754" s="11" t="s">
        <v>14535</v>
      </c>
    </row>
    <row r="4755" spans="1:8" x14ac:dyDescent="0.3">
      <c r="A4755" s="11" t="s">
        <v>7901</v>
      </c>
      <c r="B4755" s="11">
        <v>2017</v>
      </c>
      <c r="C4755" s="11" t="s">
        <v>7902</v>
      </c>
      <c r="D4755" s="11" t="s">
        <v>14536</v>
      </c>
    </row>
    <row r="4756" spans="1:8" x14ac:dyDescent="0.3">
      <c r="A4756" s="11" t="s">
        <v>708</v>
      </c>
      <c r="B4756" s="11">
        <v>2019</v>
      </c>
      <c r="C4756" s="11" t="s">
        <v>587</v>
      </c>
      <c r="D4756" s="11" t="s">
        <v>1239</v>
      </c>
      <c r="E4756" s="11">
        <v>14</v>
      </c>
      <c r="F4756" s="11">
        <v>8</v>
      </c>
      <c r="G4756" s="11" t="s">
        <v>1737</v>
      </c>
    </row>
    <row r="4757" spans="1:8" x14ac:dyDescent="0.3">
      <c r="A4757" s="11" t="s">
        <v>14537</v>
      </c>
      <c r="B4757" s="11">
        <v>2018</v>
      </c>
      <c r="C4757" s="11" t="s">
        <v>14538</v>
      </c>
      <c r="D4757" s="11" t="s">
        <v>14539</v>
      </c>
    </row>
    <row r="4758" spans="1:8" x14ac:dyDescent="0.3">
      <c r="A4758" s="11" t="s">
        <v>14540</v>
      </c>
      <c r="B4758" s="11">
        <v>2018</v>
      </c>
      <c r="C4758" s="11" t="s">
        <v>14541</v>
      </c>
      <c r="D4758" s="11" t="s">
        <v>14542</v>
      </c>
      <c r="G4758" s="11" t="s">
        <v>14543</v>
      </c>
    </row>
    <row r="4759" spans="1:8" x14ac:dyDescent="0.3">
      <c r="A4759" s="11" t="s">
        <v>14544</v>
      </c>
      <c r="B4759" s="11">
        <v>2021</v>
      </c>
      <c r="C4759" s="11" t="s">
        <v>14545</v>
      </c>
      <c r="D4759" s="11" t="s">
        <v>14546</v>
      </c>
      <c r="G4759" s="11" t="s">
        <v>14547</v>
      </c>
    </row>
    <row r="4760" spans="1:8" x14ac:dyDescent="0.3">
      <c r="A4760" s="11" t="s">
        <v>14548</v>
      </c>
      <c r="B4760" s="11">
        <v>2021</v>
      </c>
      <c r="C4760" s="11" t="s">
        <v>14549</v>
      </c>
      <c r="D4760" s="11" t="s">
        <v>14550</v>
      </c>
      <c r="G4760" s="11" t="s">
        <v>11067</v>
      </c>
      <c r="H4760" s="11" t="s">
        <v>14551</v>
      </c>
    </row>
    <row r="4761" spans="1:8" x14ac:dyDescent="0.3">
      <c r="A4761" s="11" t="s">
        <v>14552</v>
      </c>
      <c r="B4761" s="11">
        <v>2021</v>
      </c>
      <c r="C4761" s="11" t="s">
        <v>14553</v>
      </c>
      <c r="D4761" s="11" t="s">
        <v>14554</v>
      </c>
    </row>
    <row r="4762" spans="1:8" x14ac:dyDescent="0.3">
      <c r="A4762" s="11" t="s">
        <v>4199</v>
      </c>
      <c r="B4762" s="11">
        <v>2019</v>
      </c>
      <c r="C4762" s="11" t="s">
        <v>2000</v>
      </c>
      <c r="D4762" s="11" t="s">
        <v>8275</v>
      </c>
      <c r="G4762" s="11" t="s">
        <v>2003</v>
      </c>
    </row>
    <row r="4763" spans="1:8" x14ac:dyDescent="0.3">
      <c r="A4763" s="11" t="s">
        <v>14555</v>
      </c>
      <c r="B4763" s="11">
        <v>2019</v>
      </c>
      <c r="C4763" s="11" t="s">
        <v>14556</v>
      </c>
      <c r="D4763" s="11" t="s">
        <v>5293</v>
      </c>
      <c r="G4763" s="11" t="s">
        <v>1758</v>
      </c>
      <c r="H4763" s="11" t="s">
        <v>14557</v>
      </c>
    </row>
    <row r="4764" spans="1:8" x14ac:dyDescent="0.3">
      <c r="A4764" s="11" t="s">
        <v>11347</v>
      </c>
      <c r="B4764" s="11">
        <v>2020</v>
      </c>
      <c r="C4764" s="11" t="s">
        <v>14558</v>
      </c>
      <c r="D4764" s="11" t="s">
        <v>14559</v>
      </c>
    </row>
    <row r="4765" spans="1:8" x14ac:dyDescent="0.3">
      <c r="A4765" s="11" t="s">
        <v>11347</v>
      </c>
      <c r="B4765" s="11">
        <v>2021</v>
      </c>
      <c r="C4765" s="11" t="s">
        <v>11348</v>
      </c>
      <c r="D4765" s="11" t="s">
        <v>14560</v>
      </c>
      <c r="E4765" s="11">
        <v>19</v>
      </c>
      <c r="F4765" s="11">
        <v>4</v>
      </c>
      <c r="G4765" s="11" t="s">
        <v>14561</v>
      </c>
    </row>
    <row r="4766" spans="1:8" x14ac:dyDescent="0.3">
      <c r="A4766" s="11" t="s">
        <v>14562</v>
      </c>
      <c r="B4766" s="11">
        <v>2018</v>
      </c>
      <c r="C4766" s="11" t="s">
        <v>14563</v>
      </c>
      <c r="D4766" s="11" t="s">
        <v>4177</v>
      </c>
      <c r="E4766" s="11">
        <v>12</v>
      </c>
      <c r="F4766" s="11">
        <v>1</v>
      </c>
    </row>
    <row r="4767" spans="1:8" x14ac:dyDescent="0.3">
      <c r="A4767" s="11" t="s">
        <v>14564</v>
      </c>
      <c r="B4767" s="11">
        <v>2021</v>
      </c>
      <c r="C4767" s="11" t="s">
        <v>14565</v>
      </c>
      <c r="D4767" s="11" t="s">
        <v>14566</v>
      </c>
      <c r="E4767" s="11">
        <v>9</v>
      </c>
      <c r="F4767" s="11">
        <v>1</v>
      </c>
      <c r="G4767" s="11" t="s">
        <v>6838</v>
      </c>
      <c r="H4767" s="11" t="s">
        <v>14567</v>
      </c>
    </row>
    <row r="4768" spans="1:8" x14ac:dyDescent="0.3">
      <c r="A4768" s="11" t="s">
        <v>14568</v>
      </c>
      <c r="B4768" s="11">
        <v>2017</v>
      </c>
      <c r="C4768" s="11" t="s">
        <v>722</v>
      </c>
      <c r="D4768" s="11" t="s">
        <v>14569</v>
      </c>
    </row>
    <row r="4769" spans="1:8" x14ac:dyDescent="0.3">
      <c r="A4769" s="11" t="s">
        <v>14570</v>
      </c>
      <c r="B4769" s="11">
        <v>2021</v>
      </c>
      <c r="C4769" s="11" t="s">
        <v>14571</v>
      </c>
      <c r="D4769" s="11"/>
    </row>
    <row r="4770" spans="1:8" x14ac:dyDescent="0.3">
      <c r="A4770" s="11" t="s">
        <v>14572</v>
      </c>
      <c r="B4770" s="11">
        <v>2020</v>
      </c>
      <c r="C4770" s="11" t="s">
        <v>14573</v>
      </c>
      <c r="D4770" s="11" t="s">
        <v>14574</v>
      </c>
      <c r="E4770" s="11">
        <v>10</v>
      </c>
      <c r="F4770" s="11">
        <v>4</v>
      </c>
      <c r="G4770" s="11" t="s">
        <v>14575</v>
      </c>
    </row>
    <row r="4771" spans="1:8" x14ac:dyDescent="0.3">
      <c r="A4771" s="11" t="s">
        <v>11469</v>
      </c>
      <c r="B4771" s="11">
        <v>2019</v>
      </c>
      <c r="C4771" s="11" t="s">
        <v>11361</v>
      </c>
      <c r="D4771" s="11" t="s">
        <v>9676</v>
      </c>
      <c r="E4771" s="11">
        <v>19</v>
      </c>
      <c r="F4771" s="11">
        <v>21</v>
      </c>
      <c r="G4771" s="11">
        <v>4654</v>
      </c>
    </row>
    <row r="4772" spans="1:8" x14ac:dyDescent="0.3">
      <c r="A4772" s="11" t="s">
        <v>14576</v>
      </c>
      <c r="B4772" s="11">
        <v>2021</v>
      </c>
      <c r="C4772" s="11" t="s">
        <v>14577</v>
      </c>
      <c r="D4772" s="11" t="s">
        <v>14578</v>
      </c>
    </row>
    <row r="4773" spans="1:8" x14ac:dyDescent="0.3">
      <c r="A4773" s="11" t="s">
        <v>14579</v>
      </c>
      <c r="B4773" s="11">
        <v>2021</v>
      </c>
      <c r="C4773" s="11" t="s">
        <v>14580</v>
      </c>
      <c r="D4773" s="11" t="s">
        <v>14581</v>
      </c>
    </row>
    <row r="4774" spans="1:8" x14ac:dyDescent="0.3">
      <c r="A4774" s="11" t="s">
        <v>617</v>
      </c>
      <c r="B4774" s="11">
        <v>2021</v>
      </c>
      <c r="C4774" s="11" t="s">
        <v>618</v>
      </c>
      <c r="D4774" s="11" t="s">
        <v>619</v>
      </c>
      <c r="E4774" s="11">
        <v>55</v>
      </c>
      <c r="F4774" s="11">
        <v>2</v>
      </c>
      <c r="G4774" s="11" t="s">
        <v>4207</v>
      </c>
    </row>
    <row r="4775" spans="1:8" x14ac:dyDescent="0.3">
      <c r="A4775" s="11" t="s">
        <v>14582</v>
      </c>
      <c r="B4775" s="11">
        <v>2020</v>
      </c>
      <c r="C4775" s="11" t="s">
        <v>14583</v>
      </c>
      <c r="D4775" s="11" t="s">
        <v>8275</v>
      </c>
      <c r="G4775" s="11" t="s">
        <v>14584</v>
      </c>
    </row>
    <row r="4776" spans="1:8" x14ac:dyDescent="0.3">
      <c r="A4776" s="11" t="s">
        <v>14585</v>
      </c>
      <c r="B4776" s="11">
        <v>2018</v>
      </c>
      <c r="C4776" s="11" t="s">
        <v>3315</v>
      </c>
      <c r="D4776" s="11" t="s">
        <v>14515</v>
      </c>
    </row>
    <row r="4777" spans="1:8" x14ac:dyDescent="0.3">
      <c r="A4777" s="11" t="s">
        <v>14586</v>
      </c>
      <c r="B4777" s="11">
        <v>2018</v>
      </c>
      <c r="C4777" s="11" t="s">
        <v>14587</v>
      </c>
      <c r="D4777" s="11" t="s">
        <v>14515</v>
      </c>
    </row>
    <row r="4778" spans="1:8" x14ac:dyDescent="0.3">
      <c r="A4778" s="11" t="s">
        <v>14588</v>
      </c>
      <c r="B4778" s="11">
        <v>2018</v>
      </c>
      <c r="C4778" s="11" t="s">
        <v>14589</v>
      </c>
      <c r="D4778" s="11" t="s">
        <v>14590</v>
      </c>
      <c r="E4778" s="11">
        <v>38</v>
      </c>
      <c r="G4778" s="11" t="s">
        <v>14591</v>
      </c>
    </row>
    <row r="4779" spans="1:8" x14ac:dyDescent="0.3">
      <c r="A4779" s="11" t="s">
        <v>14592</v>
      </c>
      <c r="B4779" s="11">
        <v>2016</v>
      </c>
      <c r="C4779" s="11" t="s">
        <v>14593</v>
      </c>
      <c r="D4779" s="11" t="s">
        <v>14594</v>
      </c>
    </row>
    <row r="4780" spans="1:8" x14ac:dyDescent="0.3">
      <c r="A4780" s="11" t="s">
        <v>14595</v>
      </c>
      <c r="B4780" s="11">
        <v>2019</v>
      </c>
      <c r="C4780" s="11" t="s">
        <v>14596</v>
      </c>
      <c r="D4780" s="11" t="s">
        <v>14597</v>
      </c>
      <c r="H4780" s="8" t="s">
        <v>14598</v>
      </c>
    </row>
    <row r="4781" spans="1:8" x14ac:dyDescent="0.3">
      <c r="A4781" s="11" t="s">
        <v>8752</v>
      </c>
      <c r="B4781" s="11">
        <v>2020</v>
      </c>
      <c r="C4781" s="11" t="s">
        <v>8753</v>
      </c>
      <c r="D4781" s="11" t="s">
        <v>4056</v>
      </c>
      <c r="E4781" s="11">
        <v>171</v>
      </c>
      <c r="G4781" s="11" t="s">
        <v>1817</v>
      </c>
    </row>
    <row r="4782" spans="1:8" x14ac:dyDescent="0.3">
      <c r="A4782" s="11" t="s">
        <v>14599</v>
      </c>
      <c r="B4782" s="11">
        <v>2020</v>
      </c>
      <c r="C4782" s="11" t="s">
        <v>14600</v>
      </c>
      <c r="D4782" s="11" t="s">
        <v>14601</v>
      </c>
    </row>
    <row r="4783" spans="1:8" x14ac:dyDescent="0.3">
      <c r="A4783" s="11" t="s">
        <v>14602</v>
      </c>
      <c r="B4783" s="11">
        <v>2021</v>
      </c>
      <c r="C4783" s="11" t="s">
        <v>14603</v>
      </c>
      <c r="D4783" s="11" t="s">
        <v>14604</v>
      </c>
    </row>
    <row r="4784" spans="1:8" x14ac:dyDescent="0.3">
      <c r="A4784" s="11" t="s">
        <v>1710</v>
      </c>
      <c r="B4784" s="11">
        <v>2016</v>
      </c>
      <c r="C4784" s="11" t="s">
        <v>14605</v>
      </c>
      <c r="D4784" s="11" t="s">
        <v>4615</v>
      </c>
      <c r="G4784" s="11" t="s">
        <v>1713</v>
      </c>
    </row>
    <row r="4785" spans="1:8" x14ac:dyDescent="0.3">
      <c r="A4785" s="11" t="s">
        <v>645</v>
      </c>
      <c r="B4785" s="11">
        <v>2016</v>
      </c>
      <c r="C4785" s="11" t="s">
        <v>3379</v>
      </c>
      <c r="D4785" s="11" t="s">
        <v>647</v>
      </c>
      <c r="G4785" s="11" t="s">
        <v>648</v>
      </c>
    </row>
    <row r="4786" spans="1:8" x14ac:dyDescent="0.3">
      <c r="A4786" s="11" t="s">
        <v>7014</v>
      </c>
      <c r="B4786" s="11">
        <v>2019</v>
      </c>
      <c r="C4786" s="11" t="s">
        <v>14606</v>
      </c>
      <c r="D4786" s="11" t="s">
        <v>7016</v>
      </c>
      <c r="E4786" s="11">
        <v>10</v>
      </c>
      <c r="F4786" s="11">
        <v>5</v>
      </c>
      <c r="G4786" s="11" t="s">
        <v>7017</v>
      </c>
    </row>
    <row r="4787" spans="1:8" x14ac:dyDescent="0.3">
      <c r="A4787" s="11" t="s">
        <v>744</v>
      </c>
      <c r="B4787" s="11">
        <v>2018</v>
      </c>
      <c r="C4787" s="11" t="s">
        <v>6315</v>
      </c>
      <c r="D4787" s="11" t="s">
        <v>11725</v>
      </c>
      <c r="G4787" s="11" t="s">
        <v>747</v>
      </c>
    </row>
    <row r="4788" spans="1:8" x14ac:dyDescent="0.3">
      <c r="A4788" s="11" t="s">
        <v>14607</v>
      </c>
      <c r="B4788" s="11">
        <v>2016</v>
      </c>
      <c r="C4788" s="11" t="s">
        <v>14608</v>
      </c>
      <c r="D4788" s="11" t="s">
        <v>14609</v>
      </c>
      <c r="G4788" s="11" t="s">
        <v>14610</v>
      </c>
    </row>
    <row r="4789" spans="1:8" x14ac:dyDescent="0.3">
      <c r="A4789" s="11" t="s">
        <v>454</v>
      </c>
      <c r="B4789" s="11">
        <v>2018</v>
      </c>
      <c r="C4789" s="11" t="s">
        <v>455</v>
      </c>
      <c r="D4789" s="11" t="s">
        <v>7490</v>
      </c>
      <c r="G4789" s="11" t="s">
        <v>457</v>
      </c>
    </row>
    <row r="4790" spans="1:8" x14ac:dyDescent="0.3">
      <c r="A4790" s="11" t="s">
        <v>14611</v>
      </c>
      <c r="B4790" s="11">
        <v>2016</v>
      </c>
      <c r="C4790" s="11" t="s">
        <v>14612</v>
      </c>
      <c r="D4790" s="11" t="s">
        <v>14613</v>
      </c>
      <c r="G4790" s="11" t="s">
        <v>14614</v>
      </c>
    </row>
    <row r="4791" spans="1:8" x14ac:dyDescent="0.3">
      <c r="A4791" s="11" t="s">
        <v>14615</v>
      </c>
      <c r="B4791" s="11">
        <v>2021</v>
      </c>
      <c r="C4791" s="11" t="s">
        <v>14616</v>
      </c>
      <c r="D4791" s="11" t="s">
        <v>14617</v>
      </c>
      <c r="G4791" s="11" t="s">
        <v>2333</v>
      </c>
    </row>
    <row r="4792" spans="1:8" x14ac:dyDescent="0.3">
      <c r="A4792" s="11" t="s">
        <v>14615</v>
      </c>
      <c r="B4792" s="11">
        <v>2022</v>
      </c>
      <c r="C4792" s="11" t="s">
        <v>14618</v>
      </c>
      <c r="D4792" s="11" t="s">
        <v>14619</v>
      </c>
      <c r="G4792" s="11" t="s">
        <v>14620</v>
      </c>
    </row>
    <row r="4793" spans="1:8" x14ac:dyDescent="0.3">
      <c r="A4793" s="11" t="s">
        <v>14621</v>
      </c>
      <c r="B4793" s="11">
        <v>2016</v>
      </c>
      <c r="C4793" s="11" t="s">
        <v>14622</v>
      </c>
      <c r="D4793" s="11" t="s">
        <v>14623</v>
      </c>
      <c r="G4793" s="11" t="s">
        <v>14624</v>
      </c>
    </row>
    <row r="4794" spans="1:8" x14ac:dyDescent="0.3">
      <c r="A4794" s="11" t="s">
        <v>14625</v>
      </c>
      <c r="B4794" s="11">
        <v>2015</v>
      </c>
      <c r="C4794" s="11" t="s">
        <v>14626</v>
      </c>
      <c r="D4794" s="11" t="s">
        <v>14627</v>
      </c>
      <c r="G4794" s="11" t="s">
        <v>14628</v>
      </c>
    </row>
    <row r="4795" spans="1:8" x14ac:dyDescent="0.3">
      <c r="A4795" s="11" t="s">
        <v>14629</v>
      </c>
      <c r="B4795" s="11">
        <v>2014</v>
      </c>
      <c r="C4795" s="11" t="s">
        <v>14630</v>
      </c>
      <c r="D4795" s="11" t="s">
        <v>14631</v>
      </c>
      <c r="G4795" s="11" t="s">
        <v>14632</v>
      </c>
    </row>
    <row r="4796" spans="1:8" x14ac:dyDescent="0.3">
      <c r="A4796" s="11" t="s">
        <v>14633</v>
      </c>
      <c r="B4796" s="11">
        <v>2021</v>
      </c>
      <c r="C4796" s="11" t="s">
        <v>5241</v>
      </c>
      <c r="D4796" s="11" t="s">
        <v>14634</v>
      </c>
      <c r="G4796" s="11" t="s">
        <v>5243</v>
      </c>
    </row>
    <row r="4797" spans="1:8" x14ac:dyDescent="0.3">
      <c r="A4797" s="11" t="s">
        <v>14635</v>
      </c>
      <c r="B4797" s="11">
        <v>2018</v>
      </c>
      <c r="C4797" s="11" t="s">
        <v>14636</v>
      </c>
      <c r="D4797" s="11" t="s">
        <v>14637</v>
      </c>
      <c r="G4797" s="11" t="s">
        <v>5109</v>
      </c>
    </row>
    <row r="4798" spans="1:8" x14ac:dyDescent="0.3">
      <c r="A4798" s="11" t="s">
        <v>14638</v>
      </c>
      <c r="B4798" s="11" t="s">
        <v>3928</v>
      </c>
      <c r="C4798" s="11" t="s">
        <v>14639</v>
      </c>
      <c r="D4798" s="11" t="s">
        <v>828</v>
      </c>
      <c r="E4798" s="11">
        <v>12</v>
      </c>
      <c r="F4798" s="11">
        <v>1</v>
      </c>
    </row>
    <row r="4799" spans="1:8" x14ac:dyDescent="0.3">
      <c r="A4799" s="11" t="s">
        <v>14640</v>
      </c>
      <c r="B4799" s="11" t="s">
        <v>5131</v>
      </c>
      <c r="C4799" s="11" t="s">
        <v>14641</v>
      </c>
      <c r="D4799" s="11" t="s">
        <v>14642</v>
      </c>
      <c r="G4799" s="11" t="s">
        <v>2197</v>
      </c>
      <c r="H4799" s="11" t="s">
        <v>14643</v>
      </c>
    </row>
    <row r="4800" spans="1:8" x14ac:dyDescent="0.3">
      <c r="A4800" s="11" t="s">
        <v>14644</v>
      </c>
      <c r="B4800" s="11">
        <v>2022</v>
      </c>
      <c r="C4800" s="11" t="s">
        <v>14645</v>
      </c>
      <c r="D4800" s="11" t="s">
        <v>14646</v>
      </c>
      <c r="G4800" s="11" t="s">
        <v>14647</v>
      </c>
    </row>
    <row r="4801" spans="1:8" x14ac:dyDescent="0.3">
      <c r="A4801" s="11" t="s">
        <v>14648</v>
      </c>
      <c r="B4801" s="11">
        <v>2006</v>
      </c>
      <c r="C4801" s="11" t="s">
        <v>9482</v>
      </c>
      <c r="D4801" s="11" t="s">
        <v>14649</v>
      </c>
      <c r="E4801" s="11">
        <v>3</v>
      </c>
      <c r="F4801" s="11">
        <v>2</v>
      </c>
      <c r="G4801" s="11" t="s">
        <v>9484</v>
      </c>
    </row>
    <row r="4802" spans="1:8" x14ac:dyDescent="0.3">
      <c r="A4802" s="11" t="s">
        <v>14650</v>
      </c>
      <c r="B4802" s="11">
        <v>2014</v>
      </c>
      <c r="C4802" s="11" t="s">
        <v>14651</v>
      </c>
      <c r="D4802" s="11" t="s">
        <v>14652</v>
      </c>
      <c r="E4802" s="11">
        <v>67</v>
      </c>
      <c r="G4802" s="11" t="s">
        <v>14653</v>
      </c>
    </row>
    <row r="4803" spans="1:8" x14ac:dyDescent="0.3">
      <c r="A4803" s="11" t="s">
        <v>14654</v>
      </c>
      <c r="B4803" s="11">
        <v>2016</v>
      </c>
      <c r="C4803" s="11" t="s">
        <v>14655</v>
      </c>
      <c r="D4803" s="11" t="s">
        <v>14623</v>
      </c>
      <c r="G4803" s="11" t="s">
        <v>14656</v>
      </c>
    </row>
    <row r="4804" spans="1:8" x14ac:dyDescent="0.3">
      <c r="A4804" s="11" t="s">
        <v>14657</v>
      </c>
      <c r="B4804" s="11">
        <v>2018</v>
      </c>
      <c r="C4804" s="11" t="s">
        <v>14658</v>
      </c>
      <c r="D4804" s="11" t="s">
        <v>14659</v>
      </c>
    </row>
    <row r="4805" spans="1:8" x14ac:dyDescent="0.3">
      <c r="A4805" s="11" t="s">
        <v>14660</v>
      </c>
      <c r="B4805" s="11">
        <v>2016</v>
      </c>
      <c r="C4805" s="11" t="s">
        <v>14661</v>
      </c>
      <c r="D4805" s="11" t="s">
        <v>14662</v>
      </c>
      <c r="G4805" s="11" t="s">
        <v>14663</v>
      </c>
    </row>
    <row r="4806" spans="1:8" x14ac:dyDescent="0.3">
      <c r="A4806" s="11" t="s">
        <v>14664</v>
      </c>
      <c r="B4806" s="11">
        <v>2022</v>
      </c>
      <c r="C4806" s="11" t="s">
        <v>14665</v>
      </c>
      <c r="D4806" s="11" t="s">
        <v>14666</v>
      </c>
      <c r="E4806" s="11">
        <v>6</v>
      </c>
      <c r="F4806" s="11" t="s">
        <v>8576</v>
      </c>
      <c r="G4806" s="11" t="s">
        <v>2902</v>
      </c>
    </row>
    <row r="4807" spans="1:8" x14ac:dyDescent="0.3">
      <c r="A4807" s="11" t="s">
        <v>14667</v>
      </c>
      <c r="B4807" s="11" t="s">
        <v>4274</v>
      </c>
      <c r="C4807" s="11" t="s">
        <v>14668</v>
      </c>
      <c r="D4807" s="11" t="s">
        <v>14669</v>
      </c>
      <c r="G4807" s="11" t="s">
        <v>6659</v>
      </c>
    </row>
    <row r="4808" spans="1:8" x14ac:dyDescent="0.3">
      <c r="A4808" s="11" t="s">
        <v>14667</v>
      </c>
      <c r="B4808" s="11" t="s">
        <v>4277</v>
      </c>
      <c r="C4808" s="11" t="s">
        <v>4278</v>
      </c>
      <c r="D4808" s="11" t="s">
        <v>14670</v>
      </c>
      <c r="G4808" s="11" t="s">
        <v>4279</v>
      </c>
    </row>
    <row r="4809" spans="1:8" x14ac:dyDescent="0.3">
      <c r="A4809" s="11" t="s">
        <v>14671</v>
      </c>
      <c r="B4809" s="11">
        <v>2017</v>
      </c>
      <c r="C4809" s="11" t="s">
        <v>14672</v>
      </c>
      <c r="D4809" s="11" t="s">
        <v>14673</v>
      </c>
      <c r="G4809" s="11" t="s">
        <v>14674</v>
      </c>
    </row>
    <row r="4810" spans="1:8" x14ac:dyDescent="0.3">
      <c r="A4810" s="11" t="s">
        <v>14675</v>
      </c>
      <c r="B4810" s="11">
        <v>2019</v>
      </c>
      <c r="C4810" s="11" t="s">
        <v>14676</v>
      </c>
      <c r="D4810" s="11" t="s">
        <v>14677</v>
      </c>
      <c r="H4810" s="8" t="s">
        <v>14678</v>
      </c>
    </row>
    <row r="4811" spans="1:8" x14ac:dyDescent="0.3">
      <c r="A4811" s="11" t="s">
        <v>14679</v>
      </c>
      <c r="B4811" s="11">
        <v>2018</v>
      </c>
      <c r="C4811" s="11" t="s">
        <v>14680</v>
      </c>
      <c r="D4811" s="11" t="s">
        <v>14681</v>
      </c>
      <c r="E4811" s="11">
        <v>20</v>
      </c>
      <c r="F4811" s="11">
        <v>9</v>
      </c>
      <c r="G4811" s="11" t="s">
        <v>14682</v>
      </c>
    </row>
    <row r="4812" spans="1:8" x14ac:dyDescent="0.3">
      <c r="A4812" s="11" t="s">
        <v>14683</v>
      </c>
      <c r="B4812" s="11">
        <v>2010</v>
      </c>
      <c r="C4812" s="11" t="s">
        <v>10676</v>
      </c>
      <c r="D4812" s="11"/>
      <c r="G4812" s="11" t="s">
        <v>14684</v>
      </c>
    </row>
    <row r="4813" spans="1:8" x14ac:dyDescent="0.3">
      <c r="A4813" s="11" t="s">
        <v>14685</v>
      </c>
      <c r="B4813" s="11">
        <v>2019</v>
      </c>
      <c r="C4813" s="11" t="s">
        <v>14686</v>
      </c>
      <c r="D4813" s="11" t="s">
        <v>14687</v>
      </c>
    </row>
    <row r="4814" spans="1:8" x14ac:dyDescent="0.3">
      <c r="A4814" s="11" t="s">
        <v>1718</v>
      </c>
      <c r="B4814" s="11">
        <v>2017</v>
      </c>
      <c r="C4814" s="11" t="s">
        <v>515</v>
      </c>
      <c r="D4814" s="11" t="s">
        <v>828</v>
      </c>
      <c r="E4814" s="11">
        <v>11</v>
      </c>
      <c r="F4814" s="11">
        <v>1</v>
      </c>
      <c r="G4814" s="11" t="s">
        <v>517</v>
      </c>
    </row>
    <row r="4815" spans="1:8" x14ac:dyDescent="0.3">
      <c r="A4815" s="11" t="s">
        <v>14688</v>
      </c>
      <c r="B4815" s="11">
        <v>2018</v>
      </c>
      <c r="C4815" s="11" t="s">
        <v>14689</v>
      </c>
      <c r="D4815" s="11" t="s">
        <v>9924</v>
      </c>
      <c r="G4815" s="11" t="s">
        <v>1622</v>
      </c>
    </row>
    <row r="4816" spans="1:8" x14ac:dyDescent="0.3">
      <c r="A4816" s="11" t="s">
        <v>14690</v>
      </c>
      <c r="B4816" s="11">
        <v>2017</v>
      </c>
      <c r="C4816" s="11" t="s">
        <v>14691</v>
      </c>
      <c r="D4816" s="11" t="s">
        <v>14692</v>
      </c>
      <c r="G4816" s="11" t="s">
        <v>14693</v>
      </c>
    </row>
    <row r="4817" spans="1:7" x14ac:dyDescent="0.3">
      <c r="A4817" s="11" t="s">
        <v>14694</v>
      </c>
      <c r="B4817" s="11">
        <v>2021</v>
      </c>
      <c r="C4817" s="11" t="s">
        <v>14695</v>
      </c>
      <c r="D4817" s="11" t="s">
        <v>14696</v>
      </c>
      <c r="E4817" s="11">
        <v>25</v>
      </c>
      <c r="F4817" s="11">
        <v>2</v>
      </c>
      <c r="G4817" s="11" t="s">
        <v>14697</v>
      </c>
    </row>
    <row r="4818" spans="1:7" x14ac:dyDescent="0.3">
      <c r="A4818" s="11" t="s">
        <v>14698</v>
      </c>
      <c r="B4818" s="11">
        <v>2012</v>
      </c>
      <c r="C4818" s="11" t="s">
        <v>1937</v>
      </c>
      <c r="D4818" s="11" t="s">
        <v>14699</v>
      </c>
      <c r="E4818" s="11">
        <v>2</v>
      </c>
      <c r="F4818" s="11">
        <v>3</v>
      </c>
      <c r="G4818" s="11" t="s">
        <v>2372</v>
      </c>
    </row>
    <row r="4819" spans="1:7" x14ac:dyDescent="0.3">
      <c r="A4819" s="11" t="s">
        <v>14700</v>
      </c>
      <c r="B4819" s="11">
        <v>2007</v>
      </c>
      <c r="C4819" s="11" t="s">
        <v>14701</v>
      </c>
      <c r="D4819" s="11" t="s">
        <v>14702</v>
      </c>
    </row>
    <row r="4820" spans="1:7" x14ac:dyDescent="0.3">
      <c r="A4820" s="11" t="s">
        <v>14703</v>
      </c>
      <c r="B4820" s="11">
        <v>2017</v>
      </c>
      <c r="C4820" s="11" t="s">
        <v>14704</v>
      </c>
      <c r="D4820" s="11" t="s">
        <v>4908</v>
      </c>
    </row>
    <row r="4821" spans="1:7" x14ac:dyDescent="0.3">
      <c r="A4821" s="11" t="s">
        <v>14705</v>
      </c>
      <c r="B4821" s="11">
        <v>2000</v>
      </c>
      <c r="C4821" s="11" t="s">
        <v>14706</v>
      </c>
      <c r="D4821" s="11" t="s">
        <v>14707</v>
      </c>
      <c r="E4821" s="11">
        <v>7</v>
      </c>
      <c r="F4821" s="11">
        <v>1</v>
      </c>
      <c r="G4821" s="11" t="s">
        <v>14708</v>
      </c>
    </row>
    <row r="4822" spans="1:7" x14ac:dyDescent="0.3">
      <c r="A4822" s="11" t="s">
        <v>14709</v>
      </c>
      <c r="B4822" s="11">
        <v>2012</v>
      </c>
      <c r="C4822" s="11" t="s">
        <v>11287</v>
      </c>
      <c r="D4822" s="11" t="s">
        <v>14710</v>
      </c>
      <c r="E4822" s="11">
        <v>15</v>
      </c>
      <c r="F4822" s="11">
        <v>6</v>
      </c>
      <c r="G4822" s="11" t="s">
        <v>5515</v>
      </c>
    </row>
    <row r="4823" spans="1:7" x14ac:dyDescent="0.3">
      <c r="A4823" s="11" t="s">
        <v>14711</v>
      </c>
      <c r="B4823" s="11">
        <v>2020</v>
      </c>
      <c r="C4823" s="11" t="s">
        <v>14712</v>
      </c>
      <c r="D4823" s="11" t="s">
        <v>14666</v>
      </c>
      <c r="E4823" s="11">
        <v>4</v>
      </c>
      <c r="F4823" s="11" t="s">
        <v>14713</v>
      </c>
      <c r="G4823" s="11" t="s">
        <v>2643</v>
      </c>
    </row>
    <row r="4824" spans="1:7" x14ac:dyDescent="0.3">
      <c r="A4824" s="11" t="s">
        <v>14714</v>
      </c>
      <c r="B4824" s="11">
        <v>2012</v>
      </c>
      <c r="C4824" s="11" t="s">
        <v>14715</v>
      </c>
      <c r="D4824" s="11" t="s">
        <v>14716</v>
      </c>
      <c r="E4824" s="11">
        <v>6</v>
      </c>
      <c r="G4824" s="11">
        <v>24</v>
      </c>
    </row>
    <row r="4825" spans="1:7" x14ac:dyDescent="0.3">
      <c r="A4825" s="11" t="s">
        <v>14717</v>
      </c>
      <c r="B4825" s="11">
        <v>2003</v>
      </c>
      <c r="C4825" s="11" t="s">
        <v>14718</v>
      </c>
      <c r="D4825" s="11" t="s">
        <v>14719</v>
      </c>
      <c r="G4825" s="11" t="s">
        <v>1102</v>
      </c>
    </row>
    <row r="4826" spans="1:7" x14ac:dyDescent="0.3">
      <c r="A4826" s="11" t="s">
        <v>14720</v>
      </c>
      <c r="B4826" s="11">
        <v>2018</v>
      </c>
      <c r="C4826" s="11" t="s">
        <v>6140</v>
      </c>
      <c r="D4826" s="11" t="s">
        <v>9007</v>
      </c>
      <c r="G4826" s="11" t="s">
        <v>2326</v>
      </c>
    </row>
    <row r="4827" spans="1:7" x14ac:dyDescent="0.3">
      <c r="A4827" s="11" t="s">
        <v>14721</v>
      </c>
      <c r="B4827" s="11">
        <v>2018</v>
      </c>
      <c r="C4827" s="11" t="s">
        <v>14722</v>
      </c>
      <c r="D4827" s="11" t="s">
        <v>14723</v>
      </c>
      <c r="E4827" s="11">
        <v>20</v>
      </c>
      <c r="F4827" s="11">
        <v>12</v>
      </c>
      <c r="G4827" s="11" t="s">
        <v>14724</v>
      </c>
    </row>
    <row r="4828" spans="1:7" x14ac:dyDescent="0.3">
      <c r="A4828" s="11" t="s">
        <v>14725</v>
      </c>
      <c r="B4828" s="11">
        <v>2018</v>
      </c>
      <c r="C4828" s="11" t="s">
        <v>14726</v>
      </c>
      <c r="D4828" s="11" t="s">
        <v>14727</v>
      </c>
    </row>
    <row r="4829" spans="1:7" x14ac:dyDescent="0.3">
      <c r="A4829" s="11" t="s">
        <v>14728</v>
      </c>
      <c r="B4829" s="11">
        <v>2022</v>
      </c>
      <c r="C4829" s="11" t="s">
        <v>14729</v>
      </c>
      <c r="D4829" s="11" t="s">
        <v>14730</v>
      </c>
      <c r="E4829" s="11">
        <v>57</v>
      </c>
      <c r="F4829" s="11">
        <v>1</v>
      </c>
      <c r="G4829" s="11" t="s">
        <v>14731</v>
      </c>
    </row>
    <row r="4830" spans="1:7" x14ac:dyDescent="0.3">
      <c r="A4830" s="11" t="s">
        <v>14732</v>
      </c>
      <c r="B4830" s="11">
        <v>2018</v>
      </c>
      <c r="C4830" s="11" t="s">
        <v>14733</v>
      </c>
      <c r="D4830" s="11" t="s">
        <v>6383</v>
      </c>
      <c r="G4830" s="11" t="s">
        <v>700</v>
      </c>
    </row>
    <row r="4831" spans="1:7" x14ac:dyDescent="0.3">
      <c r="A4831" s="11" t="s">
        <v>14734</v>
      </c>
      <c r="B4831" s="11">
        <v>2021</v>
      </c>
      <c r="C4831" s="11" t="s">
        <v>14735</v>
      </c>
      <c r="D4831" s="11" t="s">
        <v>14666</v>
      </c>
      <c r="E4831" s="11">
        <v>5</v>
      </c>
      <c r="F4831" s="11" t="s">
        <v>8576</v>
      </c>
      <c r="G4831" s="11" t="s">
        <v>4019</v>
      </c>
    </row>
    <row r="4832" spans="1:7" x14ac:dyDescent="0.3">
      <c r="A4832" s="11" t="s">
        <v>14736</v>
      </c>
      <c r="B4832" s="11">
        <v>2020</v>
      </c>
      <c r="C4832" s="11" t="s">
        <v>14737</v>
      </c>
      <c r="D4832" s="11" t="s">
        <v>14738</v>
      </c>
      <c r="E4832" s="11">
        <v>25</v>
      </c>
      <c r="F4832" s="11">
        <v>1</v>
      </c>
      <c r="G4832" s="11" t="s">
        <v>14739</v>
      </c>
    </row>
    <row r="4833" spans="1:7" x14ac:dyDescent="0.3">
      <c r="A4833" s="11" t="s">
        <v>14740</v>
      </c>
      <c r="B4833" s="11">
        <v>2020</v>
      </c>
      <c r="C4833" s="11" t="s">
        <v>14741</v>
      </c>
      <c r="D4833" s="11" t="s">
        <v>14742</v>
      </c>
      <c r="G4833" s="11" t="s">
        <v>2045</v>
      </c>
    </row>
    <row r="4834" spans="1:7" x14ac:dyDescent="0.3">
      <c r="A4834" s="11" t="s">
        <v>7372</v>
      </c>
      <c r="B4834" s="11">
        <v>2010</v>
      </c>
      <c r="C4834" s="11" t="s">
        <v>4739</v>
      </c>
      <c r="D4834" s="11" t="s">
        <v>7373</v>
      </c>
      <c r="E4834" s="11">
        <v>14</v>
      </c>
      <c r="F4834" s="11">
        <v>3</v>
      </c>
      <c r="G4834" s="11" t="s">
        <v>4741</v>
      </c>
    </row>
    <row r="4835" spans="1:7" x14ac:dyDescent="0.3">
      <c r="A4835" s="11" t="s">
        <v>14743</v>
      </c>
      <c r="B4835" s="11">
        <v>2003</v>
      </c>
      <c r="C4835" s="11" t="s">
        <v>14744</v>
      </c>
      <c r="D4835" s="11" t="s">
        <v>14745</v>
      </c>
      <c r="E4835" s="11">
        <v>36</v>
      </c>
    </row>
    <row r="4836" spans="1:7" x14ac:dyDescent="0.3">
      <c r="A4836" s="11" t="s">
        <v>14746</v>
      </c>
      <c r="B4836" s="11">
        <v>2017</v>
      </c>
      <c r="C4836" s="11" t="s">
        <v>14747</v>
      </c>
      <c r="D4836" s="11" t="s">
        <v>14748</v>
      </c>
    </row>
    <row r="4837" spans="1:7" x14ac:dyDescent="0.3">
      <c r="A4837" s="11" t="s">
        <v>14749</v>
      </c>
      <c r="B4837" s="11">
        <v>2016</v>
      </c>
      <c r="C4837" s="11" t="s">
        <v>14750</v>
      </c>
      <c r="D4837" s="11" t="s">
        <v>14751</v>
      </c>
      <c r="G4837" s="11" t="s">
        <v>14752</v>
      </c>
    </row>
    <row r="4838" spans="1:7" x14ac:dyDescent="0.3">
      <c r="A4838" s="11" t="s">
        <v>14753</v>
      </c>
      <c r="B4838" s="11">
        <v>2021</v>
      </c>
      <c r="C4838" s="11" t="s">
        <v>14754</v>
      </c>
      <c r="D4838" s="11" t="s">
        <v>14666</v>
      </c>
      <c r="E4838" s="11">
        <v>5</v>
      </c>
      <c r="F4838" s="11" t="s">
        <v>14713</v>
      </c>
      <c r="G4838" s="11" t="s">
        <v>4551</v>
      </c>
    </row>
    <row r="4839" spans="1:7" x14ac:dyDescent="0.3">
      <c r="A4839" s="11" t="s">
        <v>14755</v>
      </c>
      <c r="B4839" s="11">
        <v>2019</v>
      </c>
      <c r="C4839" s="11" t="s">
        <v>14756</v>
      </c>
      <c r="D4839" s="11" t="s">
        <v>14757</v>
      </c>
      <c r="E4839" s="11">
        <v>26</v>
      </c>
      <c r="F4839" s="11">
        <v>5</v>
      </c>
      <c r="G4839" s="11" t="s">
        <v>4019</v>
      </c>
    </row>
    <row r="4840" spans="1:7" x14ac:dyDescent="0.3">
      <c r="A4840" s="11" t="s">
        <v>14758</v>
      </c>
      <c r="B4840" s="11">
        <v>2018</v>
      </c>
      <c r="C4840" s="11" t="s">
        <v>14759</v>
      </c>
      <c r="D4840" s="11" t="s">
        <v>1572</v>
      </c>
      <c r="E4840" s="11">
        <v>23</v>
      </c>
      <c r="F4840" s="11">
        <v>2</v>
      </c>
    </row>
    <row r="4841" spans="1:7" x14ac:dyDescent="0.3">
      <c r="A4841" s="11" t="s">
        <v>14760</v>
      </c>
      <c r="B4841" s="11">
        <v>2017</v>
      </c>
      <c r="C4841" s="11" t="s">
        <v>14761</v>
      </c>
      <c r="D4841" s="11" t="s">
        <v>14762</v>
      </c>
    </row>
    <row r="4842" spans="1:7" x14ac:dyDescent="0.3">
      <c r="A4842" s="11" t="s">
        <v>14763</v>
      </c>
      <c r="B4842" s="11">
        <v>2018</v>
      </c>
      <c r="C4842" s="11" t="s">
        <v>14764</v>
      </c>
      <c r="D4842" s="11" t="s">
        <v>14681</v>
      </c>
      <c r="E4842" s="11">
        <v>20</v>
      </c>
      <c r="F4842" s="11">
        <v>9</v>
      </c>
      <c r="G4842" s="11" t="s">
        <v>14765</v>
      </c>
    </row>
    <row r="4843" spans="1:7" x14ac:dyDescent="0.3">
      <c r="A4843" s="11" t="s">
        <v>14766</v>
      </c>
      <c r="B4843" s="11">
        <v>2012</v>
      </c>
      <c r="C4843" s="11" t="s">
        <v>14767</v>
      </c>
      <c r="D4843" s="11" t="s">
        <v>14768</v>
      </c>
    </row>
    <row r="4844" spans="1:7" x14ac:dyDescent="0.3">
      <c r="A4844" s="11" t="s">
        <v>14769</v>
      </c>
      <c r="B4844" s="11">
        <v>2021</v>
      </c>
      <c r="C4844" s="11" t="s">
        <v>14770</v>
      </c>
      <c r="D4844" s="11" t="s">
        <v>14666</v>
      </c>
      <c r="E4844" s="11">
        <v>5</v>
      </c>
      <c r="F4844" s="11" t="s">
        <v>8576</v>
      </c>
      <c r="G4844" s="11" t="s">
        <v>14771</v>
      </c>
    </row>
    <row r="4845" spans="1:7" x14ac:dyDescent="0.3">
      <c r="A4845" s="11" t="s">
        <v>14772</v>
      </c>
      <c r="B4845" s="11">
        <v>2022</v>
      </c>
      <c r="C4845" s="11" t="s">
        <v>14773</v>
      </c>
      <c r="D4845" s="11" t="s">
        <v>828</v>
      </c>
      <c r="E4845" s="11">
        <v>16</v>
      </c>
      <c r="G4845" s="11" t="s">
        <v>14774</v>
      </c>
    </row>
    <row r="4846" spans="1:7" x14ac:dyDescent="0.3">
      <c r="A4846" s="11" t="s">
        <v>14775</v>
      </c>
      <c r="B4846" s="11">
        <v>2020</v>
      </c>
      <c r="C4846" s="11" t="s">
        <v>14776</v>
      </c>
      <c r="D4846" s="11" t="s">
        <v>14777</v>
      </c>
      <c r="G4846" s="11" t="s">
        <v>14778</v>
      </c>
    </row>
    <row r="4847" spans="1:7" x14ac:dyDescent="0.3">
      <c r="A4847" s="11" t="s">
        <v>14779</v>
      </c>
      <c r="B4847" s="11">
        <v>2021</v>
      </c>
      <c r="C4847" s="11" t="s">
        <v>14780</v>
      </c>
      <c r="D4847" s="11" t="s">
        <v>14781</v>
      </c>
      <c r="E4847" s="11">
        <v>71</v>
      </c>
      <c r="G4847" s="11" t="s">
        <v>14782</v>
      </c>
    </row>
    <row r="4848" spans="1:7" x14ac:dyDescent="0.3">
      <c r="A4848" s="11" t="s">
        <v>14783</v>
      </c>
      <c r="B4848" s="11">
        <v>2021</v>
      </c>
      <c r="C4848" s="11" t="s">
        <v>14784</v>
      </c>
      <c r="D4848" s="11" t="s">
        <v>14785</v>
      </c>
      <c r="G4848" s="11" t="s">
        <v>589</v>
      </c>
    </row>
    <row r="4849" spans="1:7" x14ac:dyDescent="0.3">
      <c r="A4849" s="11" t="s">
        <v>14786</v>
      </c>
      <c r="B4849" s="11">
        <v>2017</v>
      </c>
      <c r="C4849" s="11" t="s">
        <v>14787</v>
      </c>
      <c r="D4849" s="11" t="s">
        <v>14788</v>
      </c>
    </row>
    <row r="4850" spans="1:7" x14ac:dyDescent="0.3">
      <c r="A4850" s="11" t="s">
        <v>14789</v>
      </c>
      <c r="B4850" s="11">
        <v>2020</v>
      </c>
      <c r="C4850" s="11" t="s">
        <v>14790</v>
      </c>
      <c r="D4850" s="11" t="s">
        <v>241</v>
      </c>
    </row>
    <row r="4851" spans="1:7" x14ac:dyDescent="0.3">
      <c r="A4851" s="11" t="s">
        <v>14791</v>
      </c>
      <c r="B4851" s="11">
        <v>2010</v>
      </c>
      <c r="C4851" s="11" t="s">
        <v>14792</v>
      </c>
      <c r="D4851" s="11" t="s">
        <v>14793</v>
      </c>
    </row>
    <row r="4852" spans="1:7" x14ac:dyDescent="0.3">
      <c r="A4852" s="11" t="s">
        <v>14794</v>
      </c>
      <c r="B4852" s="11">
        <v>2019</v>
      </c>
      <c r="C4852" s="11" t="s">
        <v>14795</v>
      </c>
      <c r="D4852" s="11" t="s">
        <v>14666</v>
      </c>
      <c r="E4852" s="11">
        <v>3</v>
      </c>
      <c r="F4852" s="11" t="s">
        <v>13472</v>
      </c>
      <c r="G4852" s="11" t="s">
        <v>1678</v>
      </c>
    </row>
    <row r="4853" spans="1:7" x14ac:dyDescent="0.3">
      <c r="A4853" s="11" t="s">
        <v>14796</v>
      </c>
      <c r="B4853" s="11">
        <v>2021</v>
      </c>
      <c r="C4853" s="11" t="s">
        <v>14797</v>
      </c>
      <c r="D4853" s="11" t="s">
        <v>14798</v>
      </c>
    </row>
    <row r="4854" spans="1:7" x14ac:dyDescent="0.3">
      <c r="A4854" s="11" t="s">
        <v>14799</v>
      </c>
      <c r="B4854" s="11">
        <v>2021</v>
      </c>
      <c r="C4854" s="11" t="s">
        <v>14800</v>
      </c>
      <c r="D4854" s="11" t="s">
        <v>14801</v>
      </c>
      <c r="E4854" s="11">
        <v>7</v>
      </c>
      <c r="F4854" s="11">
        <v>2</v>
      </c>
      <c r="G4854" s="11" t="s">
        <v>14802</v>
      </c>
    </row>
    <row r="4855" spans="1:7" x14ac:dyDescent="0.3">
      <c r="A4855" s="11" t="s">
        <v>14803</v>
      </c>
      <c r="B4855" s="11">
        <v>2015</v>
      </c>
      <c r="C4855" s="11" t="s">
        <v>14804</v>
      </c>
      <c r="D4855" s="11" t="s">
        <v>14805</v>
      </c>
    </row>
    <row r="4856" spans="1:7" x14ac:dyDescent="0.3">
      <c r="A4856" s="11" t="s">
        <v>14806</v>
      </c>
      <c r="B4856" s="11">
        <v>2019</v>
      </c>
      <c r="C4856" s="11" t="s">
        <v>14807</v>
      </c>
      <c r="D4856" s="11" t="s">
        <v>9513</v>
      </c>
      <c r="G4856" s="11" t="s">
        <v>1622</v>
      </c>
    </row>
    <row r="4857" spans="1:7" x14ac:dyDescent="0.3">
      <c r="A4857" s="11" t="s">
        <v>14808</v>
      </c>
      <c r="B4857" s="11">
        <v>2021</v>
      </c>
      <c r="C4857" s="11" t="s">
        <v>14809</v>
      </c>
      <c r="D4857" s="11" t="s">
        <v>14810</v>
      </c>
    </row>
    <row r="4858" spans="1:7" x14ac:dyDescent="0.3">
      <c r="A4858" s="11" t="s">
        <v>14811</v>
      </c>
      <c r="B4858" s="11" t="s">
        <v>4399</v>
      </c>
      <c r="C4858" s="11" t="s">
        <v>14812</v>
      </c>
      <c r="D4858" s="11" t="s">
        <v>1723</v>
      </c>
      <c r="E4858" s="11">
        <v>14</v>
      </c>
      <c r="F4858" s="11">
        <v>4</v>
      </c>
    </row>
    <row r="4859" spans="1:7" x14ac:dyDescent="0.3">
      <c r="A4859" s="11" t="s">
        <v>14813</v>
      </c>
      <c r="B4859" s="11" t="s">
        <v>4403</v>
      </c>
      <c r="C4859" s="11" t="s">
        <v>14814</v>
      </c>
      <c r="D4859" s="11" t="s">
        <v>828</v>
      </c>
      <c r="E4859" s="11">
        <v>14</v>
      </c>
      <c r="G4859" s="11" t="s">
        <v>14815</v>
      </c>
    </row>
    <row r="4860" spans="1:7" x14ac:dyDescent="0.3">
      <c r="A4860" s="11" t="s">
        <v>14816</v>
      </c>
      <c r="B4860" s="11">
        <v>2022</v>
      </c>
      <c r="C4860" s="11" t="s">
        <v>14817</v>
      </c>
      <c r="D4860" s="11" t="s">
        <v>14738</v>
      </c>
      <c r="E4860" s="11">
        <v>27</v>
      </c>
      <c r="F4860" s="11">
        <v>4</v>
      </c>
      <c r="G4860" s="11" t="s">
        <v>14818</v>
      </c>
    </row>
    <row r="4861" spans="1:7" x14ac:dyDescent="0.3">
      <c r="A4861" s="11" t="s">
        <v>14819</v>
      </c>
      <c r="B4861" s="11">
        <v>2012</v>
      </c>
      <c r="C4861" s="11" t="s">
        <v>14820</v>
      </c>
      <c r="D4861" s="11" t="s">
        <v>14821</v>
      </c>
      <c r="G4861" s="11" t="s">
        <v>14822</v>
      </c>
    </row>
    <row r="4862" spans="1:7" x14ac:dyDescent="0.3">
      <c r="A4862" s="11" t="s">
        <v>14823</v>
      </c>
      <c r="B4862" s="11">
        <v>2021</v>
      </c>
      <c r="C4862" s="11" t="s">
        <v>14824</v>
      </c>
      <c r="D4862" s="11" t="s">
        <v>7571</v>
      </c>
      <c r="E4862" s="11">
        <v>114</v>
      </c>
      <c r="G4862" s="11">
        <v>106551</v>
      </c>
    </row>
    <row r="4863" spans="1:7" x14ac:dyDescent="0.3">
      <c r="A4863" s="11" t="s">
        <v>14825</v>
      </c>
      <c r="B4863" s="11">
        <v>2018</v>
      </c>
      <c r="C4863" s="11" t="s">
        <v>14826</v>
      </c>
      <c r="D4863" s="11" t="s">
        <v>14827</v>
      </c>
    </row>
    <row r="4864" spans="1:7" x14ac:dyDescent="0.3">
      <c r="A4864" s="11" t="s">
        <v>14828</v>
      </c>
      <c r="B4864" s="11">
        <v>2024</v>
      </c>
      <c r="C4864" s="11" t="s">
        <v>14829</v>
      </c>
      <c r="D4864" s="11" t="s">
        <v>14830</v>
      </c>
      <c r="E4864" s="11">
        <v>8</v>
      </c>
      <c r="F4864" s="11" t="s">
        <v>14713</v>
      </c>
      <c r="G4864" s="11" t="s">
        <v>2902</v>
      </c>
    </row>
    <row r="4865" spans="1:7" x14ac:dyDescent="0.3">
      <c r="A4865" s="11" t="s">
        <v>14831</v>
      </c>
      <c r="B4865" s="11">
        <v>2024</v>
      </c>
      <c r="C4865" s="11" t="s">
        <v>14832</v>
      </c>
      <c r="D4865" s="11" t="s">
        <v>14831</v>
      </c>
    </row>
    <row r="4866" spans="1:7" x14ac:dyDescent="0.3">
      <c r="A4866" s="11" t="s">
        <v>14833</v>
      </c>
      <c r="B4866" s="11">
        <v>2020</v>
      </c>
      <c r="C4866" s="11" t="s">
        <v>14834</v>
      </c>
      <c r="D4866" s="11" t="s">
        <v>14835</v>
      </c>
    </row>
    <row r="4867" spans="1:7" x14ac:dyDescent="0.3">
      <c r="A4867" s="11" t="s">
        <v>14836</v>
      </c>
      <c r="B4867" s="11">
        <v>2014</v>
      </c>
      <c r="C4867" s="11" t="s">
        <v>14837</v>
      </c>
      <c r="D4867" s="11" t="s">
        <v>14838</v>
      </c>
      <c r="E4867" s="11">
        <v>20</v>
      </c>
      <c r="F4867" s="11" t="s">
        <v>3293</v>
      </c>
      <c r="G4867" s="11" t="s">
        <v>14839</v>
      </c>
    </row>
    <row r="4868" spans="1:7" x14ac:dyDescent="0.3">
      <c r="A4868" s="11" t="s">
        <v>14840</v>
      </c>
      <c r="B4868" s="11">
        <v>2015</v>
      </c>
      <c r="C4868" s="11" t="s">
        <v>14841</v>
      </c>
      <c r="D4868" s="11" t="s">
        <v>14842</v>
      </c>
    </row>
    <row r="4869" spans="1:7" x14ac:dyDescent="0.3">
      <c r="A4869" s="11" t="s">
        <v>14843</v>
      </c>
      <c r="B4869" s="11">
        <v>2016</v>
      </c>
      <c r="C4869" s="11" t="s">
        <v>14844</v>
      </c>
      <c r="D4869" s="11" t="s">
        <v>14845</v>
      </c>
      <c r="G4869" s="11" t="s">
        <v>14846</v>
      </c>
    </row>
    <row r="4870" spans="1:7" x14ac:dyDescent="0.3">
      <c r="A4870" s="11" t="s">
        <v>14847</v>
      </c>
      <c r="B4870" s="11">
        <v>2016</v>
      </c>
      <c r="C4870" s="11" t="s">
        <v>14848</v>
      </c>
      <c r="D4870" s="11" t="s">
        <v>14849</v>
      </c>
    </row>
    <row r="4871" spans="1:7" x14ac:dyDescent="0.3">
      <c r="A4871" s="11" t="s">
        <v>14850</v>
      </c>
      <c r="B4871" s="11">
        <v>2021</v>
      </c>
      <c r="C4871" s="11" t="s">
        <v>14851</v>
      </c>
      <c r="D4871" s="11" t="s">
        <v>14830</v>
      </c>
      <c r="E4871" s="11">
        <v>5</v>
      </c>
      <c r="F4871" s="11" t="s">
        <v>8576</v>
      </c>
      <c r="G4871" s="11" t="s">
        <v>6017</v>
      </c>
    </row>
    <row r="4872" spans="1:7" x14ac:dyDescent="0.3">
      <c r="A4872" s="11" t="s">
        <v>14852</v>
      </c>
      <c r="B4872" s="11">
        <v>2021</v>
      </c>
      <c r="C4872" s="11" t="s">
        <v>14853</v>
      </c>
      <c r="D4872" s="11" t="s">
        <v>14681</v>
      </c>
      <c r="E4872" s="11">
        <v>23</v>
      </c>
      <c r="F4872" s="11">
        <v>5</v>
      </c>
      <c r="G4872" s="11" t="s">
        <v>14854</v>
      </c>
    </row>
    <row r="4873" spans="1:7" x14ac:dyDescent="0.3">
      <c r="A4873" s="11" t="s">
        <v>14855</v>
      </c>
      <c r="B4873" s="11">
        <v>2017</v>
      </c>
      <c r="C4873" s="11" t="s">
        <v>14856</v>
      </c>
      <c r="D4873" s="11" t="s">
        <v>14673</v>
      </c>
      <c r="G4873" s="11" t="s">
        <v>6551</v>
      </c>
    </row>
    <row r="4874" spans="1:7" x14ac:dyDescent="0.3">
      <c r="A4874" s="11" t="s">
        <v>14857</v>
      </c>
      <c r="B4874" s="11">
        <v>2013</v>
      </c>
      <c r="C4874" s="11" t="s">
        <v>14858</v>
      </c>
      <c r="D4874" s="11" t="s">
        <v>14719</v>
      </c>
      <c r="G4874" s="11" t="s">
        <v>14859</v>
      </c>
    </row>
    <row r="4875" spans="1:7" x14ac:dyDescent="0.3">
      <c r="A4875" s="11" t="s">
        <v>14860</v>
      </c>
      <c r="B4875" s="11">
        <v>2021</v>
      </c>
      <c r="C4875" s="11" t="s">
        <v>14861</v>
      </c>
      <c r="D4875" s="11" t="s">
        <v>14862</v>
      </c>
    </row>
    <row r="4876" spans="1:7" x14ac:dyDescent="0.3">
      <c r="A4876" s="11" t="s">
        <v>14863</v>
      </c>
      <c r="B4876" s="11">
        <v>2021</v>
      </c>
      <c r="C4876" s="11" t="s">
        <v>14864</v>
      </c>
      <c r="D4876" s="11" t="s">
        <v>14785</v>
      </c>
      <c r="G4876" s="11" t="s">
        <v>14865</v>
      </c>
    </row>
    <row r="4877" spans="1:7" x14ac:dyDescent="0.3">
      <c r="A4877" s="11" t="s">
        <v>14866</v>
      </c>
      <c r="B4877" s="11">
        <v>2021</v>
      </c>
      <c r="C4877" s="11" t="s">
        <v>14867</v>
      </c>
      <c r="D4877" s="11" t="s">
        <v>14868</v>
      </c>
      <c r="E4877" s="11">
        <v>24</v>
      </c>
      <c r="F4877" s="11">
        <v>6</v>
      </c>
      <c r="G4877" s="11" t="s">
        <v>14869</v>
      </c>
    </row>
    <row r="4878" spans="1:7" x14ac:dyDescent="0.3">
      <c r="A4878" s="11" t="s">
        <v>14870</v>
      </c>
      <c r="B4878" s="11">
        <v>2019</v>
      </c>
      <c r="C4878" s="11" t="s">
        <v>14871</v>
      </c>
      <c r="D4878" s="11" t="s">
        <v>14872</v>
      </c>
      <c r="G4878" s="11" t="s">
        <v>1666</v>
      </c>
    </row>
    <row r="4879" spans="1:7" x14ac:dyDescent="0.3">
      <c r="A4879" s="11" t="s">
        <v>14873</v>
      </c>
      <c r="B4879" s="11">
        <v>2019</v>
      </c>
      <c r="C4879" s="11" t="s">
        <v>14874</v>
      </c>
      <c r="D4879" s="11" t="s">
        <v>14716</v>
      </c>
      <c r="E4879" s="11">
        <v>13</v>
      </c>
      <c r="G4879" s="11">
        <v>18</v>
      </c>
    </row>
    <row r="4880" spans="1:7" x14ac:dyDescent="0.3">
      <c r="A4880" s="11" t="s">
        <v>14875</v>
      </c>
      <c r="B4880" s="11">
        <v>2013</v>
      </c>
      <c r="C4880" s="11" t="s">
        <v>14876</v>
      </c>
      <c r="D4880" s="11" t="s">
        <v>14877</v>
      </c>
    </row>
    <row r="4881" spans="1:7" x14ac:dyDescent="0.3">
      <c r="A4881" s="11" t="s">
        <v>14878</v>
      </c>
      <c r="B4881" s="11">
        <v>2021</v>
      </c>
      <c r="C4881" s="11" t="s">
        <v>14879</v>
      </c>
      <c r="D4881" s="11" t="s">
        <v>14880</v>
      </c>
      <c r="G4881" s="11" t="s">
        <v>14881</v>
      </c>
    </row>
    <row r="4882" spans="1:7" x14ac:dyDescent="0.3">
      <c r="A4882" s="11" t="s">
        <v>14882</v>
      </c>
      <c r="B4882" s="11">
        <v>2020</v>
      </c>
      <c r="C4882" s="11" t="s">
        <v>14883</v>
      </c>
      <c r="D4882" s="11" t="s">
        <v>14830</v>
      </c>
      <c r="E4882" s="11">
        <v>4</v>
      </c>
      <c r="F4882" s="11" t="s">
        <v>8576</v>
      </c>
      <c r="G4882" s="11" t="s">
        <v>3170</v>
      </c>
    </row>
    <row r="4883" spans="1:7" x14ac:dyDescent="0.3">
      <c r="A4883" s="11" t="s">
        <v>14884</v>
      </c>
      <c r="B4883" s="11">
        <v>2021</v>
      </c>
      <c r="C4883" s="11" t="s">
        <v>14885</v>
      </c>
      <c r="D4883" s="11" t="s">
        <v>14830</v>
      </c>
      <c r="E4883" s="11">
        <v>5</v>
      </c>
      <c r="F4883" s="11" t="s">
        <v>8576</v>
      </c>
      <c r="G4883" s="11" t="s">
        <v>2643</v>
      </c>
    </row>
    <row r="4884" spans="1:7" x14ac:dyDescent="0.3">
      <c r="A4884" s="11" t="s">
        <v>14886</v>
      </c>
      <c r="B4884" s="11">
        <v>2017</v>
      </c>
      <c r="C4884" s="11" t="s">
        <v>14887</v>
      </c>
      <c r="D4884" s="11" t="s">
        <v>7571</v>
      </c>
      <c r="E4884" s="11">
        <v>66</v>
      </c>
      <c r="G4884" s="11" t="s">
        <v>12408</v>
      </c>
    </row>
    <row r="4885" spans="1:7" x14ac:dyDescent="0.3">
      <c r="A4885" s="11" t="s">
        <v>14888</v>
      </c>
      <c r="B4885" s="11">
        <v>2011</v>
      </c>
      <c r="C4885" s="11" t="s">
        <v>14889</v>
      </c>
      <c r="D4885" s="11" t="s">
        <v>14890</v>
      </c>
      <c r="G4885" s="11" t="s">
        <v>2624</v>
      </c>
    </row>
    <row r="4886" spans="1:7" x14ac:dyDescent="0.3">
      <c r="A4886" s="11" t="s">
        <v>14891</v>
      </c>
      <c r="B4886" s="11">
        <v>2014</v>
      </c>
      <c r="C4886" s="11" t="s">
        <v>14892</v>
      </c>
      <c r="D4886" s="11" t="s">
        <v>14719</v>
      </c>
      <c r="G4886" s="11" t="s">
        <v>14893</v>
      </c>
    </row>
    <row r="4887" spans="1:7" x14ac:dyDescent="0.3">
      <c r="A4887" s="11" t="s">
        <v>14894</v>
      </c>
      <c r="B4887" s="11">
        <v>2013</v>
      </c>
      <c r="C4887" s="11" t="s">
        <v>14895</v>
      </c>
      <c r="D4887" s="11" t="s">
        <v>7534</v>
      </c>
      <c r="G4887" s="11" t="s">
        <v>14896</v>
      </c>
    </row>
    <row r="4888" spans="1:7" x14ac:dyDescent="0.3">
      <c r="A4888" s="11" t="s">
        <v>14897</v>
      </c>
      <c r="B4888" s="11">
        <v>2011</v>
      </c>
      <c r="C4888" s="11" t="s">
        <v>14898</v>
      </c>
      <c r="D4888" s="11" t="s">
        <v>14899</v>
      </c>
      <c r="G4888" s="11" t="s">
        <v>589</v>
      </c>
    </row>
    <row r="4889" spans="1:7" x14ac:dyDescent="0.3">
      <c r="A4889" s="11" t="s">
        <v>14900</v>
      </c>
      <c r="B4889" s="11">
        <v>2021</v>
      </c>
      <c r="C4889" s="11" t="s">
        <v>14901</v>
      </c>
      <c r="D4889" s="11" t="s">
        <v>14785</v>
      </c>
    </row>
    <row r="4890" spans="1:7" x14ac:dyDescent="0.3">
      <c r="A4890" s="11" t="s">
        <v>14902</v>
      </c>
      <c r="B4890" s="11">
        <v>2017</v>
      </c>
      <c r="C4890" s="11" t="s">
        <v>6468</v>
      </c>
      <c r="D4890" s="11" t="s">
        <v>6469</v>
      </c>
    </row>
    <row r="4891" spans="1:7" x14ac:dyDescent="0.3">
      <c r="A4891" s="11" t="s">
        <v>14903</v>
      </c>
      <c r="B4891" s="11">
        <v>2012</v>
      </c>
      <c r="C4891" s="11" t="s">
        <v>14904</v>
      </c>
      <c r="D4891" s="11" t="s">
        <v>14905</v>
      </c>
    </row>
    <row r="4892" spans="1:7" x14ac:dyDescent="0.3">
      <c r="A4892" s="11" t="s">
        <v>14906</v>
      </c>
      <c r="B4892" s="11">
        <v>2018</v>
      </c>
      <c r="C4892" s="11" t="s">
        <v>14907</v>
      </c>
      <c r="D4892" s="11" t="s">
        <v>14908</v>
      </c>
      <c r="G4892" s="11" t="s">
        <v>14909</v>
      </c>
    </row>
    <row r="4893" spans="1:7" x14ac:dyDescent="0.3">
      <c r="A4893" s="11" t="s">
        <v>14910</v>
      </c>
      <c r="B4893" s="11">
        <v>2016</v>
      </c>
      <c r="C4893" s="11" t="s">
        <v>14911</v>
      </c>
      <c r="D4893" s="11" t="s">
        <v>7477</v>
      </c>
      <c r="E4893" s="11">
        <v>12</v>
      </c>
      <c r="F4893" s="11">
        <v>1</v>
      </c>
      <c r="G4893" s="11" t="s">
        <v>14912</v>
      </c>
    </row>
    <row r="4894" spans="1:7" x14ac:dyDescent="0.3">
      <c r="A4894" s="11" t="s">
        <v>14913</v>
      </c>
      <c r="B4894" s="11">
        <v>2015</v>
      </c>
      <c r="C4894" s="11" t="s">
        <v>14914</v>
      </c>
      <c r="D4894" s="11"/>
      <c r="G4894" s="8" t="s">
        <v>14915</v>
      </c>
    </row>
    <row r="4895" spans="1:7" x14ac:dyDescent="0.3">
      <c r="A4895" s="11" t="s">
        <v>473</v>
      </c>
      <c r="B4895" s="11">
        <v>2017</v>
      </c>
      <c r="C4895" s="11" t="s">
        <v>474</v>
      </c>
      <c r="D4895" s="11" t="s">
        <v>475</v>
      </c>
      <c r="G4895" s="11" t="s">
        <v>476</v>
      </c>
    </row>
    <row r="4896" spans="1:7" x14ac:dyDescent="0.3">
      <c r="A4896" s="11" t="s">
        <v>9241</v>
      </c>
      <c r="B4896" s="11">
        <v>2019</v>
      </c>
      <c r="C4896" s="11" t="s">
        <v>6337</v>
      </c>
      <c r="D4896" s="11" t="s">
        <v>480</v>
      </c>
      <c r="G4896" s="11" t="s">
        <v>481</v>
      </c>
    </row>
    <row r="4897" spans="1:7" x14ac:dyDescent="0.3">
      <c r="A4897" s="11" t="s">
        <v>9250</v>
      </c>
      <c r="B4897" s="11">
        <v>2021</v>
      </c>
      <c r="C4897" s="11" t="s">
        <v>9251</v>
      </c>
      <c r="D4897" s="11" t="s">
        <v>4634</v>
      </c>
      <c r="E4897" s="11">
        <v>24</v>
      </c>
      <c r="G4897" s="11">
        <v>100153</v>
      </c>
    </row>
    <row r="4898" spans="1:7" x14ac:dyDescent="0.3">
      <c r="A4898" s="11" t="s">
        <v>3889</v>
      </c>
      <c r="B4898" s="11">
        <v>2021</v>
      </c>
      <c r="C4898" s="11" t="s">
        <v>2022</v>
      </c>
      <c r="D4898" s="11" t="s">
        <v>3890</v>
      </c>
    </row>
    <row r="4899" spans="1:7" x14ac:dyDescent="0.3">
      <c r="A4899" s="11" t="s">
        <v>14916</v>
      </c>
      <c r="B4899" s="11">
        <v>2020</v>
      </c>
      <c r="C4899" s="11" t="s">
        <v>14917</v>
      </c>
      <c r="D4899" s="11" t="s">
        <v>728</v>
      </c>
      <c r="E4899" s="11" t="s">
        <v>14918</v>
      </c>
    </row>
    <row r="4900" spans="1:7" x14ac:dyDescent="0.3">
      <c r="A4900" s="11" t="s">
        <v>826</v>
      </c>
      <c r="B4900" s="11">
        <v>2017</v>
      </c>
      <c r="C4900" s="11" t="s">
        <v>515</v>
      </c>
      <c r="D4900" s="11" t="s">
        <v>14919</v>
      </c>
    </row>
    <row r="4901" spans="1:7" x14ac:dyDescent="0.3">
      <c r="A4901" s="11" t="s">
        <v>3178</v>
      </c>
      <c r="B4901" s="11">
        <v>2018</v>
      </c>
      <c r="C4901" s="11" t="s">
        <v>1944</v>
      </c>
      <c r="D4901" s="11" t="s">
        <v>10446</v>
      </c>
    </row>
    <row r="4902" spans="1:7" x14ac:dyDescent="0.3">
      <c r="A4902" s="11" t="s">
        <v>14920</v>
      </c>
      <c r="B4902" s="11">
        <v>2021</v>
      </c>
      <c r="C4902" s="11" t="s">
        <v>14921</v>
      </c>
      <c r="D4902" s="11" t="s">
        <v>13865</v>
      </c>
    </row>
    <row r="4903" spans="1:7" x14ac:dyDescent="0.3">
      <c r="A4903" s="11" t="s">
        <v>836</v>
      </c>
      <c r="B4903" s="11">
        <v>2019</v>
      </c>
      <c r="C4903" s="11" t="s">
        <v>3718</v>
      </c>
      <c r="D4903" s="11" t="s">
        <v>4449</v>
      </c>
    </row>
    <row r="4904" spans="1:7" x14ac:dyDescent="0.3">
      <c r="A4904" s="11" t="s">
        <v>14922</v>
      </c>
      <c r="B4904" s="11">
        <v>2021</v>
      </c>
      <c r="C4904" s="11" t="s">
        <v>14923</v>
      </c>
      <c r="D4904" s="11" t="s">
        <v>14924</v>
      </c>
      <c r="G4904" s="11" t="s">
        <v>5538</v>
      </c>
    </row>
    <row r="4905" spans="1:7" x14ac:dyDescent="0.3">
      <c r="A4905" s="11" t="s">
        <v>14925</v>
      </c>
      <c r="B4905" s="11">
        <v>2021</v>
      </c>
      <c r="C4905" s="11" t="s">
        <v>14926</v>
      </c>
      <c r="D4905" s="11" t="s">
        <v>14927</v>
      </c>
      <c r="G4905" s="11" t="s">
        <v>14928</v>
      </c>
    </row>
    <row r="4906" spans="1:7" x14ac:dyDescent="0.3">
      <c r="A4906" s="11" t="s">
        <v>3195</v>
      </c>
      <c r="B4906" s="11">
        <v>2019</v>
      </c>
      <c r="C4906" s="11" t="s">
        <v>3196</v>
      </c>
      <c r="D4906" s="11" t="s">
        <v>2653</v>
      </c>
    </row>
    <row r="4907" spans="1:7" x14ac:dyDescent="0.3">
      <c r="A4907" s="11" t="s">
        <v>14929</v>
      </c>
      <c r="B4907" s="11">
        <v>2018</v>
      </c>
      <c r="C4907" s="11" t="s">
        <v>2374</v>
      </c>
      <c r="D4907" s="11" t="s">
        <v>14930</v>
      </c>
    </row>
    <row r="4908" spans="1:7" x14ac:dyDescent="0.3">
      <c r="A4908" s="11" t="s">
        <v>14931</v>
      </c>
      <c r="B4908" s="11">
        <v>2010</v>
      </c>
      <c r="C4908" s="11" t="s">
        <v>14932</v>
      </c>
      <c r="D4908" s="11" t="s">
        <v>14933</v>
      </c>
    </row>
    <row r="4909" spans="1:7" x14ac:dyDescent="0.3">
      <c r="A4909" s="11" t="s">
        <v>14934</v>
      </c>
      <c r="B4909" s="11">
        <v>2016</v>
      </c>
      <c r="C4909" s="11" t="s">
        <v>14935</v>
      </c>
      <c r="D4909" s="11" t="s">
        <v>9282</v>
      </c>
    </row>
    <row r="4910" spans="1:7" x14ac:dyDescent="0.3">
      <c r="A4910" s="11" t="s">
        <v>14936</v>
      </c>
      <c r="B4910" s="11">
        <v>2020</v>
      </c>
      <c r="C4910" s="11" t="s">
        <v>14937</v>
      </c>
      <c r="D4910" s="11" t="s">
        <v>14938</v>
      </c>
    </row>
    <row r="4911" spans="1:7" x14ac:dyDescent="0.3">
      <c r="A4911" s="11" t="s">
        <v>14939</v>
      </c>
      <c r="B4911" s="11">
        <v>2017</v>
      </c>
      <c r="C4911" s="11" t="s">
        <v>14940</v>
      </c>
      <c r="D4911" s="11" t="s">
        <v>14941</v>
      </c>
    </row>
    <row r="4912" spans="1:7" x14ac:dyDescent="0.3">
      <c r="A4912" s="11" t="s">
        <v>14942</v>
      </c>
      <c r="B4912" s="11">
        <v>2020</v>
      </c>
      <c r="C4912" s="11" t="s">
        <v>14943</v>
      </c>
      <c r="D4912" s="11" t="s">
        <v>14944</v>
      </c>
    </row>
    <row r="4913" spans="1:8" x14ac:dyDescent="0.3">
      <c r="A4913" s="11" t="s">
        <v>896</v>
      </c>
      <c r="B4913" s="11">
        <v>2020</v>
      </c>
      <c r="C4913" s="11" t="s">
        <v>14945</v>
      </c>
      <c r="D4913" s="11" t="s">
        <v>14946</v>
      </c>
    </row>
    <row r="4914" spans="1:8" x14ac:dyDescent="0.3">
      <c r="A4914" s="11" t="s">
        <v>14947</v>
      </c>
      <c r="B4914" s="11">
        <v>2016</v>
      </c>
      <c r="C4914" s="11" t="s">
        <v>14948</v>
      </c>
      <c r="D4914" s="11" t="s">
        <v>14949</v>
      </c>
    </row>
    <row r="4915" spans="1:8" x14ac:dyDescent="0.3">
      <c r="A4915" s="11" t="s">
        <v>14950</v>
      </c>
      <c r="B4915" s="11">
        <v>2018</v>
      </c>
      <c r="C4915" s="11" t="s">
        <v>7839</v>
      </c>
      <c r="D4915" s="11" t="s">
        <v>14938</v>
      </c>
    </row>
    <row r="4916" spans="1:8" x14ac:dyDescent="0.3">
      <c r="A4916" s="11" t="s">
        <v>14951</v>
      </c>
      <c r="B4916" s="11">
        <v>2020</v>
      </c>
      <c r="C4916" s="11" t="s">
        <v>14952</v>
      </c>
      <c r="D4916" s="11" t="s">
        <v>14953</v>
      </c>
    </row>
    <row r="4917" spans="1:8" x14ac:dyDescent="0.3">
      <c r="A4917" s="11" t="s">
        <v>929</v>
      </c>
      <c r="B4917" s="11">
        <v>2020</v>
      </c>
      <c r="C4917" s="11" t="s">
        <v>12649</v>
      </c>
      <c r="D4917" s="11" t="s">
        <v>3967</v>
      </c>
    </row>
    <row r="4918" spans="1:8" x14ac:dyDescent="0.3">
      <c r="A4918" s="11" t="s">
        <v>976</v>
      </c>
      <c r="B4918" s="11">
        <v>2019</v>
      </c>
      <c r="C4918" s="11" t="s">
        <v>4785</v>
      </c>
      <c r="D4918" s="11" t="s">
        <v>4786</v>
      </c>
    </row>
    <row r="4919" spans="1:8" x14ac:dyDescent="0.3">
      <c r="A4919" s="11" t="s">
        <v>14954</v>
      </c>
      <c r="B4919" s="11">
        <v>2020</v>
      </c>
      <c r="C4919" s="11" t="s">
        <v>14955</v>
      </c>
      <c r="D4919" s="11" t="s">
        <v>9278</v>
      </c>
    </row>
    <row r="4920" spans="1:8" x14ac:dyDescent="0.3">
      <c r="A4920" s="11" t="s">
        <v>14956</v>
      </c>
      <c r="B4920" s="11">
        <v>2017</v>
      </c>
      <c r="C4920" s="11" t="s">
        <v>14957</v>
      </c>
      <c r="D4920" s="11" t="s">
        <v>14958</v>
      </c>
      <c r="E4920" s="11">
        <v>19</v>
      </c>
      <c r="F4920" s="11">
        <v>3</v>
      </c>
      <c r="G4920" s="11" t="s">
        <v>14959</v>
      </c>
      <c r="H4920" s="11" t="s">
        <v>14960</v>
      </c>
    </row>
    <row r="4921" spans="1:8" x14ac:dyDescent="0.3">
      <c r="A4921" s="11" t="s">
        <v>14961</v>
      </c>
      <c r="B4921" s="11">
        <v>2021</v>
      </c>
      <c r="C4921" s="11" t="s">
        <v>14962</v>
      </c>
      <c r="D4921" s="11" t="s">
        <v>728</v>
      </c>
      <c r="E4921" s="11" t="s">
        <v>14963</v>
      </c>
    </row>
    <row r="4922" spans="1:8" x14ac:dyDescent="0.3">
      <c r="A4922" s="11" t="s">
        <v>6203</v>
      </c>
      <c r="B4922" s="11">
        <v>2021</v>
      </c>
      <c r="C4922" s="11" t="s">
        <v>14964</v>
      </c>
      <c r="D4922" s="11" t="s">
        <v>14965</v>
      </c>
    </row>
    <row r="4923" spans="1:8" x14ac:dyDescent="0.3">
      <c r="A4923" s="11" t="s">
        <v>11639</v>
      </c>
      <c r="B4923" s="11">
        <v>2016</v>
      </c>
      <c r="C4923" s="11" t="s">
        <v>6311</v>
      </c>
      <c r="D4923" s="11" t="s">
        <v>12485</v>
      </c>
      <c r="G4923" s="11" t="s">
        <v>10115</v>
      </c>
    </row>
    <row r="4924" spans="1:8" x14ac:dyDescent="0.3">
      <c r="A4924" s="11" t="s">
        <v>12335</v>
      </c>
      <c r="B4924" s="11">
        <v>2013</v>
      </c>
      <c r="C4924" s="11" t="s">
        <v>6318</v>
      </c>
      <c r="D4924" s="11" t="s">
        <v>6145</v>
      </c>
      <c r="G4924" s="11" t="s">
        <v>6320</v>
      </c>
    </row>
    <row r="4925" spans="1:8" x14ac:dyDescent="0.3">
      <c r="A4925" s="11" t="s">
        <v>8638</v>
      </c>
      <c r="B4925" s="11">
        <v>2021</v>
      </c>
      <c r="C4925" s="11" t="s">
        <v>8639</v>
      </c>
      <c r="D4925" s="11" t="s">
        <v>8640</v>
      </c>
      <c r="G4925" s="11" t="s">
        <v>1799</v>
      </c>
    </row>
    <row r="4926" spans="1:8" x14ac:dyDescent="0.3">
      <c r="A4926" s="11" t="s">
        <v>3619</v>
      </c>
      <c r="B4926" s="11">
        <v>2020</v>
      </c>
      <c r="C4926" s="11" t="s">
        <v>3620</v>
      </c>
      <c r="D4926" s="11" t="s">
        <v>446</v>
      </c>
      <c r="E4926" s="11">
        <v>161</v>
      </c>
      <c r="G4926" s="11">
        <v>113725</v>
      </c>
    </row>
    <row r="4927" spans="1:8" x14ac:dyDescent="0.3">
      <c r="A4927" s="11" t="s">
        <v>4199</v>
      </c>
      <c r="B4927" s="11">
        <v>2020</v>
      </c>
      <c r="C4927" s="11" t="s">
        <v>4200</v>
      </c>
      <c r="D4927" s="11" t="s">
        <v>1239</v>
      </c>
      <c r="H4927" s="11" t="s">
        <v>11804</v>
      </c>
    </row>
    <row r="4928" spans="1:8" x14ac:dyDescent="0.3">
      <c r="A4928" s="11" t="s">
        <v>6215</v>
      </c>
      <c r="B4928" s="11">
        <v>2014</v>
      </c>
      <c r="C4928" s="11" t="s">
        <v>6216</v>
      </c>
      <c r="D4928" s="11" t="s">
        <v>11468</v>
      </c>
      <c r="G4928" s="11" t="s">
        <v>1057</v>
      </c>
    </row>
    <row r="4929" spans="1:7" x14ac:dyDescent="0.3">
      <c r="A4929" s="11" t="s">
        <v>11655</v>
      </c>
      <c r="B4929" s="11">
        <v>2018</v>
      </c>
      <c r="C4929" s="11" t="s">
        <v>6334</v>
      </c>
      <c r="D4929" s="11" t="s">
        <v>4449</v>
      </c>
    </row>
    <row r="4930" spans="1:7" x14ac:dyDescent="0.3">
      <c r="A4930" s="11" t="s">
        <v>1079</v>
      </c>
      <c r="B4930" s="11">
        <v>2019</v>
      </c>
      <c r="C4930" s="11" t="s">
        <v>7917</v>
      </c>
      <c r="D4930" s="11" t="s">
        <v>7918</v>
      </c>
      <c r="E4930" s="11">
        <v>1</v>
      </c>
      <c r="F4930" s="11">
        <v>8</v>
      </c>
      <c r="G4930" s="11">
        <v>9</v>
      </c>
    </row>
    <row r="4931" spans="1:7" x14ac:dyDescent="0.3">
      <c r="A4931" s="11" t="s">
        <v>10427</v>
      </c>
      <c r="B4931" s="11">
        <v>2019</v>
      </c>
      <c r="C4931" s="11" t="s">
        <v>10428</v>
      </c>
      <c r="D4931" s="11" t="s">
        <v>14966</v>
      </c>
      <c r="G4931" s="11" t="s">
        <v>10430</v>
      </c>
    </row>
    <row r="4932" spans="1:7" x14ac:dyDescent="0.3">
      <c r="A4932" s="11" t="s">
        <v>1092</v>
      </c>
      <c r="B4932" s="11">
        <v>2019</v>
      </c>
      <c r="C4932" s="11" t="s">
        <v>4068</v>
      </c>
      <c r="D4932" s="11" t="s">
        <v>12676</v>
      </c>
    </row>
    <row r="4933" spans="1:7" x14ac:dyDescent="0.3">
      <c r="A4933" s="11" t="s">
        <v>14967</v>
      </c>
      <c r="B4933" s="11">
        <v>2021</v>
      </c>
      <c r="C4933" s="11" t="s">
        <v>10146</v>
      </c>
      <c r="D4933" s="11" t="s">
        <v>14968</v>
      </c>
    </row>
    <row r="4934" spans="1:7" x14ac:dyDescent="0.3">
      <c r="A4934" s="11" t="s">
        <v>14969</v>
      </c>
      <c r="B4934" s="11">
        <v>2020</v>
      </c>
      <c r="C4934" s="11" t="s">
        <v>14970</v>
      </c>
      <c r="D4934" s="11" t="s">
        <v>8242</v>
      </c>
    </row>
    <row r="4935" spans="1:7" x14ac:dyDescent="0.3">
      <c r="A4935" s="11" t="s">
        <v>14971</v>
      </c>
      <c r="B4935" s="11">
        <v>2020</v>
      </c>
      <c r="C4935" s="11" t="s">
        <v>14972</v>
      </c>
      <c r="D4935" s="11" t="s">
        <v>2825</v>
      </c>
      <c r="G4935" s="11" t="s">
        <v>14973</v>
      </c>
    </row>
    <row r="4936" spans="1:7" x14ac:dyDescent="0.3">
      <c r="A4936" s="11" t="s">
        <v>14974</v>
      </c>
      <c r="B4936" s="11">
        <v>2016</v>
      </c>
      <c r="C4936" s="11" t="s">
        <v>14975</v>
      </c>
      <c r="D4936" s="11" t="s">
        <v>14976</v>
      </c>
    </row>
    <row r="4937" spans="1:7" x14ac:dyDescent="0.3">
      <c r="A4937" s="11" t="s">
        <v>645</v>
      </c>
      <c r="B4937" s="11">
        <v>2016</v>
      </c>
      <c r="C4937" s="11" t="s">
        <v>646</v>
      </c>
      <c r="D4937" s="11" t="s">
        <v>647</v>
      </c>
      <c r="G4937" s="11" t="s">
        <v>648</v>
      </c>
    </row>
    <row r="4938" spans="1:7" x14ac:dyDescent="0.3">
      <c r="A4938" s="11" t="s">
        <v>4229</v>
      </c>
      <c r="B4938" s="11">
        <v>2019</v>
      </c>
      <c r="C4938" s="11" t="s">
        <v>6397</v>
      </c>
      <c r="D4938" s="11" t="s">
        <v>14977</v>
      </c>
    </row>
    <row r="4939" spans="1:7" x14ac:dyDescent="0.3">
      <c r="A4939" s="11" t="s">
        <v>8354</v>
      </c>
      <c r="B4939" s="11">
        <v>2021</v>
      </c>
      <c r="C4939" s="11" t="s">
        <v>14978</v>
      </c>
      <c r="D4939" s="11" t="s">
        <v>14968</v>
      </c>
    </row>
    <row r="4940" spans="1:7" x14ac:dyDescent="0.3">
      <c r="A4940" s="11" t="s">
        <v>8354</v>
      </c>
      <c r="B4940" s="11">
        <v>2021</v>
      </c>
      <c r="C4940" s="11" t="s">
        <v>2016</v>
      </c>
      <c r="D4940" s="11" t="s">
        <v>14979</v>
      </c>
      <c r="E4940" s="11">
        <v>25</v>
      </c>
      <c r="F4940" s="11">
        <v>2</v>
      </c>
      <c r="G4940" s="11" t="s">
        <v>11834</v>
      </c>
    </row>
    <row r="4941" spans="1:7" x14ac:dyDescent="0.3">
      <c r="A4941" s="11" t="s">
        <v>744</v>
      </c>
      <c r="B4941" s="11">
        <v>2018</v>
      </c>
      <c r="C4941" s="11" t="s">
        <v>11724</v>
      </c>
      <c r="D4941" s="11" t="s">
        <v>11725</v>
      </c>
      <c r="G4941" s="11" t="s">
        <v>747</v>
      </c>
    </row>
    <row r="4942" spans="1:7" x14ac:dyDescent="0.3">
      <c r="A4942" s="11" t="s">
        <v>11519</v>
      </c>
      <c r="B4942" s="11">
        <v>2015</v>
      </c>
      <c r="C4942" s="11" t="s">
        <v>6504</v>
      </c>
      <c r="D4942" s="11" t="s">
        <v>6145</v>
      </c>
      <c r="G4942" s="11" t="s">
        <v>6505</v>
      </c>
    </row>
    <row r="4943" spans="1:7" x14ac:dyDescent="0.3">
      <c r="A4943" s="11" t="s">
        <v>14980</v>
      </c>
      <c r="B4943" s="11">
        <v>2024</v>
      </c>
      <c r="C4943" s="11" t="s">
        <v>14981</v>
      </c>
      <c r="D4943" s="11" t="s">
        <v>14982</v>
      </c>
    </row>
    <row r="4944" spans="1:7" x14ac:dyDescent="0.3">
      <c r="A4944" s="11" t="s">
        <v>14983</v>
      </c>
      <c r="B4944" s="11">
        <v>2024</v>
      </c>
      <c r="C4944" s="11" t="s">
        <v>14984</v>
      </c>
      <c r="D4944" s="11" t="s">
        <v>14985</v>
      </c>
      <c r="G4944" s="11" t="s">
        <v>14986</v>
      </c>
    </row>
    <row r="4945" spans="1:7" x14ac:dyDescent="0.3">
      <c r="A4945" s="11" t="s">
        <v>14987</v>
      </c>
      <c r="B4945" s="11">
        <v>2022</v>
      </c>
      <c r="C4945" s="11" t="s">
        <v>14988</v>
      </c>
      <c r="D4945" s="11" t="s">
        <v>6791</v>
      </c>
      <c r="E4945" s="11">
        <v>32</v>
      </c>
      <c r="F4945" s="11">
        <v>5</v>
      </c>
      <c r="G4945" s="11" t="s">
        <v>14989</v>
      </c>
    </row>
    <row r="4946" spans="1:7" x14ac:dyDescent="0.3">
      <c r="A4946" s="11" t="s">
        <v>14990</v>
      </c>
      <c r="B4946" s="11">
        <v>2023</v>
      </c>
      <c r="C4946" s="11" t="s">
        <v>14991</v>
      </c>
      <c r="D4946" s="11" t="s">
        <v>14992</v>
      </c>
      <c r="E4946" s="11">
        <v>17</v>
      </c>
      <c r="F4946" s="11">
        <v>1</v>
      </c>
      <c r="G4946" s="11" t="s">
        <v>14993</v>
      </c>
    </row>
    <row r="4947" spans="1:7" x14ac:dyDescent="0.3">
      <c r="A4947" s="11" t="s">
        <v>14994</v>
      </c>
      <c r="B4947" s="11">
        <v>2024</v>
      </c>
      <c r="C4947" s="11" t="s">
        <v>14995</v>
      </c>
      <c r="D4947" s="11" t="s">
        <v>14996</v>
      </c>
      <c r="E4947" s="11">
        <v>11</v>
      </c>
      <c r="F4947" s="11">
        <v>1</v>
      </c>
      <c r="G4947" s="11" t="s">
        <v>1622</v>
      </c>
    </row>
    <row r="4948" spans="1:7" x14ac:dyDescent="0.3">
      <c r="A4948" s="11" t="s">
        <v>14997</v>
      </c>
      <c r="B4948" s="11">
        <v>2024</v>
      </c>
      <c r="C4948" s="11" t="s">
        <v>14998</v>
      </c>
      <c r="D4948" s="11" t="s">
        <v>446</v>
      </c>
      <c r="G4948" s="11">
        <v>124852</v>
      </c>
    </row>
    <row r="4949" spans="1:7" x14ac:dyDescent="0.3">
      <c r="A4949" s="11" t="s">
        <v>14999</v>
      </c>
      <c r="B4949" s="11">
        <v>2020</v>
      </c>
      <c r="C4949" s="11" t="s">
        <v>15000</v>
      </c>
      <c r="D4949" s="11" t="s">
        <v>5223</v>
      </c>
      <c r="E4949" s="11">
        <v>23</v>
      </c>
      <c r="F4949" s="11">
        <v>5</v>
      </c>
      <c r="G4949" s="11" t="s">
        <v>15001</v>
      </c>
    </row>
    <row r="4950" spans="1:7" x14ac:dyDescent="0.3">
      <c r="A4950" s="11" t="s">
        <v>15002</v>
      </c>
      <c r="B4950" s="11">
        <v>2022</v>
      </c>
      <c r="C4950" s="11" t="s">
        <v>15003</v>
      </c>
      <c r="D4950" s="11" t="s">
        <v>4144</v>
      </c>
      <c r="E4950" s="11">
        <v>13</v>
      </c>
      <c r="F4950" s="11">
        <v>4</v>
      </c>
      <c r="G4950" s="11">
        <v>165</v>
      </c>
    </row>
    <row r="4951" spans="1:7" x14ac:dyDescent="0.3">
      <c r="A4951" s="11" t="s">
        <v>15004</v>
      </c>
      <c r="B4951" s="11">
        <v>2022</v>
      </c>
      <c r="C4951" s="11" t="s">
        <v>15005</v>
      </c>
      <c r="D4951" s="11" t="s">
        <v>2525</v>
      </c>
      <c r="E4951" s="11">
        <v>62</v>
      </c>
      <c r="G4951" s="11">
        <v>102433</v>
      </c>
    </row>
    <row r="4952" spans="1:7" x14ac:dyDescent="0.3">
      <c r="A4952" s="11" t="s">
        <v>15006</v>
      </c>
      <c r="B4952" s="11">
        <v>2023</v>
      </c>
      <c r="C4952" s="11" t="s">
        <v>15007</v>
      </c>
      <c r="D4952" s="11" t="s">
        <v>15008</v>
      </c>
      <c r="E4952" s="11">
        <v>10</v>
      </c>
      <c r="F4952" s="11">
        <v>1</v>
      </c>
      <c r="G4952" s="11">
        <v>2191777</v>
      </c>
    </row>
    <row r="4953" spans="1:7" x14ac:dyDescent="0.3">
      <c r="A4953" s="11" t="s">
        <v>15009</v>
      </c>
      <c r="B4953" s="11">
        <v>2013</v>
      </c>
      <c r="C4953" s="11" t="s">
        <v>15010</v>
      </c>
      <c r="D4953" s="11" t="s">
        <v>15011</v>
      </c>
      <c r="E4953" s="11">
        <v>15</v>
      </c>
      <c r="F4953" s="11">
        <v>3</v>
      </c>
      <c r="G4953" s="11" t="s">
        <v>15012</v>
      </c>
    </row>
    <row r="4954" spans="1:7" x14ac:dyDescent="0.3">
      <c r="A4954" s="11" t="s">
        <v>15013</v>
      </c>
      <c r="B4954" s="11">
        <v>2021</v>
      </c>
      <c r="C4954" s="11" t="s">
        <v>15014</v>
      </c>
      <c r="D4954" s="11" t="s">
        <v>15015</v>
      </c>
    </row>
    <row r="4955" spans="1:7" x14ac:dyDescent="0.3">
      <c r="A4955" s="11" t="s">
        <v>15016</v>
      </c>
      <c r="B4955" s="11">
        <v>2023</v>
      </c>
      <c r="C4955" s="11" t="s">
        <v>15017</v>
      </c>
      <c r="D4955" s="11" t="s">
        <v>15018</v>
      </c>
      <c r="E4955" s="11">
        <v>60</v>
      </c>
      <c r="F4955" s="11">
        <v>4</v>
      </c>
      <c r="G4955" s="11" t="s">
        <v>15019</v>
      </c>
    </row>
    <row r="4956" spans="1:7" x14ac:dyDescent="0.3">
      <c r="A4956" s="11" t="s">
        <v>15020</v>
      </c>
      <c r="B4956" s="11">
        <v>2024</v>
      </c>
      <c r="C4956" s="11" t="s">
        <v>15021</v>
      </c>
      <c r="D4956" s="11" t="s">
        <v>15022</v>
      </c>
      <c r="E4956" s="11">
        <v>26</v>
      </c>
      <c r="F4956" s="11">
        <v>6</v>
      </c>
      <c r="G4956" s="11" t="s">
        <v>15023</v>
      </c>
    </row>
    <row r="4957" spans="1:7" x14ac:dyDescent="0.3">
      <c r="A4957" s="11" t="s">
        <v>15024</v>
      </c>
      <c r="B4957" s="11">
        <v>2023</v>
      </c>
      <c r="C4957" s="11" t="s">
        <v>15025</v>
      </c>
      <c r="D4957" s="11" t="s">
        <v>15026</v>
      </c>
      <c r="E4957" s="11" t="s">
        <v>15027</v>
      </c>
    </row>
    <row r="4958" spans="1:7" x14ac:dyDescent="0.3">
      <c r="A4958" s="11" t="s">
        <v>15028</v>
      </c>
      <c r="B4958" s="11">
        <v>2024</v>
      </c>
      <c r="C4958" s="11" t="s">
        <v>15029</v>
      </c>
      <c r="D4958" s="11" t="s">
        <v>15030</v>
      </c>
      <c r="G4958" s="11" t="s">
        <v>15031</v>
      </c>
    </row>
    <row r="4959" spans="1:7" x14ac:dyDescent="0.3">
      <c r="A4959" s="11" t="s">
        <v>15032</v>
      </c>
      <c r="B4959" s="11">
        <v>2018</v>
      </c>
      <c r="C4959" s="11" t="s">
        <v>15033</v>
      </c>
      <c r="D4959" s="11" t="s">
        <v>15034</v>
      </c>
      <c r="E4959" s="11">
        <v>9</v>
      </c>
      <c r="F4959" s="11">
        <v>1</v>
      </c>
      <c r="G4959" s="11" t="s">
        <v>14543</v>
      </c>
    </row>
    <row r="4960" spans="1:7" x14ac:dyDescent="0.3">
      <c r="A4960" s="11" t="s">
        <v>15035</v>
      </c>
      <c r="B4960" s="11">
        <v>2019</v>
      </c>
      <c r="C4960" s="11" t="s">
        <v>15036</v>
      </c>
      <c r="D4960" s="11" t="s">
        <v>15037</v>
      </c>
      <c r="E4960" s="11">
        <v>28</v>
      </c>
      <c r="F4960" s="11" t="s">
        <v>15038</v>
      </c>
      <c r="G4960" s="11" t="s">
        <v>15039</v>
      </c>
    </row>
    <row r="4961" spans="1:7" x14ac:dyDescent="0.3">
      <c r="A4961" s="11" t="s">
        <v>15040</v>
      </c>
      <c r="B4961" s="11">
        <v>2023</v>
      </c>
      <c r="C4961" s="11" t="s">
        <v>15041</v>
      </c>
      <c r="D4961" s="11" t="s">
        <v>15042</v>
      </c>
      <c r="E4961" s="11">
        <v>45</v>
      </c>
      <c r="F4961" s="11">
        <v>1</v>
      </c>
      <c r="G4961" s="11" t="s">
        <v>15043</v>
      </c>
    </row>
    <row r="4962" spans="1:7" x14ac:dyDescent="0.3">
      <c r="A4962" s="11" t="s">
        <v>15044</v>
      </c>
      <c r="B4962" s="11">
        <v>2023</v>
      </c>
      <c r="C4962" s="11" t="s">
        <v>15045</v>
      </c>
      <c r="D4962" s="11" t="s">
        <v>8575</v>
      </c>
      <c r="E4962" s="11">
        <v>7</v>
      </c>
      <c r="F4962" s="11" t="s">
        <v>14713</v>
      </c>
      <c r="G4962" s="11" t="s">
        <v>15046</v>
      </c>
    </row>
    <row r="4963" spans="1:7" x14ac:dyDescent="0.3">
      <c r="A4963" s="11" t="s">
        <v>15047</v>
      </c>
      <c r="B4963" s="11">
        <v>2017</v>
      </c>
      <c r="C4963" s="11" t="s">
        <v>15048</v>
      </c>
      <c r="D4963" s="11" t="s">
        <v>15049</v>
      </c>
      <c r="E4963" s="11">
        <v>28</v>
      </c>
      <c r="F4963" s="11">
        <v>7</v>
      </c>
      <c r="G4963" s="11" t="s">
        <v>15050</v>
      </c>
    </row>
    <row r="4964" spans="1:7" x14ac:dyDescent="0.3">
      <c r="A4964" s="11" t="s">
        <v>15051</v>
      </c>
      <c r="B4964" s="11">
        <v>2019</v>
      </c>
      <c r="C4964" s="11" t="s">
        <v>15052</v>
      </c>
      <c r="D4964" s="11" t="s">
        <v>15053</v>
      </c>
      <c r="E4964" s="11">
        <v>157</v>
      </c>
      <c r="G4964" s="11" t="s">
        <v>15054</v>
      </c>
    </row>
    <row r="4965" spans="1:7" x14ac:dyDescent="0.3">
      <c r="A4965" s="11" t="s">
        <v>15055</v>
      </c>
      <c r="B4965" s="11">
        <v>2022</v>
      </c>
      <c r="C4965" s="11" t="s">
        <v>15056</v>
      </c>
      <c r="D4965" s="11" t="s">
        <v>5196</v>
      </c>
      <c r="E4965" s="11">
        <v>19</v>
      </c>
      <c r="F4965" s="11">
        <v>23</v>
      </c>
      <c r="G4965" s="11">
        <v>15984</v>
      </c>
    </row>
    <row r="4966" spans="1:7" x14ac:dyDescent="0.3">
      <c r="A4966" s="11" t="s">
        <v>15057</v>
      </c>
      <c r="B4966" s="11">
        <v>2021</v>
      </c>
      <c r="C4966" s="11" t="s">
        <v>15058</v>
      </c>
      <c r="D4966" s="11" t="s">
        <v>5223</v>
      </c>
      <c r="E4966" s="11">
        <v>24</v>
      </c>
      <c r="F4966" s="11">
        <v>12</v>
      </c>
      <c r="G4966" s="11" t="s">
        <v>15059</v>
      </c>
    </row>
    <row r="4967" spans="1:7" x14ac:dyDescent="0.3">
      <c r="A4967" s="11" t="s">
        <v>15060</v>
      </c>
      <c r="B4967" s="11">
        <v>2013</v>
      </c>
      <c r="C4967" s="11" t="s">
        <v>15061</v>
      </c>
      <c r="D4967" s="11" t="s">
        <v>15062</v>
      </c>
      <c r="E4967" s="11">
        <v>23</v>
      </c>
      <c r="F4967" s="11">
        <v>4</v>
      </c>
      <c r="G4967" s="11" t="s">
        <v>15063</v>
      </c>
    </row>
    <row r="4968" spans="1:7" x14ac:dyDescent="0.3">
      <c r="A4968" s="11" t="s">
        <v>15060</v>
      </c>
      <c r="B4968" s="11">
        <v>2014</v>
      </c>
      <c r="C4968" s="11" t="s">
        <v>15064</v>
      </c>
      <c r="D4968" s="11" t="s">
        <v>15062</v>
      </c>
      <c r="E4968" s="11">
        <v>24</v>
      </c>
      <c r="F4968" s="11">
        <v>3</v>
      </c>
      <c r="G4968" s="11" t="s">
        <v>15065</v>
      </c>
    </row>
    <row r="4969" spans="1:7" x14ac:dyDescent="0.3">
      <c r="A4969" s="11" t="s">
        <v>15060</v>
      </c>
      <c r="B4969" s="11">
        <v>2018</v>
      </c>
      <c r="C4969" s="11" t="s">
        <v>15066</v>
      </c>
      <c r="D4969" s="11" t="s">
        <v>15067</v>
      </c>
      <c r="E4969" s="11">
        <v>13</v>
      </c>
      <c r="F4969" s="11">
        <v>1</v>
      </c>
      <c r="G4969" s="11" t="s">
        <v>15068</v>
      </c>
    </row>
    <row r="4970" spans="1:7" x14ac:dyDescent="0.3">
      <c r="A4970" s="11" t="s">
        <v>15069</v>
      </c>
      <c r="B4970" s="11">
        <v>2021</v>
      </c>
      <c r="C4970" s="11" t="s">
        <v>15070</v>
      </c>
      <c r="D4970" s="11" t="s">
        <v>15071</v>
      </c>
      <c r="E4970" s="11">
        <v>84</v>
      </c>
      <c r="F4970" s="11">
        <v>3</v>
      </c>
      <c r="G4970" s="11" t="s">
        <v>15072</v>
      </c>
    </row>
    <row r="4971" spans="1:7" x14ac:dyDescent="0.3">
      <c r="A4971" s="11" t="s">
        <v>15073</v>
      </c>
      <c r="B4971" s="11">
        <v>2010</v>
      </c>
      <c r="C4971" s="11" t="s">
        <v>15074</v>
      </c>
      <c r="D4971" s="11" t="s">
        <v>15075</v>
      </c>
      <c r="E4971" s="11">
        <v>20</v>
      </c>
      <c r="G4971" s="11" t="s">
        <v>15076</v>
      </c>
    </row>
    <row r="4972" spans="1:7" x14ac:dyDescent="0.3">
      <c r="A4972" s="11" t="s">
        <v>15077</v>
      </c>
      <c r="B4972" s="11">
        <v>2022</v>
      </c>
      <c r="C4972" s="11" t="s">
        <v>15078</v>
      </c>
      <c r="D4972" s="11" t="s">
        <v>15079</v>
      </c>
      <c r="E4972" s="11">
        <v>28</v>
      </c>
      <c r="F4972" s="11">
        <v>2</v>
      </c>
      <c r="G4972" s="11" t="s">
        <v>15080</v>
      </c>
    </row>
    <row r="4973" spans="1:7" x14ac:dyDescent="0.3">
      <c r="A4973" s="11" t="s">
        <v>15081</v>
      </c>
      <c r="B4973" s="11">
        <v>2018</v>
      </c>
      <c r="C4973" s="11" t="s">
        <v>15082</v>
      </c>
      <c r="D4973" s="11" t="s">
        <v>15083</v>
      </c>
      <c r="E4973" s="11">
        <v>26</v>
      </c>
      <c r="F4973" s="11">
        <v>7</v>
      </c>
      <c r="G4973" s="11" t="s">
        <v>15084</v>
      </c>
    </row>
    <row r="4974" spans="1:7" x14ac:dyDescent="0.3">
      <c r="A4974" s="11" t="s">
        <v>15085</v>
      </c>
      <c r="B4974" s="11">
        <v>2024</v>
      </c>
      <c r="C4974" s="11" t="s">
        <v>15086</v>
      </c>
      <c r="D4974" s="11" t="s">
        <v>15087</v>
      </c>
      <c r="E4974" s="11">
        <v>3</v>
      </c>
      <c r="F4974" s="11">
        <v>1</v>
      </c>
      <c r="G4974" s="11" t="s">
        <v>15088</v>
      </c>
    </row>
    <row r="4975" spans="1:7" x14ac:dyDescent="0.3">
      <c r="A4975" s="11" t="s">
        <v>15089</v>
      </c>
      <c r="B4975" s="11">
        <v>2015</v>
      </c>
      <c r="C4975" s="11" t="s">
        <v>15090</v>
      </c>
      <c r="D4975" s="11" t="s">
        <v>15091</v>
      </c>
      <c r="E4975" s="11">
        <v>49</v>
      </c>
      <c r="F4975" s="11">
        <v>4</v>
      </c>
      <c r="G4975" s="11" t="s">
        <v>15092</v>
      </c>
    </row>
    <row r="4976" spans="1:7" x14ac:dyDescent="0.3">
      <c r="A4976" s="11" t="s">
        <v>15093</v>
      </c>
      <c r="B4976" s="11">
        <v>2016</v>
      </c>
      <c r="C4976" s="11" t="s">
        <v>15094</v>
      </c>
      <c r="D4976" s="11" t="s">
        <v>15095</v>
      </c>
      <c r="E4976" s="11">
        <v>30</v>
      </c>
      <c r="F4976" s="11">
        <v>4</v>
      </c>
      <c r="G4976" s="11" t="s">
        <v>15096</v>
      </c>
    </row>
    <row r="4977" spans="1:7" x14ac:dyDescent="0.3">
      <c r="A4977" s="11" t="s">
        <v>15097</v>
      </c>
      <c r="B4977" s="11">
        <v>2016</v>
      </c>
      <c r="C4977" s="11" t="s">
        <v>15098</v>
      </c>
      <c r="D4977" s="11" t="s">
        <v>437</v>
      </c>
      <c r="E4977" s="11">
        <v>58</v>
      </c>
      <c r="G4977" s="11" t="s">
        <v>12182</v>
      </c>
    </row>
    <row r="4978" spans="1:7" x14ac:dyDescent="0.3">
      <c r="A4978" s="11" t="s">
        <v>15099</v>
      </c>
      <c r="B4978" s="11" t="s">
        <v>4399</v>
      </c>
      <c r="C4978" s="11" t="s">
        <v>15100</v>
      </c>
      <c r="D4978" s="11" t="s">
        <v>15049</v>
      </c>
      <c r="E4978" s="11">
        <v>31</v>
      </c>
      <c r="F4978" s="11">
        <v>16</v>
      </c>
      <c r="G4978" s="11" t="s">
        <v>15101</v>
      </c>
    </row>
    <row r="4979" spans="1:7" x14ac:dyDescent="0.3">
      <c r="A4979" s="11" t="s">
        <v>15099</v>
      </c>
      <c r="B4979" s="11" t="s">
        <v>4403</v>
      </c>
      <c r="C4979" s="11" t="s">
        <v>15102</v>
      </c>
      <c r="D4979" s="11" t="s">
        <v>15067</v>
      </c>
      <c r="E4979" s="11">
        <v>15</v>
      </c>
      <c r="F4979" s="11">
        <v>2</v>
      </c>
      <c r="G4979" s="11" t="s">
        <v>15103</v>
      </c>
    </row>
    <row r="4980" spans="1:7" x14ac:dyDescent="0.3">
      <c r="A4980" s="11" t="s">
        <v>15104</v>
      </c>
      <c r="B4980" s="11">
        <v>2020</v>
      </c>
      <c r="C4980" s="11" t="s">
        <v>15105</v>
      </c>
      <c r="D4980" s="11" t="s">
        <v>2525</v>
      </c>
      <c r="E4980" s="11">
        <v>51</v>
      </c>
      <c r="G4980" s="11">
        <v>102029</v>
      </c>
    </row>
    <row r="4981" spans="1:7" x14ac:dyDescent="0.3">
      <c r="A4981" s="11" t="s">
        <v>12121</v>
      </c>
      <c r="B4981" s="11">
        <v>2023</v>
      </c>
      <c r="C4981" s="11" t="s">
        <v>12122</v>
      </c>
      <c r="D4981" s="11" t="s">
        <v>991</v>
      </c>
      <c r="E4981" s="11">
        <v>91</v>
      </c>
      <c r="G4981" s="11" t="s">
        <v>12123</v>
      </c>
    </row>
    <row r="4982" spans="1:7" x14ac:dyDescent="0.3">
      <c r="A4982" s="11" t="s">
        <v>15106</v>
      </c>
      <c r="B4982" s="11">
        <v>2016</v>
      </c>
      <c r="C4982" s="11" t="s">
        <v>15107</v>
      </c>
      <c r="D4982" s="11" t="s">
        <v>5196</v>
      </c>
      <c r="E4982" s="11">
        <v>13</v>
      </c>
      <c r="F4982" s="11">
        <v>5</v>
      </c>
      <c r="G4982" s="11">
        <v>448</v>
      </c>
    </row>
    <row r="4983" spans="1:7" x14ac:dyDescent="0.3">
      <c r="A4983" s="11" t="s">
        <v>15108</v>
      </c>
      <c r="B4983" s="11">
        <v>2024</v>
      </c>
      <c r="C4983" s="11" t="s">
        <v>15109</v>
      </c>
      <c r="D4983" s="11" t="s">
        <v>15110</v>
      </c>
      <c r="E4983" s="11">
        <v>4</v>
      </c>
      <c r="F4983" s="11">
        <v>4</v>
      </c>
    </row>
    <row r="4984" spans="1:7" x14ac:dyDescent="0.3">
      <c r="A4984" s="11" t="s">
        <v>15111</v>
      </c>
      <c r="B4984" s="11">
        <v>2022</v>
      </c>
      <c r="C4984" s="11" t="s">
        <v>15112</v>
      </c>
      <c r="D4984" s="11" t="s">
        <v>15113</v>
      </c>
      <c r="E4984" s="11">
        <v>26</v>
      </c>
      <c r="F4984" s="11">
        <v>2</v>
      </c>
      <c r="G4984" s="11" t="s">
        <v>15114</v>
      </c>
    </row>
    <row r="4985" spans="1:7" x14ac:dyDescent="0.3">
      <c r="A4985" s="11" t="s">
        <v>15115</v>
      </c>
      <c r="B4985" s="11">
        <v>2014</v>
      </c>
      <c r="C4985" s="11" t="s">
        <v>15116</v>
      </c>
      <c r="D4985" s="11" t="s">
        <v>15117</v>
      </c>
      <c r="E4985" s="11">
        <v>17</v>
      </c>
      <c r="F4985" s="11">
        <v>2</v>
      </c>
      <c r="G4985" s="11" t="s">
        <v>15118</v>
      </c>
    </row>
    <row r="4986" spans="1:7" x14ac:dyDescent="0.3">
      <c r="A4986" s="11" t="s">
        <v>15119</v>
      </c>
      <c r="B4986" s="11">
        <v>2014</v>
      </c>
      <c r="C4986" s="11" t="s">
        <v>15120</v>
      </c>
      <c r="D4986" s="11" t="s">
        <v>437</v>
      </c>
      <c r="E4986" s="11">
        <v>30</v>
      </c>
      <c r="G4986" s="11" t="s">
        <v>15121</v>
      </c>
    </row>
    <row r="4987" spans="1:7" x14ac:dyDescent="0.3">
      <c r="A4987" s="11" t="s">
        <v>15122</v>
      </c>
      <c r="B4987" s="11">
        <v>2021</v>
      </c>
      <c r="C4987" s="11" t="s">
        <v>15123</v>
      </c>
      <c r="D4987" s="11" t="s">
        <v>5196</v>
      </c>
      <c r="E4987" s="11">
        <v>18</v>
      </c>
      <c r="F4987" s="11">
        <v>6</v>
      </c>
      <c r="G4987" s="11">
        <v>3207</v>
      </c>
    </row>
    <row r="4988" spans="1:7" x14ac:dyDescent="0.3">
      <c r="A4988" s="11" t="s">
        <v>15124</v>
      </c>
      <c r="B4988" s="11">
        <v>2022</v>
      </c>
      <c r="C4988" s="11" t="s">
        <v>15125</v>
      </c>
      <c r="D4988" s="11" t="s">
        <v>12305</v>
      </c>
      <c r="E4988" s="11">
        <v>22</v>
      </c>
      <c r="F4988" s="11">
        <v>1</v>
      </c>
      <c r="G4988" s="11">
        <v>1087</v>
      </c>
    </row>
    <row r="4989" spans="1:7" x14ac:dyDescent="0.3">
      <c r="A4989" s="11" t="s">
        <v>15126</v>
      </c>
      <c r="B4989" s="11">
        <v>2019</v>
      </c>
      <c r="C4989" s="11" t="s">
        <v>15127</v>
      </c>
      <c r="D4989" s="11" t="s">
        <v>15128</v>
      </c>
    </row>
    <row r="4990" spans="1:7" x14ac:dyDescent="0.3">
      <c r="A4990" s="11" t="s">
        <v>15129</v>
      </c>
      <c r="B4990" s="11">
        <v>2017</v>
      </c>
      <c r="C4990" s="11" t="s">
        <v>15130</v>
      </c>
      <c r="D4990" s="11" t="s">
        <v>15131</v>
      </c>
      <c r="E4990" s="11">
        <v>8</v>
      </c>
      <c r="F4990" s="11">
        <v>3</v>
      </c>
      <c r="G4990" s="11" t="s">
        <v>15132</v>
      </c>
    </row>
    <row r="4991" spans="1:7" x14ac:dyDescent="0.3">
      <c r="A4991" s="11" t="s">
        <v>15133</v>
      </c>
      <c r="B4991" s="11">
        <v>2024</v>
      </c>
      <c r="C4991" s="11" t="s">
        <v>15134</v>
      </c>
      <c r="D4991" s="11" t="s">
        <v>4128</v>
      </c>
      <c r="E4991" s="11">
        <v>32</v>
      </c>
      <c r="F4991" s="11">
        <v>4</v>
      </c>
      <c r="G4991" s="11" t="s">
        <v>15135</v>
      </c>
    </row>
    <row r="4992" spans="1:7" x14ac:dyDescent="0.3">
      <c r="A4992" s="11" t="s">
        <v>15136</v>
      </c>
      <c r="B4992" s="11">
        <v>2021</v>
      </c>
      <c r="C4992" s="11" t="s">
        <v>15137</v>
      </c>
      <c r="D4992" s="11" t="s">
        <v>15138</v>
      </c>
      <c r="E4992" s="11">
        <v>44</v>
      </c>
      <c r="F4992" s="11">
        <v>4</v>
      </c>
      <c r="G4992" s="11" t="s">
        <v>15139</v>
      </c>
    </row>
    <row r="4993" spans="1:7" x14ac:dyDescent="0.3">
      <c r="A4993" s="11" t="s">
        <v>15140</v>
      </c>
      <c r="B4993" s="11">
        <v>2023</v>
      </c>
      <c r="C4993" s="11" t="s">
        <v>15141</v>
      </c>
      <c r="D4993" s="11" t="s">
        <v>15142</v>
      </c>
      <c r="E4993" s="11">
        <v>109</v>
      </c>
      <c r="F4993" s="11">
        <v>2</v>
      </c>
      <c r="G4993" s="11" t="s">
        <v>15143</v>
      </c>
    </row>
    <row r="4994" spans="1:7" x14ac:dyDescent="0.3">
      <c r="A4994" s="11" t="s">
        <v>15144</v>
      </c>
      <c r="B4994" s="11">
        <v>2016</v>
      </c>
      <c r="C4994" s="11" t="s">
        <v>15145</v>
      </c>
      <c r="D4994" s="11" t="s">
        <v>15146</v>
      </c>
      <c r="E4994" s="11">
        <v>235</v>
      </c>
      <c r="G4994" s="11" t="s">
        <v>15147</v>
      </c>
    </row>
    <row r="4995" spans="1:7" x14ac:dyDescent="0.3">
      <c r="A4995" s="11" t="s">
        <v>15148</v>
      </c>
      <c r="B4995" s="11">
        <v>2021</v>
      </c>
      <c r="C4995" s="11" t="s">
        <v>15149</v>
      </c>
      <c r="D4995" s="11" t="s">
        <v>15150</v>
      </c>
      <c r="E4995" s="11">
        <v>23</v>
      </c>
      <c r="F4995" s="11">
        <v>3</v>
      </c>
      <c r="G4995" s="11" t="s">
        <v>15151</v>
      </c>
    </row>
    <row r="4996" spans="1:7" x14ac:dyDescent="0.3">
      <c r="A4996" s="11" t="s">
        <v>15152</v>
      </c>
      <c r="B4996" s="11">
        <v>2020</v>
      </c>
      <c r="C4996" s="11" t="s">
        <v>15153</v>
      </c>
      <c r="D4996" s="11" t="s">
        <v>15154</v>
      </c>
      <c r="E4996" s="11">
        <v>9</v>
      </c>
      <c r="F4996" s="11">
        <v>11</v>
      </c>
      <c r="G4996" s="11" t="s">
        <v>15155</v>
      </c>
    </row>
    <row r="4997" spans="1:7" x14ac:dyDescent="0.3">
      <c r="A4997" s="11" t="s">
        <v>15152</v>
      </c>
      <c r="B4997" s="11">
        <v>2021</v>
      </c>
      <c r="C4997" s="11" t="s">
        <v>15156</v>
      </c>
      <c r="D4997" s="11" t="s">
        <v>15154</v>
      </c>
      <c r="E4997" s="11">
        <v>10</v>
      </c>
      <c r="F4997" s="11">
        <v>8</v>
      </c>
      <c r="G4997" s="11" t="s">
        <v>15157</v>
      </c>
    </row>
    <row r="4998" spans="1:7" x14ac:dyDescent="0.3">
      <c r="A4998" s="11" t="s">
        <v>4343</v>
      </c>
      <c r="B4998" s="11">
        <v>2018</v>
      </c>
      <c r="C4998" s="11" t="s">
        <v>4344</v>
      </c>
      <c r="D4998" s="11" t="s">
        <v>4345</v>
      </c>
      <c r="E4998" s="11">
        <v>158</v>
      </c>
      <c r="F4998" s="11">
        <v>1</v>
      </c>
      <c r="G4998" s="11" t="s">
        <v>4346</v>
      </c>
    </row>
    <row r="4999" spans="1:7" x14ac:dyDescent="0.3">
      <c r="A4999" s="11" t="s">
        <v>15158</v>
      </c>
      <c r="B4999" s="11">
        <v>2017</v>
      </c>
      <c r="C4999" s="11" t="s">
        <v>15159</v>
      </c>
      <c r="D4999" s="11" t="s">
        <v>15160</v>
      </c>
      <c r="E4999" s="11">
        <v>45</v>
      </c>
    </row>
    <row r="5000" spans="1:7" x14ac:dyDescent="0.3">
      <c r="A5000" s="11" t="s">
        <v>15161</v>
      </c>
      <c r="B5000" s="11">
        <v>2023</v>
      </c>
      <c r="C5000" s="11" t="s">
        <v>15162</v>
      </c>
      <c r="D5000" s="11" t="s">
        <v>15163</v>
      </c>
      <c r="E5000" s="11">
        <v>97</v>
      </c>
      <c r="F5000" s="11">
        <v>2</v>
      </c>
    </row>
    <row r="5001" spans="1:7" x14ac:dyDescent="0.3">
      <c r="A5001" s="11" t="s">
        <v>15164</v>
      </c>
      <c r="B5001" s="11">
        <v>2024</v>
      </c>
      <c r="C5001" s="11" t="s">
        <v>15165</v>
      </c>
      <c r="D5001" s="11" t="s">
        <v>15166</v>
      </c>
    </row>
    <row r="5002" spans="1:7" x14ac:dyDescent="0.3">
      <c r="A5002" s="11" t="s">
        <v>15167</v>
      </c>
      <c r="B5002" s="11">
        <v>2020</v>
      </c>
      <c r="C5002" s="11" t="s">
        <v>15168</v>
      </c>
      <c r="D5002" s="11" t="s">
        <v>15169</v>
      </c>
      <c r="E5002" s="11">
        <v>35</v>
      </c>
      <c r="F5002" s="11">
        <v>6</v>
      </c>
      <c r="G5002" s="11" t="s">
        <v>15170</v>
      </c>
    </row>
    <row r="5003" spans="1:7" x14ac:dyDescent="0.3">
      <c r="A5003" s="11" t="s">
        <v>15171</v>
      </c>
      <c r="B5003" s="11">
        <v>2023</v>
      </c>
      <c r="C5003" s="11" t="s">
        <v>15172</v>
      </c>
      <c r="D5003" s="11" t="s">
        <v>8025</v>
      </c>
      <c r="E5003" s="11">
        <v>52</v>
      </c>
      <c r="F5003" s="11">
        <v>5</v>
      </c>
      <c r="G5003" s="11" t="s">
        <v>15173</v>
      </c>
    </row>
    <row r="5004" spans="1:7" x14ac:dyDescent="0.3">
      <c r="A5004" s="11" t="s">
        <v>15174</v>
      </c>
      <c r="B5004" s="11">
        <v>2017</v>
      </c>
      <c r="C5004" s="11" t="s">
        <v>15175</v>
      </c>
      <c r="D5004" s="11" t="s">
        <v>15176</v>
      </c>
      <c r="E5004" s="11">
        <v>16</v>
      </c>
      <c r="G5004" s="11" t="s">
        <v>1666</v>
      </c>
    </row>
    <row r="5005" spans="1:7" x14ac:dyDescent="0.3">
      <c r="A5005" s="11" t="s">
        <v>15177</v>
      </c>
      <c r="B5005" s="11">
        <v>2020</v>
      </c>
      <c r="C5005" s="11" t="s">
        <v>15178</v>
      </c>
      <c r="D5005" s="11" t="s">
        <v>15049</v>
      </c>
      <c r="E5005" s="11">
        <v>31</v>
      </c>
      <c r="F5005" s="11">
        <v>19</v>
      </c>
      <c r="G5005" s="11" t="s">
        <v>15179</v>
      </c>
    </row>
    <row r="5006" spans="1:7" x14ac:dyDescent="0.3">
      <c r="A5006" s="11" t="s">
        <v>15180</v>
      </c>
      <c r="B5006" s="11">
        <v>2023</v>
      </c>
      <c r="C5006" s="11" t="s">
        <v>15181</v>
      </c>
      <c r="D5006" s="11" t="s">
        <v>15053</v>
      </c>
      <c r="E5006" s="11">
        <v>186</v>
      </c>
      <c r="F5006" s="11">
        <v>2</v>
      </c>
      <c r="G5006" s="11" t="s">
        <v>15182</v>
      </c>
    </row>
    <row r="5007" spans="1:7" x14ac:dyDescent="0.3">
      <c r="A5007" s="11" t="s">
        <v>15183</v>
      </c>
      <c r="B5007" s="11">
        <v>2024</v>
      </c>
      <c r="C5007" s="11" t="s">
        <v>15184</v>
      </c>
      <c r="D5007" s="11" t="s">
        <v>15185</v>
      </c>
      <c r="G5007" s="11" t="s">
        <v>1601</v>
      </c>
    </row>
    <row r="5008" spans="1:7" x14ac:dyDescent="0.3">
      <c r="A5008" s="11" t="s">
        <v>15186</v>
      </c>
      <c r="B5008" s="11">
        <v>2024</v>
      </c>
      <c r="C5008" s="11" t="s">
        <v>15187</v>
      </c>
      <c r="D5008" s="11" t="s">
        <v>15188</v>
      </c>
      <c r="E5008" s="11">
        <v>13</v>
      </c>
      <c r="F5008" s="11">
        <v>2</v>
      </c>
      <c r="G5008" s="11" t="s">
        <v>15189</v>
      </c>
    </row>
    <row r="5009" spans="1:7" x14ac:dyDescent="0.3">
      <c r="A5009" s="11" t="s">
        <v>15190</v>
      </c>
      <c r="B5009" s="11">
        <v>2022</v>
      </c>
      <c r="C5009" s="11" t="s">
        <v>15191</v>
      </c>
      <c r="D5009" s="11" t="s">
        <v>4508</v>
      </c>
      <c r="E5009" s="11">
        <v>4</v>
      </c>
      <c r="F5009" s="11">
        <v>1</v>
      </c>
      <c r="G5009" s="11" t="s">
        <v>760</v>
      </c>
    </row>
    <row r="5010" spans="1:7" x14ac:dyDescent="0.3">
      <c r="A5010" s="11" t="s">
        <v>15192</v>
      </c>
      <c r="B5010" s="11">
        <v>2009</v>
      </c>
      <c r="C5010" s="11" t="s">
        <v>15193</v>
      </c>
      <c r="D5010" s="11" t="s">
        <v>15194</v>
      </c>
      <c r="E5010" s="11">
        <v>151</v>
      </c>
      <c r="F5010" s="11">
        <v>4</v>
      </c>
      <c r="G5010" s="11" t="s">
        <v>15195</v>
      </c>
    </row>
    <row r="5011" spans="1:7" x14ac:dyDescent="0.3">
      <c r="A5011" s="11" t="s">
        <v>15196</v>
      </c>
      <c r="B5011" s="11">
        <v>2017</v>
      </c>
      <c r="C5011" s="11" t="s">
        <v>15197</v>
      </c>
      <c r="D5011" s="11" t="s">
        <v>15198</v>
      </c>
      <c r="E5011" s="11">
        <v>10</v>
      </c>
      <c r="F5011" s="11">
        <v>5</v>
      </c>
      <c r="G5011" s="11" t="s">
        <v>15199</v>
      </c>
    </row>
    <row r="5012" spans="1:7" x14ac:dyDescent="0.3">
      <c r="A5012" s="11" t="s">
        <v>15200</v>
      </c>
      <c r="B5012" s="11">
        <v>2022</v>
      </c>
      <c r="C5012" s="11" t="s">
        <v>15201</v>
      </c>
      <c r="D5012" s="11" t="s">
        <v>15202</v>
      </c>
      <c r="E5012" s="11">
        <v>24</v>
      </c>
      <c r="F5012" s="11">
        <v>5</v>
      </c>
      <c r="G5012" s="11" t="s">
        <v>15203</v>
      </c>
    </row>
    <row r="5013" spans="1:7" x14ac:dyDescent="0.3">
      <c r="A5013" s="11" t="s">
        <v>15204</v>
      </c>
      <c r="B5013" s="11">
        <v>2023</v>
      </c>
      <c r="C5013" s="11" t="s">
        <v>15205</v>
      </c>
      <c r="D5013" s="11" t="s">
        <v>6791</v>
      </c>
      <c r="E5013" s="11">
        <v>33</v>
      </c>
      <c r="F5013" s="11">
        <v>6</v>
      </c>
      <c r="G5013" s="11" t="s">
        <v>15206</v>
      </c>
    </row>
    <row r="5014" spans="1:7" x14ac:dyDescent="0.3">
      <c r="A5014" s="11" t="s">
        <v>15207</v>
      </c>
      <c r="B5014" s="11">
        <v>2020</v>
      </c>
      <c r="C5014" s="11" t="s">
        <v>15208</v>
      </c>
      <c r="D5014" s="11" t="s">
        <v>437</v>
      </c>
      <c r="E5014" s="11">
        <v>109</v>
      </c>
      <c r="G5014" s="11">
        <v>106363</v>
      </c>
    </row>
    <row r="5015" spans="1:7" x14ac:dyDescent="0.3">
      <c r="A5015" s="11" t="s">
        <v>15209</v>
      </c>
      <c r="B5015" s="11">
        <v>2021</v>
      </c>
      <c r="C5015" s="11" t="s">
        <v>15210</v>
      </c>
      <c r="D5015" s="11" t="s">
        <v>437</v>
      </c>
      <c r="E5015" s="11">
        <v>122</v>
      </c>
      <c r="G5015" s="11">
        <v>106853</v>
      </c>
    </row>
    <row r="5016" spans="1:7" x14ac:dyDescent="0.3">
      <c r="A5016" s="11" t="s">
        <v>15211</v>
      </c>
      <c r="B5016" s="11">
        <v>2019</v>
      </c>
      <c r="C5016" s="11" t="s">
        <v>15212</v>
      </c>
      <c r="D5016" s="11" t="s">
        <v>15083</v>
      </c>
      <c r="E5016" s="11">
        <v>27</v>
      </c>
      <c r="F5016" s="11">
        <v>6</v>
      </c>
      <c r="G5016" s="11" t="s">
        <v>15213</v>
      </c>
    </row>
    <row r="5017" spans="1:7" x14ac:dyDescent="0.3">
      <c r="A5017" s="11" t="s">
        <v>15214</v>
      </c>
      <c r="B5017" s="11">
        <v>2023</v>
      </c>
      <c r="C5017" s="11" t="s">
        <v>15215</v>
      </c>
      <c r="D5017" s="11" t="s">
        <v>15216</v>
      </c>
      <c r="E5017" s="11">
        <v>11</v>
      </c>
      <c r="G5017" s="11">
        <v>2041</v>
      </c>
    </row>
    <row r="5018" spans="1:7" x14ac:dyDescent="0.3">
      <c r="A5018" s="11" t="s">
        <v>15217</v>
      </c>
      <c r="B5018" s="11">
        <v>2012</v>
      </c>
      <c r="C5018" s="11" t="s">
        <v>15218</v>
      </c>
      <c r="D5018" s="11" t="s">
        <v>15219</v>
      </c>
      <c r="E5018" s="11">
        <v>30</v>
      </c>
      <c r="F5018" s="11">
        <v>4</v>
      </c>
      <c r="G5018" s="11">
        <v>44</v>
      </c>
    </row>
    <row r="5019" spans="1:7" x14ac:dyDescent="0.3">
      <c r="A5019" s="11" t="s">
        <v>15220</v>
      </c>
      <c r="B5019" s="11">
        <v>2023</v>
      </c>
      <c r="C5019" s="11" t="s">
        <v>15221</v>
      </c>
      <c r="D5019" s="11" t="s">
        <v>15198</v>
      </c>
      <c r="E5019" s="11">
        <v>16</v>
      </c>
      <c r="F5019" s="19">
        <v>45718</v>
      </c>
      <c r="G5019" s="11" t="s">
        <v>15222</v>
      </c>
    </row>
    <row r="5020" spans="1:7" x14ac:dyDescent="0.3">
      <c r="A5020" s="11" t="s">
        <v>15223</v>
      </c>
      <c r="B5020" s="11">
        <v>2024</v>
      </c>
      <c r="C5020" s="11" t="s">
        <v>15224</v>
      </c>
      <c r="D5020" s="11" t="s">
        <v>15008</v>
      </c>
      <c r="E5020" s="11">
        <v>11</v>
      </c>
      <c r="F5020" s="11">
        <v>1</v>
      </c>
      <c r="G5020" s="11">
        <v>2408443</v>
      </c>
    </row>
    <row r="5021" spans="1:7" x14ac:dyDescent="0.3">
      <c r="A5021" s="11" t="s">
        <v>15225</v>
      </c>
      <c r="B5021" s="11">
        <v>2009</v>
      </c>
      <c r="C5021" s="11" t="s">
        <v>15226</v>
      </c>
      <c r="D5021" s="11" t="s">
        <v>15227</v>
      </c>
      <c r="E5021" s="11">
        <v>12</v>
      </c>
      <c r="F5021" s="11">
        <v>4</v>
      </c>
      <c r="G5021" s="11" t="s">
        <v>15228</v>
      </c>
    </row>
    <row r="5022" spans="1:7" x14ac:dyDescent="0.3">
      <c r="A5022" s="11" t="s">
        <v>15229</v>
      </c>
      <c r="B5022" s="11" t="s">
        <v>3892</v>
      </c>
      <c r="C5022" s="11" t="s">
        <v>15230</v>
      </c>
      <c r="D5022" s="11" t="s">
        <v>4345</v>
      </c>
      <c r="G5022" s="11" t="s">
        <v>4010</v>
      </c>
    </row>
    <row r="5023" spans="1:7" x14ac:dyDescent="0.3">
      <c r="A5023" s="11" t="s">
        <v>15229</v>
      </c>
      <c r="B5023" s="11" t="s">
        <v>3895</v>
      </c>
      <c r="C5023" s="11" t="s">
        <v>15231</v>
      </c>
      <c r="D5023" s="11" t="s">
        <v>437</v>
      </c>
      <c r="E5023" s="11">
        <v>155</v>
      </c>
      <c r="G5023" s="11">
        <v>108186</v>
      </c>
    </row>
    <row r="5024" spans="1:7" x14ac:dyDescent="0.3">
      <c r="A5024" s="11" t="s">
        <v>13437</v>
      </c>
      <c r="B5024" s="11">
        <v>2020</v>
      </c>
      <c r="C5024" s="11" t="s">
        <v>13438</v>
      </c>
      <c r="D5024" s="11" t="s">
        <v>13439</v>
      </c>
      <c r="E5024" s="11">
        <v>6</v>
      </c>
      <c r="F5024" s="11">
        <v>1</v>
      </c>
      <c r="G5024" s="18">
        <v>45901</v>
      </c>
    </row>
    <row r="5025" spans="1:7" x14ac:dyDescent="0.3">
      <c r="A5025" s="11" t="s">
        <v>15232</v>
      </c>
      <c r="B5025" s="11">
        <v>2020</v>
      </c>
      <c r="C5025" s="11" t="s">
        <v>15233</v>
      </c>
      <c r="D5025" s="11" t="s">
        <v>15234</v>
      </c>
      <c r="E5025" s="11">
        <v>12</v>
      </c>
      <c r="F5025" s="11">
        <v>20</v>
      </c>
      <c r="G5025" s="11" t="s">
        <v>15235</v>
      </c>
    </row>
    <row r="5026" spans="1:7" x14ac:dyDescent="0.3">
      <c r="A5026" s="11" t="s">
        <v>15236</v>
      </c>
      <c r="B5026" s="11">
        <v>2024</v>
      </c>
      <c r="C5026" s="11" t="s">
        <v>15237</v>
      </c>
      <c r="D5026" s="11" t="s">
        <v>15238</v>
      </c>
      <c r="G5026" s="11" t="s">
        <v>2152</v>
      </c>
    </row>
    <row r="5027" spans="1:7" x14ac:dyDescent="0.3">
      <c r="A5027" s="11" t="s">
        <v>15239</v>
      </c>
      <c r="B5027" s="11">
        <v>2020</v>
      </c>
      <c r="C5027" s="11" t="s">
        <v>15240</v>
      </c>
      <c r="D5027" s="11" t="s">
        <v>4715</v>
      </c>
      <c r="E5027" s="11">
        <v>10</v>
      </c>
      <c r="F5027" s="11">
        <v>4</v>
      </c>
      <c r="G5027" s="11" t="s">
        <v>4929</v>
      </c>
    </row>
    <row r="5028" spans="1:7" x14ac:dyDescent="0.3">
      <c r="A5028" s="11" t="s">
        <v>15241</v>
      </c>
      <c r="B5028" s="11">
        <v>2024</v>
      </c>
      <c r="C5028" s="11" t="s">
        <v>15242</v>
      </c>
      <c r="D5028" s="11"/>
      <c r="G5028" s="8" t="s">
        <v>15243</v>
      </c>
    </row>
    <row r="5029" spans="1:7" x14ac:dyDescent="0.3">
      <c r="A5029" s="11" t="s">
        <v>15244</v>
      </c>
      <c r="B5029" s="11">
        <v>2020</v>
      </c>
      <c r="C5029" s="11" t="s">
        <v>15245</v>
      </c>
      <c r="D5029" s="11" t="s">
        <v>9581</v>
      </c>
      <c r="E5029" s="11">
        <v>29</v>
      </c>
      <c r="F5029" s="11">
        <v>1</v>
      </c>
      <c r="G5029" s="11" t="s">
        <v>15246</v>
      </c>
    </row>
    <row r="5030" spans="1:7" x14ac:dyDescent="0.3">
      <c r="A5030" s="11" t="s">
        <v>15247</v>
      </c>
      <c r="B5030" s="11">
        <v>2015</v>
      </c>
      <c r="C5030" s="11" t="s">
        <v>15248</v>
      </c>
      <c r="D5030" s="11" t="s">
        <v>437</v>
      </c>
      <c r="E5030" s="11">
        <v>53</v>
      </c>
      <c r="G5030" s="11" t="s">
        <v>3222</v>
      </c>
    </row>
    <row r="5031" spans="1:7" x14ac:dyDescent="0.3">
      <c r="A5031" s="11" t="s">
        <v>15249</v>
      </c>
      <c r="B5031" s="11">
        <v>2024</v>
      </c>
      <c r="C5031" s="11" t="s">
        <v>15250</v>
      </c>
      <c r="D5031" s="11" t="s">
        <v>2525</v>
      </c>
      <c r="E5031" s="11">
        <v>74</v>
      </c>
      <c r="G5031" s="11">
        <v>102700</v>
      </c>
    </row>
    <row r="5032" spans="1:7" x14ac:dyDescent="0.3">
      <c r="A5032" s="11" t="s">
        <v>15251</v>
      </c>
      <c r="B5032" s="11">
        <v>2022</v>
      </c>
      <c r="C5032" s="11" t="s">
        <v>15252</v>
      </c>
      <c r="D5032" s="11" t="s">
        <v>3983</v>
      </c>
      <c r="E5032" s="11">
        <v>13</v>
      </c>
      <c r="G5032" s="11">
        <v>941235</v>
      </c>
    </row>
    <row r="5033" spans="1:7" x14ac:dyDescent="0.3">
      <c r="A5033" s="11" t="s">
        <v>15253</v>
      </c>
      <c r="B5033" s="11">
        <v>2020</v>
      </c>
      <c r="C5033" s="11" t="s">
        <v>15254</v>
      </c>
      <c r="D5033" s="11" t="s">
        <v>15255</v>
      </c>
      <c r="E5033" s="11">
        <v>15</v>
      </c>
      <c r="F5033" s="11">
        <v>3</v>
      </c>
      <c r="G5033" s="11" t="s">
        <v>15256</v>
      </c>
    </row>
    <row r="5034" spans="1:7" x14ac:dyDescent="0.3">
      <c r="A5034" s="11" t="s">
        <v>15257</v>
      </c>
      <c r="B5034" s="11">
        <v>2024</v>
      </c>
      <c r="C5034" s="11" t="s">
        <v>15258</v>
      </c>
      <c r="D5034" s="11" t="s">
        <v>15259</v>
      </c>
      <c r="E5034" s="11">
        <v>50</v>
      </c>
      <c r="G5034" s="11">
        <v>100702</v>
      </c>
    </row>
    <row r="5035" spans="1:7" x14ac:dyDescent="0.3">
      <c r="A5035" s="11" t="s">
        <v>15260</v>
      </c>
      <c r="B5035" s="11">
        <v>2025</v>
      </c>
      <c r="C5035" s="11" t="s">
        <v>15261</v>
      </c>
      <c r="D5035" s="11" t="s">
        <v>15262</v>
      </c>
      <c r="E5035" s="11">
        <v>0</v>
      </c>
      <c r="F5035" s="11">
        <v>0</v>
      </c>
      <c r="G5035" s="11" t="s">
        <v>1622</v>
      </c>
    </row>
    <row r="5036" spans="1:7" x14ac:dyDescent="0.3">
      <c r="A5036" s="11" t="s">
        <v>15263</v>
      </c>
      <c r="B5036" s="11">
        <v>2024</v>
      </c>
      <c r="C5036" s="11" t="s">
        <v>15264</v>
      </c>
      <c r="D5036" s="11" t="s">
        <v>4508</v>
      </c>
      <c r="G5036" s="11" t="s">
        <v>5538</v>
      </c>
    </row>
    <row r="5037" spans="1:7" x14ac:dyDescent="0.3">
      <c r="A5037" s="11" t="s">
        <v>15265</v>
      </c>
      <c r="B5037" s="11">
        <v>2017</v>
      </c>
      <c r="C5037" s="11" t="s">
        <v>15266</v>
      </c>
      <c r="D5037" s="11" t="s">
        <v>437</v>
      </c>
      <c r="E5037" s="11">
        <v>69</v>
      </c>
      <c r="G5037" s="11" t="s">
        <v>15267</v>
      </c>
    </row>
    <row r="5038" spans="1:7" x14ac:dyDescent="0.3">
      <c r="A5038" s="11" t="s">
        <v>15265</v>
      </c>
      <c r="B5038" s="11" t="s">
        <v>3928</v>
      </c>
      <c r="C5038" s="11" t="s">
        <v>15268</v>
      </c>
      <c r="D5038" s="11" t="s">
        <v>15095</v>
      </c>
      <c r="E5038" s="11">
        <v>32</v>
      </c>
      <c r="F5038" s="11">
        <v>4</v>
      </c>
      <c r="G5038" s="11" t="s">
        <v>15269</v>
      </c>
    </row>
    <row r="5039" spans="1:7" x14ac:dyDescent="0.3">
      <c r="A5039" s="11" t="s">
        <v>15265</v>
      </c>
      <c r="B5039" s="11" t="s">
        <v>5131</v>
      </c>
      <c r="C5039" s="11" t="s">
        <v>15270</v>
      </c>
      <c r="D5039" s="11" t="s">
        <v>15271</v>
      </c>
      <c r="E5039" s="11">
        <v>27</v>
      </c>
      <c r="F5039" s="11">
        <v>1</v>
      </c>
      <c r="G5039" s="11" t="s">
        <v>15272</v>
      </c>
    </row>
    <row r="5040" spans="1:7" x14ac:dyDescent="0.3">
      <c r="A5040" s="11" t="s">
        <v>15273</v>
      </c>
      <c r="B5040" s="11">
        <v>2022</v>
      </c>
      <c r="C5040" s="11" t="s">
        <v>15274</v>
      </c>
      <c r="D5040" s="11" t="s">
        <v>437</v>
      </c>
      <c r="E5040" s="11">
        <v>134</v>
      </c>
      <c r="G5040" s="11">
        <v>107325</v>
      </c>
    </row>
    <row r="5041" spans="1:8" x14ac:dyDescent="0.3">
      <c r="A5041" s="11" t="s">
        <v>15275</v>
      </c>
      <c r="B5041" s="11">
        <v>2023</v>
      </c>
      <c r="C5041" s="11" t="s">
        <v>15276</v>
      </c>
      <c r="D5041" s="11" t="s">
        <v>15277</v>
      </c>
      <c r="E5041" s="11">
        <v>1</v>
      </c>
      <c r="F5041" s="11">
        <v>2</v>
      </c>
      <c r="G5041" s="11" t="s">
        <v>15278</v>
      </c>
    </row>
    <row r="5042" spans="1:8" x14ac:dyDescent="0.3">
      <c r="A5042" s="11" t="s">
        <v>15279</v>
      </c>
      <c r="B5042" s="11">
        <v>2019</v>
      </c>
      <c r="C5042" s="11" t="s">
        <v>15280</v>
      </c>
      <c r="D5042" s="11" t="s">
        <v>14006</v>
      </c>
      <c r="E5042" s="11">
        <v>40</v>
      </c>
      <c r="F5042" s="11">
        <v>5</v>
      </c>
      <c r="G5042" s="11" t="s">
        <v>15281</v>
      </c>
    </row>
    <row r="5043" spans="1:8" x14ac:dyDescent="0.3">
      <c r="A5043" s="11" t="s">
        <v>15282</v>
      </c>
      <c r="B5043" s="11">
        <v>2014</v>
      </c>
      <c r="C5043" s="11" t="s">
        <v>15283</v>
      </c>
      <c r="D5043" s="11" t="s">
        <v>15284</v>
      </c>
      <c r="E5043" s="11">
        <v>3</v>
      </c>
      <c r="G5043" s="11" t="s">
        <v>15285</v>
      </c>
    </row>
    <row r="5044" spans="1:8" x14ac:dyDescent="0.3">
      <c r="A5044" s="11" t="s">
        <v>15286</v>
      </c>
      <c r="B5044" s="11">
        <v>2024</v>
      </c>
      <c r="C5044" s="11" t="s">
        <v>15287</v>
      </c>
      <c r="D5044" s="11" t="s">
        <v>15288</v>
      </c>
      <c r="G5044" s="11" t="s">
        <v>15289</v>
      </c>
    </row>
    <row r="5045" spans="1:8" x14ac:dyDescent="0.3">
      <c r="A5045" s="11" t="s">
        <v>15290</v>
      </c>
      <c r="B5045" s="11">
        <v>2023</v>
      </c>
      <c r="C5045" s="11" t="s">
        <v>15291</v>
      </c>
      <c r="D5045" s="11" t="s">
        <v>4508</v>
      </c>
      <c r="G5045" s="11" t="s">
        <v>1601</v>
      </c>
    </row>
    <row r="5046" spans="1:8" x14ac:dyDescent="0.3">
      <c r="A5046" s="11" t="s">
        <v>15292</v>
      </c>
      <c r="B5046" s="11">
        <v>2018</v>
      </c>
      <c r="C5046" s="11" t="s">
        <v>15293</v>
      </c>
      <c r="D5046" s="11" t="s">
        <v>15294</v>
      </c>
      <c r="E5046" s="11">
        <v>55</v>
      </c>
      <c r="F5046" s="11">
        <v>7</v>
      </c>
      <c r="G5046" s="11" t="s">
        <v>15295</v>
      </c>
    </row>
    <row r="5047" spans="1:8" x14ac:dyDescent="0.3">
      <c r="A5047" s="11" t="s">
        <v>15296</v>
      </c>
      <c r="B5047" s="11" t="s">
        <v>8864</v>
      </c>
      <c r="C5047" s="11" t="s">
        <v>15297</v>
      </c>
      <c r="D5047" s="11" t="s">
        <v>9552</v>
      </c>
      <c r="E5047" s="11">
        <v>37</v>
      </c>
      <c r="F5047" s="11">
        <v>1</v>
      </c>
      <c r="G5047" s="11" t="s">
        <v>15298</v>
      </c>
    </row>
    <row r="5048" spans="1:8" x14ac:dyDescent="0.3">
      <c r="A5048" s="11" t="s">
        <v>15299</v>
      </c>
      <c r="B5048" s="11" t="s">
        <v>8866</v>
      </c>
      <c r="C5048" s="11" t="s">
        <v>15300</v>
      </c>
      <c r="D5048" s="11" t="s">
        <v>15301</v>
      </c>
      <c r="E5048" s="11">
        <v>60</v>
      </c>
      <c r="F5048" s="11">
        <v>4</v>
      </c>
      <c r="G5048" s="11" t="s">
        <v>15302</v>
      </c>
    </row>
    <row r="5049" spans="1:8" x14ac:dyDescent="0.3">
      <c r="A5049" s="11" t="s">
        <v>15303</v>
      </c>
      <c r="B5049" s="11" t="s">
        <v>9028</v>
      </c>
      <c r="C5049" s="11" t="s">
        <v>15304</v>
      </c>
      <c r="D5049" s="11" t="s">
        <v>15305</v>
      </c>
      <c r="E5049" s="11">
        <v>31</v>
      </c>
      <c r="F5049" s="11">
        <v>6</v>
      </c>
      <c r="G5049" s="11" t="s">
        <v>15306</v>
      </c>
    </row>
    <row r="5050" spans="1:8" x14ac:dyDescent="0.3">
      <c r="A5050" s="11" t="s">
        <v>15307</v>
      </c>
      <c r="B5050" s="11">
        <v>2020</v>
      </c>
      <c r="C5050" s="11" t="s">
        <v>15308</v>
      </c>
      <c r="D5050" s="11" t="s">
        <v>15309</v>
      </c>
      <c r="E5050" s="11">
        <v>265</v>
      </c>
      <c r="F5050" s="11"/>
      <c r="G5050" s="11" t="s">
        <v>15310</v>
      </c>
      <c r="H5050" s="11" t="s">
        <v>15311</v>
      </c>
    </row>
    <row r="5051" spans="1:8" x14ac:dyDescent="0.3">
      <c r="A5051" s="11" t="s">
        <v>15312</v>
      </c>
      <c r="B5051" s="11">
        <v>2015</v>
      </c>
      <c r="C5051" s="11" t="s">
        <v>15313</v>
      </c>
      <c r="D5051" s="11" t="s">
        <v>1480</v>
      </c>
      <c r="E5051" s="11">
        <v>25</v>
      </c>
      <c r="F5051" s="11"/>
      <c r="G5051" s="11" t="s">
        <v>15314</v>
      </c>
      <c r="H5051" s="11" t="s">
        <v>15315</v>
      </c>
    </row>
    <row r="5052" spans="1:8" x14ac:dyDescent="0.3">
      <c r="A5052" s="11" t="s">
        <v>15316</v>
      </c>
      <c r="B5052" s="11">
        <v>2010</v>
      </c>
      <c r="C5052" s="11" t="s">
        <v>15317</v>
      </c>
      <c r="D5052" s="11" t="s">
        <v>15318</v>
      </c>
      <c r="E5052" s="11">
        <v>40</v>
      </c>
      <c r="F5052" s="11"/>
      <c r="G5052" s="11" t="s">
        <v>15319</v>
      </c>
      <c r="H5052" s="11" t="s">
        <v>15320</v>
      </c>
    </row>
    <row r="5053" spans="1:8" x14ac:dyDescent="0.3">
      <c r="A5053" s="11" t="s">
        <v>15321</v>
      </c>
      <c r="B5053" s="11">
        <v>2019</v>
      </c>
      <c r="C5053" s="11" t="s">
        <v>15322</v>
      </c>
      <c r="D5053" s="11" t="s">
        <v>15323</v>
      </c>
      <c r="E5053" s="11">
        <v>393</v>
      </c>
      <c r="F5053" s="11">
        <v>10176</v>
      </c>
      <c r="G5053" s="11" t="s">
        <v>15324</v>
      </c>
      <c r="H5053" s="11" t="s">
        <v>15325</v>
      </c>
    </row>
    <row r="5054" spans="1:8" x14ac:dyDescent="0.3">
      <c r="A5054" s="11" t="s">
        <v>15326</v>
      </c>
      <c r="B5054" s="11">
        <v>2019</v>
      </c>
      <c r="C5054" s="11" t="s">
        <v>15327</v>
      </c>
      <c r="D5054" s="11" t="s">
        <v>12403</v>
      </c>
      <c r="E5054" s="11">
        <v>104</v>
      </c>
      <c r="F5054" s="11"/>
      <c r="G5054" s="11">
        <v>104402</v>
      </c>
      <c r="H5054" s="11" t="s">
        <v>15328</v>
      </c>
    </row>
    <row r="5055" spans="1:8" x14ac:dyDescent="0.3">
      <c r="A5055" s="11" t="s">
        <v>15329</v>
      </c>
      <c r="B5055" s="11">
        <v>2000</v>
      </c>
      <c r="C5055" s="11" t="s">
        <v>15330</v>
      </c>
      <c r="D5055" s="11" t="s">
        <v>12928</v>
      </c>
      <c r="E5055" s="11">
        <v>10</v>
      </c>
      <c r="F5055" s="11">
        <v>1</v>
      </c>
      <c r="G5055" s="11" t="s">
        <v>15331</v>
      </c>
      <c r="H5055" s="11" t="s">
        <v>15332</v>
      </c>
    </row>
    <row r="5056" spans="1:8" x14ac:dyDescent="0.3">
      <c r="A5056" s="11" t="s">
        <v>15329</v>
      </c>
      <c r="B5056" s="11">
        <v>2005</v>
      </c>
      <c r="C5056" s="11" t="s">
        <v>15333</v>
      </c>
      <c r="D5056" s="11" t="s">
        <v>15334</v>
      </c>
      <c r="E5056" s="11">
        <v>8</v>
      </c>
      <c r="F5056" s="11">
        <v>3</v>
      </c>
      <c r="G5056" s="11" t="s">
        <v>15335</v>
      </c>
      <c r="H5056" s="11" t="s">
        <v>15336</v>
      </c>
    </row>
    <row r="5057" spans="1:8" x14ac:dyDescent="0.3">
      <c r="A5057" s="11" t="s">
        <v>15337</v>
      </c>
      <c r="B5057" s="11">
        <v>2017</v>
      </c>
      <c r="C5057" s="11" t="s">
        <v>15338</v>
      </c>
      <c r="D5057" s="11" t="s">
        <v>15339</v>
      </c>
      <c r="E5057" s="11">
        <v>26</v>
      </c>
      <c r="F5057" s="11">
        <v>9</v>
      </c>
      <c r="G5057" s="11" t="s">
        <v>15340</v>
      </c>
      <c r="H5057" s="11" t="s">
        <v>15341</v>
      </c>
    </row>
    <row r="5058" spans="1:8" x14ac:dyDescent="0.3">
      <c r="A5058" s="11" t="s">
        <v>15342</v>
      </c>
      <c r="B5058" s="11">
        <v>2014</v>
      </c>
      <c r="C5058" s="11" t="s">
        <v>15343</v>
      </c>
      <c r="D5058" s="11" t="s">
        <v>3413</v>
      </c>
      <c r="E5058" s="11">
        <v>40</v>
      </c>
      <c r="F5058" s="11"/>
      <c r="G5058" s="11" t="s">
        <v>15344</v>
      </c>
      <c r="H5058" s="11" t="s">
        <v>15345</v>
      </c>
    </row>
    <row r="5059" spans="1:8" x14ac:dyDescent="0.3">
      <c r="A5059" s="11" t="s">
        <v>12935</v>
      </c>
      <c r="B5059" s="11">
        <v>2010</v>
      </c>
      <c r="C5059" s="11" t="s">
        <v>15346</v>
      </c>
      <c r="D5059" s="11" t="s">
        <v>15347</v>
      </c>
      <c r="E5059" s="11">
        <v>30</v>
      </c>
      <c r="F5059" s="11"/>
      <c r="G5059" s="11" t="s">
        <v>15348</v>
      </c>
      <c r="H5059" s="11" t="s">
        <v>15349</v>
      </c>
    </row>
    <row r="5060" spans="1:8" x14ac:dyDescent="0.3">
      <c r="A5060" s="11" t="s">
        <v>8421</v>
      </c>
      <c r="B5060" s="11">
        <v>2007</v>
      </c>
      <c r="C5060" s="11" t="s">
        <v>8424</v>
      </c>
      <c r="D5060" s="11" t="s">
        <v>15350</v>
      </c>
      <c r="E5060" s="11">
        <v>1</v>
      </c>
      <c r="F5060" s="11">
        <v>2</v>
      </c>
      <c r="G5060" s="11" t="s">
        <v>15351</v>
      </c>
      <c r="H5060" s="11" t="s">
        <v>15352</v>
      </c>
    </row>
    <row r="5061" spans="1:8" x14ac:dyDescent="0.3">
      <c r="A5061" s="11" t="s">
        <v>15353</v>
      </c>
      <c r="B5061" s="11">
        <v>2013</v>
      </c>
      <c r="C5061" s="11" t="s">
        <v>15354</v>
      </c>
      <c r="D5061" s="11" t="s">
        <v>15355</v>
      </c>
      <c r="E5061" s="11">
        <v>122</v>
      </c>
      <c r="F5061" s="11"/>
      <c r="G5061" s="11" t="s">
        <v>15356</v>
      </c>
      <c r="H5061" s="11" t="s">
        <v>15357</v>
      </c>
    </row>
    <row r="5062" spans="1:8" x14ac:dyDescent="0.3">
      <c r="A5062" s="11" t="s">
        <v>15358</v>
      </c>
      <c r="B5062" s="11">
        <v>2020</v>
      </c>
      <c r="C5062" s="11" t="s">
        <v>15359</v>
      </c>
      <c r="D5062" s="11" t="s">
        <v>14021</v>
      </c>
      <c r="E5062" s="11">
        <v>20</v>
      </c>
      <c r="F5062" s="11"/>
      <c r="G5062" s="11">
        <v>100276</v>
      </c>
      <c r="H5062" s="11" t="s">
        <v>15360</v>
      </c>
    </row>
    <row r="5063" spans="1:8" x14ac:dyDescent="0.3">
      <c r="A5063" s="11" t="s">
        <v>15361</v>
      </c>
      <c r="B5063" s="11">
        <v>2012</v>
      </c>
      <c r="C5063" s="11" t="s">
        <v>15362</v>
      </c>
      <c r="D5063" s="11" t="s">
        <v>15363</v>
      </c>
      <c r="E5063" s="11">
        <v>50</v>
      </c>
      <c r="F5063" s="11">
        <v>6</v>
      </c>
      <c r="G5063" s="11" t="s">
        <v>15364</v>
      </c>
      <c r="H5063" s="11" t="s">
        <v>15365</v>
      </c>
    </row>
    <row r="5064" spans="1:8" x14ac:dyDescent="0.3">
      <c r="A5064" s="11" t="s">
        <v>15366</v>
      </c>
      <c r="B5064" s="11">
        <v>2009</v>
      </c>
      <c r="C5064" s="11" t="s">
        <v>15367</v>
      </c>
      <c r="D5064" s="11" t="s">
        <v>15368</v>
      </c>
      <c r="E5064" s="11">
        <v>43</v>
      </c>
      <c r="F5064" s="11">
        <v>3</v>
      </c>
      <c r="G5064" s="11" t="s">
        <v>15369</v>
      </c>
      <c r="H5064" s="11" t="s">
        <v>15370</v>
      </c>
    </row>
    <row r="5065" spans="1:8" x14ac:dyDescent="0.3">
      <c r="A5065" s="11" t="s">
        <v>15371</v>
      </c>
      <c r="B5065" s="11">
        <v>2015</v>
      </c>
      <c r="C5065" s="11" t="s">
        <v>15372</v>
      </c>
      <c r="D5065" s="11" t="s">
        <v>15373</v>
      </c>
      <c r="E5065" s="11">
        <v>44</v>
      </c>
      <c r="F5065" s="11">
        <v>3</v>
      </c>
      <c r="G5065" s="11" t="s">
        <v>15374</v>
      </c>
      <c r="H5065" s="11" t="s">
        <v>15375</v>
      </c>
    </row>
    <row r="5066" spans="1:8" x14ac:dyDescent="0.3">
      <c r="A5066" s="11" t="s">
        <v>15376</v>
      </c>
      <c r="B5066" s="11">
        <v>1979</v>
      </c>
      <c r="C5066" s="11" t="s">
        <v>15377</v>
      </c>
      <c r="D5066" s="11" t="s">
        <v>15378</v>
      </c>
      <c r="E5066" s="11"/>
      <c r="F5066" s="11"/>
      <c r="G5066" s="11"/>
    </row>
    <row r="5067" spans="1:8" x14ac:dyDescent="0.3">
      <c r="A5067" s="11" t="s">
        <v>15379</v>
      </c>
      <c r="B5067" s="11">
        <v>2021</v>
      </c>
      <c r="C5067" s="11" t="s">
        <v>15380</v>
      </c>
      <c r="D5067" s="11" t="s">
        <v>5196</v>
      </c>
      <c r="E5067" s="11">
        <v>18</v>
      </c>
      <c r="F5067" s="11">
        <v>14</v>
      </c>
      <c r="G5067" s="11">
        <v>7625</v>
      </c>
      <c r="H5067" s="11" t="s">
        <v>15381</v>
      </c>
    </row>
    <row r="5068" spans="1:8" x14ac:dyDescent="0.3">
      <c r="A5068" s="11" t="s">
        <v>15382</v>
      </c>
      <c r="B5068" s="11">
        <v>2015</v>
      </c>
      <c r="C5068" s="11" t="s">
        <v>15383</v>
      </c>
      <c r="D5068" s="11" t="s">
        <v>15384</v>
      </c>
      <c r="E5068" s="11">
        <v>2</v>
      </c>
      <c r="F5068" s="11">
        <v>7</v>
      </c>
      <c r="G5068" s="11" t="s">
        <v>15385</v>
      </c>
      <c r="H5068" s="11" t="s">
        <v>15386</v>
      </c>
    </row>
    <row r="5069" spans="1:8" x14ac:dyDescent="0.3">
      <c r="A5069" s="11" t="s">
        <v>15387</v>
      </c>
      <c r="B5069" s="11">
        <v>2020</v>
      </c>
      <c r="C5069" s="11" t="s">
        <v>15388</v>
      </c>
      <c r="D5069" s="11" t="s">
        <v>9676</v>
      </c>
      <c r="E5069" s="11">
        <v>20</v>
      </c>
      <c r="F5069" s="11">
        <v>9</v>
      </c>
      <c r="G5069" s="11">
        <v>2734</v>
      </c>
      <c r="H5069" s="11" t="s">
        <v>15389</v>
      </c>
    </row>
    <row r="5070" spans="1:8" x14ac:dyDescent="0.3">
      <c r="A5070" s="11" t="s">
        <v>1229</v>
      </c>
      <c r="B5070" s="11">
        <v>2002</v>
      </c>
      <c r="C5070" s="11" t="s">
        <v>4679</v>
      </c>
      <c r="D5070" s="11" t="s">
        <v>1231</v>
      </c>
      <c r="E5070" s="11">
        <v>16</v>
      </c>
      <c r="F5070" s="11"/>
      <c r="G5070" s="11" t="s">
        <v>1782</v>
      </c>
      <c r="H5070" s="11" t="s">
        <v>1783</v>
      </c>
    </row>
    <row r="5071" spans="1:8" x14ac:dyDescent="0.3">
      <c r="A5071" s="11" t="s">
        <v>15390</v>
      </c>
      <c r="B5071" s="11">
        <v>2010</v>
      </c>
      <c r="C5071" s="11" t="s">
        <v>15391</v>
      </c>
      <c r="D5071" s="11" t="s">
        <v>15392</v>
      </c>
      <c r="E5071" s="11">
        <v>80</v>
      </c>
      <c r="F5071" s="11"/>
      <c r="G5071" s="11" t="s">
        <v>13672</v>
      </c>
      <c r="H5071" s="11" t="s">
        <v>15393</v>
      </c>
    </row>
    <row r="5072" spans="1:8" x14ac:dyDescent="0.3">
      <c r="A5072" s="11" t="s">
        <v>15394</v>
      </c>
      <c r="B5072" s="11">
        <v>2020</v>
      </c>
      <c r="C5072" s="11" t="s">
        <v>15395</v>
      </c>
      <c r="D5072" s="11" t="s">
        <v>1551</v>
      </c>
      <c r="E5072" s="11">
        <v>19</v>
      </c>
      <c r="F5072" s="11">
        <v>2</v>
      </c>
      <c r="G5072" s="11" t="s">
        <v>15396</v>
      </c>
      <c r="H5072" s="11" t="s">
        <v>15397</v>
      </c>
    </row>
    <row r="5073" spans="1:8" x14ac:dyDescent="0.3">
      <c r="A5073" s="11" t="s">
        <v>15398</v>
      </c>
      <c r="B5073" s="11">
        <v>2017</v>
      </c>
      <c r="C5073" s="11" t="s">
        <v>15399</v>
      </c>
      <c r="D5073" s="11" t="s">
        <v>1520</v>
      </c>
      <c r="E5073" s="11">
        <v>19</v>
      </c>
      <c r="F5073" s="11">
        <v>8</v>
      </c>
      <c r="G5073" s="11" t="s">
        <v>15400</v>
      </c>
      <c r="H5073" s="11" t="s">
        <v>15401</v>
      </c>
    </row>
    <row r="5074" spans="1:8" x14ac:dyDescent="0.3">
      <c r="A5074" s="11" t="s">
        <v>15402</v>
      </c>
      <c r="B5074" s="11">
        <v>2018</v>
      </c>
      <c r="C5074" s="11" t="s">
        <v>15403</v>
      </c>
      <c r="D5074" s="11" t="s">
        <v>13479</v>
      </c>
      <c r="E5074" s="11">
        <v>47</v>
      </c>
      <c r="F5074" s="11">
        <v>11</v>
      </c>
      <c r="G5074" s="11" t="s">
        <v>15404</v>
      </c>
      <c r="H5074" s="11" t="s">
        <v>15405</v>
      </c>
    </row>
    <row r="5075" spans="1:8" x14ac:dyDescent="0.3">
      <c r="A5075" s="11" t="s">
        <v>15406</v>
      </c>
      <c r="B5075" s="11">
        <v>2022</v>
      </c>
      <c r="C5075" s="11" t="s">
        <v>15407</v>
      </c>
      <c r="D5075" s="11" t="s">
        <v>12942</v>
      </c>
      <c r="E5075" s="11">
        <v>31</v>
      </c>
      <c r="F5075" s="11">
        <v>9</v>
      </c>
      <c r="G5075" s="11" t="s">
        <v>15408</v>
      </c>
      <c r="H5075" s="11" t="s">
        <v>15409</v>
      </c>
    </row>
    <row r="5076" spans="1:8" x14ac:dyDescent="0.3">
      <c r="A5076" s="11" t="s">
        <v>15410</v>
      </c>
      <c r="B5076" s="11">
        <v>2010</v>
      </c>
      <c r="C5076" s="11" t="s">
        <v>15411</v>
      </c>
      <c r="D5076" s="11" t="s">
        <v>15412</v>
      </c>
      <c r="E5076" s="11">
        <v>25</v>
      </c>
      <c r="F5076" s="11"/>
      <c r="G5076" s="11" t="s">
        <v>15413</v>
      </c>
      <c r="H5076" s="11" t="s">
        <v>15414</v>
      </c>
    </row>
    <row r="5077" spans="1:8" x14ac:dyDescent="0.3">
      <c r="A5077" s="11" t="s">
        <v>15415</v>
      </c>
      <c r="B5077" s="11">
        <v>2020</v>
      </c>
      <c r="C5077" s="11" t="s">
        <v>15416</v>
      </c>
      <c r="D5077" s="11" t="s">
        <v>437</v>
      </c>
      <c r="E5077" s="11">
        <v>111</v>
      </c>
      <c r="F5077" s="11"/>
      <c r="G5077" s="11">
        <v>106439</v>
      </c>
      <c r="H5077" s="11" t="s">
        <v>15417</v>
      </c>
    </row>
    <row r="5078" spans="1:8" x14ac:dyDescent="0.3">
      <c r="A5078" s="11" t="s">
        <v>15418</v>
      </c>
      <c r="B5078" s="11">
        <v>2018</v>
      </c>
      <c r="C5078" s="11" t="s">
        <v>15419</v>
      </c>
      <c r="D5078" s="11" t="s">
        <v>15420</v>
      </c>
      <c r="E5078" s="11">
        <v>14</v>
      </c>
      <c r="F5078" s="11"/>
      <c r="G5078" s="11" t="s">
        <v>15421</v>
      </c>
      <c r="H5078" s="11" t="s">
        <v>15422</v>
      </c>
    </row>
    <row r="5079" spans="1:8" x14ac:dyDescent="0.3">
      <c r="A5079" s="11" t="s">
        <v>15423</v>
      </c>
      <c r="B5079" s="11">
        <v>2015</v>
      </c>
      <c r="C5079" s="11" t="s">
        <v>15424</v>
      </c>
      <c r="D5079" s="11" t="s">
        <v>15425</v>
      </c>
      <c r="E5079" s="11">
        <v>27</v>
      </c>
      <c r="F5079" s="11"/>
      <c r="G5079" s="11" t="s">
        <v>15426</v>
      </c>
      <c r="H5079" s="11" t="s">
        <v>15427</v>
      </c>
    </row>
    <row r="5080" spans="1:8" x14ac:dyDescent="0.3">
      <c r="A5080" s="11" t="s">
        <v>15428</v>
      </c>
      <c r="B5080" s="11">
        <v>2014</v>
      </c>
      <c r="C5080" s="11" t="s">
        <v>15429</v>
      </c>
      <c r="D5080" s="11" t="s">
        <v>15430</v>
      </c>
      <c r="E5080" s="11">
        <v>53</v>
      </c>
      <c r="F5080" s="11"/>
      <c r="G5080" s="11" t="s">
        <v>15431</v>
      </c>
      <c r="H5080" s="11" t="s">
        <v>15432</v>
      </c>
    </row>
    <row r="5081" spans="1:8" x14ac:dyDescent="0.3">
      <c r="A5081" s="11" t="s">
        <v>15433</v>
      </c>
      <c r="B5081" s="11">
        <v>2009</v>
      </c>
      <c r="C5081" s="11" t="s">
        <v>15434</v>
      </c>
      <c r="D5081" s="11" t="s">
        <v>15435</v>
      </c>
      <c r="E5081" s="11"/>
      <c r="F5081" s="11"/>
      <c r="G5081" s="11" t="s">
        <v>15436</v>
      </c>
    </row>
    <row r="5082" spans="1:8" x14ac:dyDescent="0.3">
      <c r="A5082" s="11" t="s">
        <v>15437</v>
      </c>
      <c r="B5082" s="11">
        <v>2021</v>
      </c>
      <c r="C5082" s="11" t="s">
        <v>15438</v>
      </c>
      <c r="D5082" s="11" t="s">
        <v>15439</v>
      </c>
      <c r="E5082" s="11">
        <v>297</v>
      </c>
      <c r="F5082" s="11"/>
      <c r="G5082" s="11">
        <v>113730</v>
      </c>
      <c r="H5082" s="11" t="s">
        <v>15440</v>
      </c>
    </row>
    <row r="5083" spans="1:8" x14ac:dyDescent="0.3">
      <c r="A5083" s="11" t="s">
        <v>15441</v>
      </c>
      <c r="B5083" s="11">
        <v>2012</v>
      </c>
      <c r="C5083" s="11" t="s">
        <v>15442</v>
      </c>
      <c r="D5083" s="11" t="s">
        <v>4564</v>
      </c>
      <c r="E5083" s="11">
        <v>9</v>
      </c>
      <c r="F5083" s="11">
        <v>2</v>
      </c>
      <c r="G5083" s="11" t="s">
        <v>15443</v>
      </c>
      <c r="H5083" s="11" t="s">
        <v>15444</v>
      </c>
    </row>
    <row r="5084" spans="1:8" x14ac:dyDescent="0.3">
      <c r="A5084" s="11" t="s">
        <v>15445</v>
      </c>
      <c r="B5084" s="11">
        <v>2006</v>
      </c>
      <c r="C5084" s="11" t="s">
        <v>15446</v>
      </c>
      <c r="D5084" s="11" t="s">
        <v>1429</v>
      </c>
      <c r="E5084" s="11">
        <v>117</v>
      </c>
      <c r="F5084" s="11">
        <v>5</v>
      </c>
      <c r="G5084" s="11" t="s">
        <v>15447</v>
      </c>
      <c r="H5084" s="11" t="s">
        <v>15448</v>
      </c>
    </row>
    <row r="5085" spans="1:8" x14ac:dyDescent="0.3">
      <c r="A5085" s="11" t="s">
        <v>15449</v>
      </c>
      <c r="B5085" s="11">
        <v>2021</v>
      </c>
      <c r="C5085" s="11" t="s">
        <v>15450</v>
      </c>
      <c r="D5085" s="11"/>
      <c r="E5085" s="11"/>
      <c r="F5085" s="11"/>
      <c r="G5085" s="8" t="s">
        <v>15451</v>
      </c>
    </row>
    <row r="5086" spans="1:8" x14ac:dyDescent="0.3">
      <c r="A5086" s="11" t="s">
        <v>15452</v>
      </c>
      <c r="B5086" s="11">
        <v>2013</v>
      </c>
      <c r="C5086" s="11" t="s">
        <v>15453</v>
      </c>
      <c r="D5086" s="11" t="s">
        <v>1555</v>
      </c>
      <c r="E5086" s="11">
        <v>53</v>
      </c>
      <c r="F5086" s="11">
        <v>4</v>
      </c>
      <c r="G5086" s="11" t="s">
        <v>15454</v>
      </c>
      <c r="H5086" s="11" t="s">
        <v>15455</v>
      </c>
    </row>
    <row r="5087" spans="1:8" x14ac:dyDescent="0.3">
      <c r="A5087" s="11" t="s">
        <v>15456</v>
      </c>
      <c r="B5087" s="11">
        <v>2018</v>
      </c>
      <c r="C5087" s="11" t="s">
        <v>15457</v>
      </c>
      <c r="D5087" s="11" t="s">
        <v>3413</v>
      </c>
      <c r="E5087" s="11">
        <v>44</v>
      </c>
      <c r="F5087" s="11">
        <v>2</v>
      </c>
      <c r="G5087" s="11" t="s">
        <v>15458</v>
      </c>
      <c r="H5087" s="11" t="s">
        <v>15459</v>
      </c>
    </row>
    <row r="5088" spans="1:8" x14ac:dyDescent="0.3">
      <c r="A5088" s="11" t="s">
        <v>15460</v>
      </c>
      <c r="B5088" s="11">
        <v>2017</v>
      </c>
      <c r="C5088" s="11" t="s">
        <v>15461</v>
      </c>
      <c r="D5088" s="11" t="s">
        <v>15462</v>
      </c>
      <c r="E5088" s="11">
        <v>38</v>
      </c>
      <c r="F5088" s="11">
        <v>23</v>
      </c>
      <c r="G5088" s="11" t="s">
        <v>15463</v>
      </c>
      <c r="H5088" s="11" t="s">
        <v>15464</v>
      </c>
    </row>
    <row r="5089" spans="1:8" x14ac:dyDescent="0.3">
      <c r="A5089" s="11" t="s">
        <v>15465</v>
      </c>
      <c r="B5089" s="11">
        <v>2014</v>
      </c>
      <c r="C5089" s="11" t="s">
        <v>15466</v>
      </c>
      <c r="D5089" s="11" t="s">
        <v>15467</v>
      </c>
      <c r="E5089" s="11">
        <v>26</v>
      </c>
      <c r="F5089" s="11">
        <v>1</v>
      </c>
      <c r="G5089" s="11" t="s">
        <v>15468</v>
      </c>
      <c r="H5089" s="11" t="s">
        <v>15469</v>
      </c>
    </row>
    <row r="5090" spans="1:8" x14ac:dyDescent="0.3">
      <c r="A5090" s="11" t="s">
        <v>15470</v>
      </c>
      <c r="B5090" s="11">
        <v>2016</v>
      </c>
      <c r="C5090" s="11" t="s">
        <v>15471</v>
      </c>
      <c r="D5090" s="11" t="s">
        <v>8677</v>
      </c>
      <c r="E5090" s="11">
        <v>53</v>
      </c>
      <c r="F5090" s="11"/>
      <c r="G5090" s="11" t="s">
        <v>15472</v>
      </c>
      <c r="H5090" s="11" t="s">
        <v>15473</v>
      </c>
    </row>
    <row r="5091" spans="1:8" x14ac:dyDescent="0.3">
      <c r="A5091" s="11" t="s">
        <v>15474</v>
      </c>
      <c r="B5091" s="11">
        <v>2019</v>
      </c>
      <c r="C5091" s="11" t="s">
        <v>15475</v>
      </c>
      <c r="D5091" s="11" t="s">
        <v>3186</v>
      </c>
      <c r="E5091" s="11">
        <v>9</v>
      </c>
      <c r="F5091" s="11">
        <v>9</v>
      </c>
      <c r="G5091" s="11">
        <v>1828</v>
      </c>
      <c r="H5091" s="11" t="s">
        <v>15476</v>
      </c>
    </row>
    <row r="5092" spans="1:8" x14ac:dyDescent="0.3">
      <c r="A5092" s="11" t="s">
        <v>15477</v>
      </c>
      <c r="B5092" s="11">
        <v>2022</v>
      </c>
      <c r="C5092" s="11" t="s">
        <v>15478</v>
      </c>
      <c r="D5092" s="11" t="s">
        <v>15479</v>
      </c>
      <c r="E5092" s="11"/>
      <c r="F5092" s="11"/>
      <c r="G5092" s="11" t="s">
        <v>15480</v>
      </c>
      <c r="H5092" s="11" t="s">
        <v>15481</v>
      </c>
    </row>
    <row r="5093" spans="1:8" x14ac:dyDescent="0.3">
      <c r="A5093" s="11" t="s">
        <v>15482</v>
      </c>
      <c r="B5093" s="11">
        <v>2008</v>
      </c>
      <c r="C5093" s="11" t="s">
        <v>15483</v>
      </c>
      <c r="D5093" s="11" t="s">
        <v>15176</v>
      </c>
      <c r="E5093" s="11">
        <v>7</v>
      </c>
      <c r="F5093" s="11"/>
      <c r="G5093" s="11">
        <v>6</v>
      </c>
      <c r="H5093" s="11" t="s">
        <v>15484</v>
      </c>
    </row>
    <row r="5094" spans="1:8" x14ac:dyDescent="0.3">
      <c r="A5094" s="11" t="s">
        <v>3968</v>
      </c>
      <c r="B5094" s="11">
        <v>2009</v>
      </c>
      <c r="C5094" s="11" t="s">
        <v>3969</v>
      </c>
      <c r="D5094" s="11" t="s">
        <v>12319</v>
      </c>
      <c r="E5094" s="11"/>
      <c r="F5094" s="11"/>
      <c r="G5094" s="11"/>
    </row>
    <row r="5095" spans="1:8" x14ac:dyDescent="0.3">
      <c r="A5095" s="11" t="s">
        <v>15485</v>
      </c>
      <c r="B5095" s="11">
        <v>1999</v>
      </c>
      <c r="C5095" s="11" t="s">
        <v>15486</v>
      </c>
      <c r="D5095" s="11" t="s">
        <v>14125</v>
      </c>
      <c r="E5095" s="11">
        <v>35</v>
      </c>
      <c r="F5095" s="11">
        <v>1</v>
      </c>
      <c r="G5095" s="11" t="s">
        <v>15487</v>
      </c>
      <c r="H5095" s="11" t="s">
        <v>15488</v>
      </c>
    </row>
    <row r="5096" spans="1:8" x14ac:dyDescent="0.3">
      <c r="A5096" s="11" t="s">
        <v>15489</v>
      </c>
      <c r="B5096" s="11">
        <v>2017</v>
      </c>
      <c r="C5096" s="11" t="s">
        <v>15490</v>
      </c>
      <c r="D5096" s="11" t="s">
        <v>15491</v>
      </c>
      <c r="E5096" s="11">
        <v>73</v>
      </c>
      <c r="F5096" s="11"/>
      <c r="G5096" s="11" t="s">
        <v>8082</v>
      </c>
      <c r="H5096" s="11" t="s">
        <v>15492</v>
      </c>
    </row>
    <row r="5097" spans="1:8" x14ac:dyDescent="0.3">
      <c r="A5097" s="11" t="s">
        <v>15493</v>
      </c>
      <c r="B5097" s="11">
        <v>2016</v>
      </c>
      <c r="C5097" s="11" t="s">
        <v>15494</v>
      </c>
      <c r="D5097" s="11" t="s">
        <v>15495</v>
      </c>
      <c r="E5097" s="11">
        <v>31</v>
      </c>
      <c r="F5097" s="11"/>
      <c r="G5097" s="11" t="s">
        <v>15496</v>
      </c>
      <c r="H5097" s="11" t="s">
        <v>15497</v>
      </c>
    </row>
    <row r="5098" spans="1:8" x14ac:dyDescent="0.3">
      <c r="A5098" s="11" t="s">
        <v>15498</v>
      </c>
      <c r="B5098" s="11">
        <v>2021</v>
      </c>
      <c r="C5098" s="11" t="s">
        <v>15499</v>
      </c>
      <c r="D5098" s="11" t="s">
        <v>14021</v>
      </c>
      <c r="E5098" s="11">
        <v>41</v>
      </c>
      <c r="F5098" s="11"/>
      <c r="G5098" s="11">
        <v>101142</v>
      </c>
      <c r="H5098" s="11" t="s">
        <v>15500</v>
      </c>
    </row>
    <row r="5099" spans="1:8" x14ac:dyDescent="0.3">
      <c r="A5099" s="11" t="s">
        <v>15501</v>
      </c>
      <c r="B5099" s="11">
        <v>2018</v>
      </c>
      <c r="C5099" s="11" t="s">
        <v>15502</v>
      </c>
      <c r="D5099" s="11" t="s">
        <v>8294</v>
      </c>
      <c r="E5099" s="11">
        <v>8</v>
      </c>
      <c r="F5099" s="11">
        <v>1</v>
      </c>
      <c r="G5099" s="11" t="s">
        <v>2624</v>
      </c>
      <c r="H5099" s="11" t="s">
        <v>15503</v>
      </c>
    </row>
    <row r="5100" spans="1:8" x14ac:dyDescent="0.3">
      <c r="A5100" s="11" t="s">
        <v>15504</v>
      </c>
      <c r="B5100" s="11">
        <v>2021</v>
      </c>
      <c r="C5100" s="11" t="s">
        <v>15505</v>
      </c>
      <c r="D5100" s="11" t="s">
        <v>12403</v>
      </c>
      <c r="E5100" s="11">
        <v>120</v>
      </c>
      <c r="F5100" s="11"/>
      <c r="G5100" s="11">
        <v>105709</v>
      </c>
      <c r="H5100" s="11" t="s">
        <v>15506</v>
      </c>
    </row>
    <row r="5101" spans="1:8" x14ac:dyDescent="0.3">
      <c r="A5101" s="11" t="s">
        <v>15507</v>
      </c>
      <c r="B5101" s="11">
        <v>2019</v>
      </c>
      <c r="C5101" s="11" t="s">
        <v>15508</v>
      </c>
      <c r="D5101" s="11" t="s">
        <v>715</v>
      </c>
      <c r="E5101" s="11">
        <v>7</v>
      </c>
      <c r="F5101" s="11"/>
      <c r="G5101" s="11" t="s">
        <v>15509</v>
      </c>
      <c r="H5101" s="11" t="s">
        <v>15510</v>
      </c>
    </row>
    <row r="5102" spans="1:8" x14ac:dyDescent="0.3">
      <c r="A5102" s="11" t="s">
        <v>15511</v>
      </c>
      <c r="B5102" s="11">
        <v>2008</v>
      </c>
      <c r="C5102" s="11" t="s">
        <v>15512</v>
      </c>
      <c r="D5102" s="11" t="s">
        <v>15392</v>
      </c>
      <c r="E5102" s="11">
        <v>78</v>
      </c>
      <c r="F5102" s="11">
        <v>9</v>
      </c>
      <c r="G5102" s="11" t="s">
        <v>15513</v>
      </c>
      <c r="H5102" s="11" t="s">
        <v>15514</v>
      </c>
    </row>
    <row r="5103" spans="1:8" x14ac:dyDescent="0.3">
      <c r="A5103" s="11" t="s">
        <v>15515</v>
      </c>
      <c r="B5103" s="11">
        <v>2000</v>
      </c>
      <c r="C5103" s="11" t="s">
        <v>15516</v>
      </c>
      <c r="D5103" s="11" t="s">
        <v>8786</v>
      </c>
      <c r="E5103" s="11">
        <v>92</v>
      </c>
      <c r="F5103" s="11">
        <v>2</v>
      </c>
      <c r="G5103" s="11" t="s">
        <v>15517</v>
      </c>
      <c r="H5103" s="11" t="s">
        <v>15518</v>
      </c>
    </row>
    <row r="5104" spans="1:8" x14ac:dyDescent="0.3">
      <c r="A5104" s="11" t="s">
        <v>15519</v>
      </c>
      <c r="B5104" s="11">
        <v>2017</v>
      </c>
      <c r="C5104" s="11" t="s">
        <v>11138</v>
      </c>
      <c r="D5104" s="11" t="s">
        <v>1091</v>
      </c>
      <c r="E5104" s="11">
        <v>30</v>
      </c>
      <c r="F5104" s="11"/>
      <c r="G5104" s="11"/>
    </row>
    <row r="5105" spans="1:8" x14ac:dyDescent="0.3">
      <c r="A5105" s="11" t="s">
        <v>15520</v>
      </c>
      <c r="B5105" s="11">
        <v>2010</v>
      </c>
      <c r="C5105" s="11" t="s">
        <v>15521</v>
      </c>
      <c r="D5105" s="11" t="s">
        <v>15522</v>
      </c>
      <c r="E5105" s="11">
        <v>33</v>
      </c>
      <c r="F5105" s="11"/>
      <c r="G5105" s="11" t="s">
        <v>15523</v>
      </c>
      <c r="H5105" s="11" t="s">
        <v>15524</v>
      </c>
    </row>
    <row r="5106" spans="1:8" x14ac:dyDescent="0.3">
      <c r="A5106" s="11" t="s">
        <v>15525</v>
      </c>
      <c r="B5106" s="11">
        <v>2010</v>
      </c>
      <c r="C5106" s="11" t="s">
        <v>15526</v>
      </c>
      <c r="D5106" s="11" t="s">
        <v>8786</v>
      </c>
      <c r="E5106" s="11">
        <v>102</v>
      </c>
      <c r="F5106" s="11">
        <v>4</v>
      </c>
      <c r="G5106" s="11" t="s">
        <v>15527</v>
      </c>
      <c r="H5106" s="11" t="s">
        <v>15528</v>
      </c>
    </row>
    <row r="5107" spans="1:8" x14ac:dyDescent="0.3">
      <c r="A5107" s="11" t="s">
        <v>15529</v>
      </c>
      <c r="B5107" s="11">
        <v>2019</v>
      </c>
      <c r="C5107" s="11" t="s">
        <v>15530</v>
      </c>
      <c r="D5107" s="11" t="s">
        <v>437</v>
      </c>
      <c r="E5107" s="11">
        <v>98</v>
      </c>
      <c r="F5107" s="11"/>
      <c r="G5107" s="11" t="s">
        <v>3237</v>
      </c>
      <c r="H5107" s="11" t="s">
        <v>15531</v>
      </c>
    </row>
    <row r="5108" spans="1:8" x14ac:dyDescent="0.3">
      <c r="A5108" s="11" t="s">
        <v>15532</v>
      </c>
      <c r="B5108" s="11">
        <v>2016</v>
      </c>
      <c r="C5108" s="11" t="s">
        <v>15533</v>
      </c>
      <c r="D5108" s="11" t="s">
        <v>14006</v>
      </c>
      <c r="E5108" s="11">
        <v>37</v>
      </c>
      <c r="F5108" s="11"/>
      <c r="G5108" s="11" t="s">
        <v>15534</v>
      </c>
      <c r="H5108" s="11" t="s">
        <v>15535</v>
      </c>
    </row>
    <row r="5109" spans="1:8" x14ac:dyDescent="0.3">
      <c r="A5109" s="11" t="s">
        <v>15536</v>
      </c>
      <c r="B5109" s="11">
        <v>2019</v>
      </c>
      <c r="C5109" s="11" t="s">
        <v>15537</v>
      </c>
      <c r="D5109" s="11" t="s">
        <v>15538</v>
      </c>
      <c r="E5109" s="11">
        <v>12</v>
      </c>
      <c r="F5109" s="11">
        <v>1</v>
      </c>
      <c r="G5109" s="11">
        <v>180023</v>
      </c>
      <c r="H5109" s="11" t="s">
        <v>15539</v>
      </c>
    </row>
    <row r="5110" spans="1:8" x14ac:dyDescent="0.3">
      <c r="A5110" s="11" t="s">
        <v>1349</v>
      </c>
      <c r="B5110" s="11">
        <v>2014</v>
      </c>
      <c r="C5110" s="11" t="s">
        <v>6823</v>
      </c>
      <c r="D5110" s="11" t="s">
        <v>1351</v>
      </c>
      <c r="E5110" s="11">
        <v>140</v>
      </c>
      <c r="F5110" s="11">
        <v>4</v>
      </c>
      <c r="G5110" s="11" t="s">
        <v>6824</v>
      </c>
      <c r="H5110" s="11" t="s">
        <v>6825</v>
      </c>
    </row>
    <row r="5111" spans="1:8" x14ac:dyDescent="0.3">
      <c r="A5111" s="11" t="s">
        <v>7259</v>
      </c>
      <c r="B5111" s="11">
        <v>2013</v>
      </c>
      <c r="C5111" s="11" t="s">
        <v>13209</v>
      </c>
      <c r="D5111" s="11" t="s">
        <v>1555</v>
      </c>
      <c r="E5111" s="11">
        <v>53</v>
      </c>
      <c r="F5111" s="11">
        <v>1</v>
      </c>
      <c r="G5111" s="11" t="s">
        <v>13210</v>
      </c>
      <c r="H5111" s="11" t="s">
        <v>13211</v>
      </c>
    </row>
    <row r="5112" spans="1:8" x14ac:dyDescent="0.3">
      <c r="A5112" s="11" t="s">
        <v>15540</v>
      </c>
      <c r="B5112" s="11" t="s">
        <v>2860</v>
      </c>
      <c r="C5112" s="11" t="s">
        <v>1357</v>
      </c>
      <c r="D5112" s="11" t="s">
        <v>1358</v>
      </c>
      <c r="E5112" s="11"/>
      <c r="F5112" s="11"/>
      <c r="G5112" s="11"/>
    </row>
    <row r="5113" spans="1:8" x14ac:dyDescent="0.3">
      <c r="A5113" s="11" t="s">
        <v>8577</v>
      </c>
      <c r="B5113" s="11" t="s">
        <v>2864</v>
      </c>
      <c r="C5113" s="11" t="s">
        <v>8578</v>
      </c>
      <c r="D5113" s="11" t="s">
        <v>8579</v>
      </c>
      <c r="E5113" s="11">
        <v>33</v>
      </c>
      <c r="F5113" s="11"/>
      <c r="G5113" s="11" t="s">
        <v>8580</v>
      </c>
      <c r="H5113" s="11" t="s">
        <v>13212</v>
      </c>
    </row>
    <row r="5114" spans="1:8" x14ac:dyDescent="0.3">
      <c r="A5114" s="11" t="s">
        <v>13243</v>
      </c>
      <c r="B5114" s="11">
        <v>2012</v>
      </c>
      <c r="C5114" s="11" t="s">
        <v>13244</v>
      </c>
      <c r="D5114" s="11" t="s">
        <v>437</v>
      </c>
      <c r="E5114" s="11">
        <v>28</v>
      </c>
      <c r="F5114" s="11">
        <v>1</v>
      </c>
      <c r="G5114" s="11" t="s">
        <v>13245</v>
      </c>
      <c r="H5114" s="11" t="s">
        <v>13246</v>
      </c>
    </row>
    <row r="5115" spans="1:8" x14ac:dyDescent="0.3">
      <c r="A5115" s="11" t="s">
        <v>15541</v>
      </c>
      <c r="B5115" s="11">
        <v>2020</v>
      </c>
      <c r="C5115" s="11" t="s">
        <v>7413</v>
      </c>
      <c r="D5115" s="11" t="s">
        <v>15542</v>
      </c>
      <c r="E5115" s="11">
        <v>32</v>
      </c>
      <c r="F5115" s="11">
        <v>23</v>
      </c>
      <c r="G5115" s="11"/>
      <c r="H5115" s="11" t="s">
        <v>15543</v>
      </c>
    </row>
    <row r="5116" spans="1:8" x14ac:dyDescent="0.3">
      <c r="A5116" s="11" t="s">
        <v>15544</v>
      </c>
      <c r="B5116" s="11">
        <v>2022</v>
      </c>
      <c r="C5116" s="11" t="s">
        <v>15545</v>
      </c>
      <c r="D5116" s="11" t="s">
        <v>15309</v>
      </c>
      <c r="E5116" s="11">
        <v>303</v>
      </c>
      <c r="F5116" s="11"/>
      <c r="G5116" s="11" t="s">
        <v>15546</v>
      </c>
      <c r="H5116" s="11" t="s">
        <v>15547</v>
      </c>
    </row>
    <row r="5117" spans="1:8" x14ac:dyDescent="0.3">
      <c r="A5117" s="11" t="s">
        <v>15548</v>
      </c>
      <c r="B5117" s="11">
        <v>2019</v>
      </c>
      <c r="C5117" s="11" t="s">
        <v>15549</v>
      </c>
      <c r="D5117" s="11" t="s">
        <v>15550</v>
      </c>
      <c r="E5117" s="11"/>
      <c r="F5117" s="11"/>
      <c r="G5117" s="11" t="s">
        <v>15551</v>
      </c>
    </row>
    <row r="5118" spans="1:8" x14ac:dyDescent="0.3">
      <c r="A5118" s="11" t="s">
        <v>15552</v>
      </c>
      <c r="B5118" s="11">
        <v>2016</v>
      </c>
      <c r="C5118" s="11" t="s">
        <v>15553</v>
      </c>
      <c r="D5118" s="11" t="s">
        <v>12305</v>
      </c>
      <c r="E5118" s="11">
        <v>16</v>
      </c>
      <c r="F5118" s="11">
        <v>1</v>
      </c>
      <c r="G5118" s="11">
        <v>145</v>
      </c>
      <c r="H5118" s="11" t="s">
        <v>15554</v>
      </c>
    </row>
    <row r="5119" spans="1:8" x14ac:dyDescent="0.3">
      <c r="A5119" s="11" t="s">
        <v>15555</v>
      </c>
      <c r="B5119" s="11">
        <v>2010</v>
      </c>
      <c r="C5119" s="11" t="s">
        <v>15556</v>
      </c>
      <c r="D5119" s="11" t="s">
        <v>15557</v>
      </c>
      <c r="E5119" s="11">
        <v>80</v>
      </c>
      <c r="F5119" s="11">
        <v>3</v>
      </c>
      <c r="G5119" s="11" t="s">
        <v>15558</v>
      </c>
      <c r="H5119" s="11" t="s">
        <v>15559</v>
      </c>
    </row>
    <row r="5120" spans="1:8" x14ac:dyDescent="0.3">
      <c r="A5120" s="11" t="s">
        <v>15560</v>
      </c>
      <c r="B5120" s="11">
        <v>2012</v>
      </c>
      <c r="C5120" s="11" t="s">
        <v>15561</v>
      </c>
      <c r="D5120" s="11" t="s">
        <v>12403</v>
      </c>
      <c r="E5120" s="11">
        <v>34</v>
      </c>
      <c r="F5120" s="11"/>
      <c r="G5120" s="11" t="s">
        <v>8082</v>
      </c>
      <c r="H5120" s="11" t="s">
        <v>15562</v>
      </c>
    </row>
    <row r="5121" spans="1:8" x14ac:dyDescent="0.3">
      <c r="A5121" s="11" t="s">
        <v>15563</v>
      </c>
      <c r="B5121" s="11">
        <v>2014</v>
      </c>
      <c r="C5121" s="11" t="s">
        <v>15564</v>
      </c>
      <c r="D5121" s="11" t="s">
        <v>1555</v>
      </c>
      <c r="E5121" s="11">
        <v>55</v>
      </c>
      <c r="F5121" s="11"/>
      <c r="G5121" s="11" t="s">
        <v>4366</v>
      </c>
      <c r="H5121" s="11" t="s">
        <v>15565</v>
      </c>
    </row>
    <row r="5122" spans="1:8" x14ac:dyDescent="0.3">
      <c r="A5122" s="11" t="s">
        <v>15566</v>
      </c>
      <c r="B5122" s="11">
        <v>2017</v>
      </c>
      <c r="C5122" s="11" t="s">
        <v>15567</v>
      </c>
      <c r="D5122" s="11" t="s">
        <v>15568</v>
      </c>
      <c r="E5122" s="11">
        <v>26</v>
      </c>
      <c r="F5122" s="11"/>
      <c r="G5122" s="11" t="s">
        <v>15569</v>
      </c>
      <c r="H5122" s="11" t="s">
        <v>15570</v>
      </c>
    </row>
    <row r="5123" spans="1:8" x14ac:dyDescent="0.3">
      <c r="A5123" s="11" t="s">
        <v>15571</v>
      </c>
      <c r="B5123" s="11">
        <v>2001</v>
      </c>
      <c r="C5123" s="11" t="s">
        <v>15572</v>
      </c>
      <c r="D5123" s="11" t="s">
        <v>15573</v>
      </c>
      <c r="E5123" s="11">
        <v>285</v>
      </c>
      <c r="F5123" s="11">
        <v>16</v>
      </c>
      <c r="G5123" s="11" t="s">
        <v>15574</v>
      </c>
      <c r="H5123" s="11" t="s">
        <v>15575</v>
      </c>
    </row>
    <row r="5124" spans="1:8" x14ac:dyDescent="0.3">
      <c r="A5124" s="11" t="s">
        <v>15576</v>
      </c>
      <c r="B5124" s="11">
        <v>2021</v>
      </c>
      <c r="C5124" s="11" t="s">
        <v>15577</v>
      </c>
      <c r="D5124" s="11"/>
      <c r="E5124" s="11"/>
      <c r="F5124" s="11"/>
      <c r="G5124" s="8" t="s">
        <v>15578</v>
      </c>
    </row>
    <row r="5125" spans="1:8" x14ac:dyDescent="0.3">
      <c r="A5125" s="11" t="s">
        <v>15579</v>
      </c>
      <c r="B5125" s="11">
        <v>1996</v>
      </c>
      <c r="C5125" s="11" t="s">
        <v>15580</v>
      </c>
      <c r="D5125" s="11" t="s">
        <v>15392</v>
      </c>
      <c r="E5125" s="11">
        <v>66</v>
      </c>
      <c r="F5125" s="11">
        <v>6</v>
      </c>
      <c r="G5125" s="11" t="s">
        <v>15581</v>
      </c>
    </row>
    <row r="5126" spans="1:8" x14ac:dyDescent="0.3">
      <c r="A5126" s="11" t="s">
        <v>4390</v>
      </c>
      <c r="B5126" s="11">
        <v>1994</v>
      </c>
      <c r="C5126" s="11" t="s">
        <v>15582</v>
      </c>
      <c r="D5126" s="11" t="s">
        <v>3455</v>
      </c>
      <c r="E5126" s="11">
        <v>35</v>
      </c>
      <c r="F5126" s="11">
        <v>7</v>
      </c>
      <c r="G5126" s="11" t="s">
        <v>15583</v>
      </c>
      <c r="H5126" s="11" t="s">
        <v>15584</v>
      </c>
    </row>
    <row r="5127" spans="1:8" x14ac:dyDescent="0.3">
      <c r="A5127" s="11" t="s">
        <v>4390</v>
      </c>
      <c r="B5127" s="11">
        <v>2012</v>
      </c>
      <c r="C5127" s="11" t="s">
        <v>4563</v>
      </c>
      <c r="D5127" s="11" t="s">
        <v>4564</v>
      </c>
      <c r="E5127" s="11">
        <v>9</v>
      </c>
      <c r="F5127" s="11"/>
      <c r="G5127" s="11" t="s">
        <v>4565</v>
      </c>
      <c r="H5127" s="11" t="s">
        <v>12353</v>
      </c>
    </row>
    <row r="5128" spans="1:8" x14ac:dyDescent="0.3">
      <c r="A5128" s="11" t="s">
        <v>15585</v>
      </c>
      <c r="B5128" s="11">
        <v>2011</v>
      </c>
      <c r="C5128" s="11" t="s">
        <v>2777</v>
      </c>
      <c r="D5128" s="11" t="s">
        <v>4397</v>
      </c>
      <c r="E5128" s="11">
        <v>12</v>
      </c>
      <c r="F5128" s="11"/>
      <c r="G5128" s="11" t="s">
        <v>2778</v>
      </c>
    </row>
    <row r="5129" spans="1:8" x14ac:dyDescent="0.3">
      <c r="A5129" s="11" t="s">
        <v>15586</v>
      </c>
      <c r="B5129" s="11">
        <v>2010</v>
      </c>
      <c r="C5129" s="11" t="s">
        <v>15587</v>
      </c>
      <c r="D5129" s="11" t="s">
        <v>15588</v>
      </c>
      <c r="E5129" s="11">
        <v>95</v>
      </c>
      <c r="F5129" s="11">
        <v>9</v>
      </c>
      <c r="G5129" s="11" t="s">
        <v>15589</v>
      </c>
      <c r="H5129" s="11" t="s">
        <v>15590</v>
      </c>
    </row>
    <row r="5130" spans="1:8" x14ac:dyDescent="0.3">
      <c r="A5130" s="11" t="s">
        <v>15591</v>
      </c>
      <c r="B5130" s="11">
        <v>2017</v>
      </c>
      <c r="C5130" s="11" t="s">
        <v>15592</v>
      </c>
      <c r="D5130" s="11" t="s">
        <v>15593</v>
      </c>
      <c r="E5130" s="11">
        <v>1</v>
      </c>
      <c r="F5130" s="11">
        <v>1</v>
      </c>
      <c r="G5130" s="11" t="s">
        <v>1935</v>
      </c>
      <c r="H5130" s="11" t="s">
        <v>15594</v>
      </c>
    </row>
    <row r="5131" spans="1:8" x14ac:dyDescent="0.3">
      <c r="A5131" s="11" t="s">
        <v>14123</v>
      </c>
      <c r="B5131" s="11">
        <v>2007</v>
      </c>
      <c r="C5131" s="11" t="s">
        <v>14124</v>
      </c>
      <c r="D5131" s="11" t="s">
        <v>14125</v>
      </c>
      <c r="E5131" s="11">
        <v>43</v>
      </c>
      <c r="F5131" s="11">
        <v>3</v>
      </c>
      <c r="G5131" s="11" t="s">
        <v>15595</v>
      </c>
      <c r="H5131" s="11" t="s">
        <v>14126</v>
      </c>
    </row>
    <row r="5132" spans="1:8" x14ac:dyDescent="0.3">
      <c r="A5132" s="11" t="s">
        <v>1468</v>
      </c>
      <c r="B5132" s="11">
        <v>2011</v>
      </c>
      <c r="C5132" s="11" t="s">
        <v>1469</v>
      </c>
      <c r="D5132" s="11" t="s">
        <v>15596</v>
      </c>
      <c r="E5132" s="11">
        <v>2</v>
      </c>
      <c r="F5132" s="11"/>
      <c r="G5132" s="11" t="s">
        <v>3507</v>
      </c>
    </row>
    <row r="5133" spans="1:8" x14ac:dyDescent="0.3">
      <c r="A5133" s="11" t="s">
        <v>15597</v>
      </c>
      <c r="B5133" s="11">
        <v>2021</v>
      </c>
      <c r="C5133" s="11" t="s">
        <v>15598</v>
      </c>
      <c r="D5133" s="11" t="s">
        <v>5196</v>
      </c>
      <c r="E5133" s="11">
        <v>18</v>
      </c>
      <c r="F5133" s="11">
        <v>6</v>
      </c>
      <c r="G5133" s="11">
        <v>3187</v>
      </c>
      <c r="H5133" s="11" t="s">
        <v>15599</v>
      </c>
    </row>
    <row r="5134" spans="1:8" x14ac:dyDescent="0.3">
      <c r="A5134" s="11" t="s">
        <v>15600</v>
      </c>
      <c r="B5134" s="11">
        <v>2018</v>
      </c>
      <c r="C5134" s="11" t="s">
        <v>15601</v>
      </c>
      <c r="D5134" s="11" t="s">
        <v>1206</v>
      </c>
      <c r="E5134" s="11">
        <v>63</v>
      </c>
      <c r="F5134" s="11"/>
      <c r="G5134" s="11" t="s">
        <v>15602</v>
      </c>
      <c r="H5134" s="11" t="s">
        <v>15603</v>
      </c>
    </row>
    <row r="5135" spans="1:8" x14ac:dyDescent="0.3">
      <c r="A5135" s="11" t="s">
        <v>15604</v>
      </c>
      <c r="B5135" s="11">
        <v>2018</v>
      </c>
      <c r="C5135" s="11" t="s">
        <v>15605</v>
      </c>
      <c r="D5135" s="11" t="s">
        <v>1351</v>
      </c>
      <c r="E5135" s="11">
        <v>144</v>
      </c>
      <c r="F5135" s="11"/>
      <c r="G5135" s="11" t="s">
        <v>9655</v>
      </c>
      <c r="H5135" s="11" t="s">
        <v>15606</v>
      </c>
    </row>
    <row r="5136" spans="1:8" x14ac:dyDescent="0.3">
      <c r="A5136" s="11" t="s">
        <v>15607</v>
      </c>
      <c r="B5136" s="11">
        <v>2016</v>
      </c>
      <c r="C5136" s="11" t="s">
        <v>15608</v>
      </c>
      <c r="D5136" s="11" t="s">
        <v>1555</v>
      </c>
      <c r="E5136" s="11">
        <v>58</v>
      </c>
      <c r="F5136" s="11">
        <v>2</v>
      </c>
      <c r="G5136" s="11" t="s">
        <v>3528</v>
      </c>
      <c r="H5136" s="11" t="s">
        <v>15609</v>
      </c>
    </row>
    <row r="5137" spans="1:8" x14ac:dyDescent="0.3">
      <c r="A5137" s="11" t="s">
        <v>15610</v>
      </c>
      <c r="B5137" s="11">
        <v>2019</v>
      </c>
      <c r="C5137" s="11" t="s">
        <v>15611</v>
      </c>
      <c r="D5137" s="11" t="s">
        <v>1480</v>
      </c>
      <c r="E5137" s="11">
        <v>45</v>
      </c>
      <c r="F5137" s="11"/>
      <c r="G5137" s="11" t="s">
        <v>15612</v>
      </c>
      <c r="H5137" s="11" t="s">
        <v>15613</v>
      </c>
    </row>
    <row r="5138" spans="1:8" x14ac:dyDescent="0.3">
      <c r="A5138" s="11" t="s">
        <v>15614</v>
      </c>
      <c r="B5138" s="11">
        <v>2003</v>
      </c>
      <c r="C5138" s="11" t="s">
        <v>15615</v>
      </c>
      <c r="D5138" s="11" t="s">
        <v>3413</v>
      </c>
      <c r="E5138" s="11">
        <v>29</v>
      </c>
      <c r="F5138" s="11">
        <v>3</v>
      </c>
      <c r="G5138" s="11" t="s">
        <v>10712</v>
      </c>
      <c r="H5138" s="11" t="s">
        <v>15616</v>
      </c>
    </row>
    <row r="5139" spans="1:8" x14ac:dyDescent="0.3">
      <c r="A5139" s="11" t="s">
        <v>15617</v>
      </c>
      <c r="B5139" s="11">
        <v>2015</v>
      </c>
      <c r="C5139" s="11" t="s">
        <v>15618</v>
      </c>
      <c r="D5139" s="11" t="s">
        <v>15339</v>
      </c>
      <c r="E5139" s="11">
        <v>24</v>
      </c>
      <c r="F5139" s="11">
        <v>6</v>
      </c>
      <c r="G5139" s="11" t="s">
        <v>15619</v>
      </c>
      <c r="H5139" s="11" t="s">
        <v>15620</v>
      </c>
    </row>
    <row r="5140" spans="1:8" x14ac:dyDescent="0.3">
      <c r="A5140" s="11" t="s">
        <v>15621</v>
      </c>
      <c r="B5140" s="11">
        <v>2014</v>
      </c>
      <c r="C5140" s="11" t="s">
        <v>15622</v>
      </c>
      <c r="D5140" s="11" t="s">
        <v>2204</v>
      </c>
      <c r="E5140" s="11">
        <v>104</v>
      </c>
      <c r="F5140" s="11">
        <v>6</v>
      </c>
      <c r="G5140" s="11" t="s">
        <v>15623</v>
      </c>
      <c r="H5140" s="11" t="s">
        <v>15624</v>
      </c>
    </row>
    <row r="5141" spans="1:8" x14ac:dyDescent="0.3">
      <c r="A5141" s="11" t="s">
        <v>1515</v>
      </c>
      <c r="B5141" s="11">
        <v>2010</v>
      </c>
      <c r="C5141" s="11" t="s">
        <v>13508</v>
      </c>
      <c r="D5141" s="11" t="s">
        <v>437</v>
      </c>
      <c r="E5141" s="11">
        <v>26</v>
      </c>
      <c r="F5141" s="11">
        <v>3</v>
      </c>
      <c r="G5141" s="11" t="s">
        <v>13509</v>
      </c>
      <c r="H5141" s="11" t="s">
        <v>13510</v>
      </c>
    </row>
    <row r="5142" spans="1:8" x14ac:dyDescent="0.3">
      <c r="A5142" s="11" t="s">
        <v>7362</v>
      </c>
      <c r="B5142" s="11">
        <v>2019</v>
      </c>
      <c r="C5142" s="11" t="s">
        <v>4437</v>
      </c>
      <c r="D5142" s="11" t="s">
        <v>7362</v>
      </c>
      <c r="E5142" s="11"/>
      <c r="F5142" s="11"/>
      <c r="G5142" s="11"/>
    </row>
    <row r="5143" spans="1:8" x14ac:dyDescent="0.3">
      <c r="A5143" s="11" t="s">
        <v>13520</v>
      </c>
      <c r="B5143" s="11">
        <v>2020</v>
      </c>
      <c r="C5143" s="11" t="s">
        <v>13521</v>
      </c>
      <c r="D5143" s="11" t="s">
        <v>619</v>
      </c>
      <c r="E5143" s="11">
        <v>54</v>
      </c>
      <c r="F5143" s="11">
        <v>4</v>
      </c>
      <c r="G5143" s="11" t="s">
        <v>13522</v>
      </c>
      <c r="H5143" s="11" t="s">
        <v>13523</v>
      </c>
    </row>
    <row r="5144" spans="1:8" x14ac:dyDescent="0.3">
      <c r="A5144" s="11" t="s">
        <v>1518</v>
      </c>
      <c r="B5144" s="11">
        <v>2008</v>
      </c>
      <c r="C5144" s="11" t="s">
        <v>15625</v>
      </c>
      <c r="D5144" s="11" t="s">
        <v>4432</v>
      </c>
      <c r="E5144" s="11">
        <v>11</v>
      </c>
      <c r="F5144" s="11"/>
      <c r="G5144" s="11" t="s">
        <v>15626</v>
      </c>
      <c r="H5144" s="11" t="s">
        <v>15627</v>
      </c>
    </row>
    <row r="5145" spans="1:8" x14ac:dyDescent="0.3">
      <c r="A5145" s="11" t="s">
        <v>13546</v>
      </c>
      <c r="B5145" s="11">
        <v>2015</v>
      </c>
      <c r="C5145" s="11" t="s">
        <v>13547</v>
      </c>
      <c r="D5145" s="11" t="s">
        <v>1555</v>
      </c>
      <c r="E5145" s="11">
        <v>56</v>
      </c>
      <c r="F5145" s="11">
        <v>5</v>
      </c>
      <c r="G5145" s="11" t="s">
        <v>13548</v>
      </c>
      <c r="H5145" s="11" t="s">
        <v>13549</v>
      </c>
    </row>
    <row r="5146" spans="1:8" x14ac:dyDescent="0.3">
      <c r="A5146" s="11" t="s">
        <v>15628</v>
      </c>
      <c r="B5146" s="11">
        <v>2020</v>
      </c>
      <c r="C5146" s="11" t="s">
        <v>15629</v>
      </c>
      <c r="D5146" s="11" t="s">
        <v>15630</v>
      </c>
      <c r="E5146" s="11">
        <v>3</v>
      </c>
      <c r="F5146" s="11">
        <v>8</v>
      </c>
      <c r="G5146" s="11" t="s">
        <v>15631</v>
      </c>
      <c r="H5146" s="11" t="s">
        <v>15632</v>
      </c>
    </row>
    <row r="5147" spans="1:8" x14ac:dyDescent="0.3">
      <c r="A5147" s="11" t="s">
        <v>15633</v>
      </c>
      <c r="B5147" s="11">
        <v>2019</v>
      </c>
      <c r="C5147" s="11" t="s">
        <v>15634</v>
      </c>
      <c r="D5147" s="11" t="s">
        <v>12305</v>
      </c>
      <c r="E5147" s="11">
        <v>19</v>
      </c>
      <c r="F5147" s="11">
        <v>1</v>
      </c>
      <c r="G5147" s="11">
        <v>1756</v>
      </c>
      <c r="H5147" s="11" t="s">
        <v>15635</v>
      </c>
    </row>
    <row r="5148" spans="1:8" x14ac:dyDescent="0.3">
      <c r="A5148" s="11" t="s">
        <v>15636</v>
      </c>
      <c r="B5148" s="11">
        <v>2021</v>
      </c>
      <c r="C5148" s="11" t="s">
        <v>15637</v>
      </c>
      <c r="D5148" s="11" t="s">
        <v>1239</v>
      </c>
      <c r="E5148" s="11">
        <v>16</v>
      </c>
      <c r="F5148" s="11">
        <v>11</v>
      </c>
      <c r="G5148" s="11" t="s">
        <v>15638</v>
      </c>
      <c r="H5148" s="11" t="s">
        <v>15639</v>
      </c>
    </row>
    <row r="5149" spans="1:8" x14ac:dyDescent="0.3">
      <c r="A5149" s="11" t="s">
        <v>15640</v>
      </c>
      <c r="B5149" s="11">
        <v>1993</v>
      </c>
      <c r="C5149" s="11" t="s">
        <v>15641</v>
      </c>
      <c r="D5149" s="11" t="s">
        <v>12311</v>
      </c>
      <c r="E5149" s="11">
        <v>35</v>
      </c>
      <c r="F5149" s="11">
        <v>1</v>
      </c>
      <c r="G5149" s="11" t="s">
        <v>15642</v>
      </c>
      <c r="H5149" s="11" t="s">
        <v>15643</v>
      </c>
    </row>
    <row r="5150" spans="1:8" x14ac:dyDescent="0.3">
      <c r="A5150" s="11" t="s">
        <v>1553</v>
      </c>
      <c r="B5150" s="11">
        <v>2007</v>
      </c>
      <c r="C5150" s="11" t="s">
        <v>1554</v>
      </c>
      <c r="D5150" s="11" t="s">
        <v>4453</v>
      </c>
      <c r="E5150" s="11">
        <v>41</v>
      </c>
      <c r="F5150" s="11"/>
      <c r="G5150" s="11" t="s">
        <v>15644</v>
      </c>
      <c r="H5150" s="11" t="s">
        <v>15645</v>
      </c>
    </row>
    <row r="5151" spans="1:8" x14ac:dyDescent="0.3">
      <c r="A5151" s="11" t="s">
        <v>15646</v>
      </c>
      <c r="B5151" s="11">
        <v>2011</v>
      </c>
      <c r="C5151" s="11" t="s">
        <v>15647</v>
      </c>
      <c r="D5151" s="11" t="s">
        <v>15648</v>
      </c>
      <c r="E5151" s="11">
        <v>55</v>
      </c>
      <c r="F5151" s="11"/>
      <c r="G5151" s="11" t="s">
        <v>15649</v>
      </c>
      <c r="H5151" s="11" t="s">
        <v>15650</v>
      </c>
    </row>
    <row r="5152" spans="1:8" x14ac:dyDescent="0.3">
      <c r="A5152" s="11" t="s">
        <v>15651</v>
      </c>
      <c r="B5152" s="11">
        <v>2015</v>
      </c>
      <c r="C5152" s="11" t="s">
        <v>15652</v>
      </c>
      <c r="D5152" s="11" t="s">
        <v>8579</v>
      </c>
      <c r="E5152" s="11">
        <v>36</v>
      </c>
      <c r="F5152" s="11"/>
      <c r="G5152" s="11" t="s">
        <v>15653</v>
      </c>
      <c r="H5152" s="11" t="s">
        <v>15654</v>
      </c>
    </row>
    <row r="5153" spans="1:9" x14ac:dyDescent="0.3">
      <c r="A5153" s="11" t="s">
        <v>15655</v>
      </c>
      <c r="B5153" s="11">
        <v>2013</v>
      </c>
      <c r="C5153" s="11" t="s">
        <v>15656</v>
      </c>
      <c r="D5153" s="11" t="s">
        <v>12942</v>
      </c>
      <c r="E5153" s="11">
        <v>22</v>
      </c>
      <c r="F5153" s="11"/>
      <c r="G5153" s="11" t="s">
        <v>15657</v>
      </c>
      <c r="H5153" s="11" t="s">
        <v>15658</v>
      </c>
    </row>
    <row r="5154" spans="1:9" x14ac:dyDescent="0.3">
      <c r="A5154" s="11" t="s">
        <v>15659</v>
      </c>
      <c r="B5154" s="11">
        <v>2012</v>
      </c>
      <c r="C5154" s="11" t="s">
        <v>4452</v>
      </c>
      <c r="D5154" s="11" t="s">
        <v>1555</v>
      </c>
      <c r="E5154" s="11">
        <v>51</v>
      </c>
      <c r="F5154" s="11">
        <v>1</v>
      </c>
      <c r="G5154" s="11" t="s">
        <v>15660</v>
      </c>
      <c r="H5154" s="11" t="s">
        <v>15661</v>
      </c>
    </row>
    <row r="5155" spans="1:9" x14ac:dyDescent="0.3">
      <c r="A5155" s="11" t="s">
        <v>15662</v>
      </c>
      <c r="B5155" s="11">
        <v>2021</v>
      </c>
      <c r="C5155" s="11" t="s">
        <v>15663</v>
      </c>
      <c r="D5155" s="11" t="s">
        <v>15664</v>
      </c>
      <c r="E5155" s="11">
        <v>12</v>
      </c>
      <c r="F5155" s="11"/>
      <c r="G5155" s="11">
        <v>659099</v>
      </c>
      <c r="H5155" s="11" t="s">
        <v>15665</v>
      </c>
    </row>
    <row r="5156" spans="1:9" x14ac:dyDescent="0.3">
      <c r="A5156" s="11" t="s">
        <v>15666</v>
      </c>
      <c r="B5156" s="11">
        <v>2022</v>
      </c>
      <c r="C5156" s="11" t="s">
        <v>15667</v>
      </c>
      <c r="D5156" s="11" t="s">
        <v>811</v>
      </c>
      <c r="E5156" s="11">
        <v>28</v>
      </c>
      <c r="F5156" s="11">
        <v>6</v>
      </c>
      <c r="G5156" s="11" t="s">
        <v>15668</v>
      </c>
      <c r="H5156" s="11" t="s">
        <v>15669</v>
      </c>
    </row>
    <row r="5157" spans="1:9" x14ac:dyDescent="0.3">
      <c r="A5157" s="11" t="s">
        <v>15670</v>
      </c>
      <c r="B5157" s="11">
        <v>2022</v>
      </c>
      <c r="C5157" s="11" t="s">
        <v>15671</v>
      </c>
      <c r="D5157" s="11" t="s">
        <v>1551</v>
      </c>
      <c r="E5157" s="11"/>
      <c r="F5157" s="11"/>
      <c r="G5157" s="11" t="s">
        <v>5538</v>
      </c>
      <c r="H5157" s="11" t="s">
        <v>15672</v>
      </c>
    </row>
    <row r="5158" spans="1:9" x14ac:dyDescent="0.3">
      <c r="A5158" s="11" t="s">
        <v>15673</v>
      </c>
      <c r="B5158" s="11">
        <v>2019</v>
      </c>
      <c r="C5158" s="11" t="s">
        <v>15674</v>
      </c>
      <c r="D5158" s="11" t="s">
        <v>15675</v>
      </c>
      <c r="E5158" s="11">
        <v>36</v>
      </c>
      <c r="F5158" s="11" t="s">
        <v>14684</v>
      </c>
      <c r="G5158" s="11" t="s">
        <v>15676</v>
      </c>
      <c r="H5158" s="11" t="s">
        <v>15677</v>
      </c>
    </row>
    <row r="5159" spans="1:9" x14ac:dyDescent="0.3">
      <c r="A5159" s="11" t="s">
        <v>12423</v>
      </c>
      <c r="B5159" s="11">
        <v>2017</v>
      </c>
      <c r="C5159" s="11" t="s">
        <v>7359</v>
      </c>
      <c r="D5159" s="11" t="s">
        <v>626</v>
      </c>
      <c r="E5159" s="11">
        <v>8</v>
      </c>
      <c r="F5159" s="11">
        <v>3</v>
      </c>
      <c r="G5159" s="11" t="s">
        <v>7361</v>
      </c>
      <c r="H5159" s="11" t="s">
        <v>13572</v>
      </c>
    </row>
    <row r="5160" spans="1:9" x14ac:dyDescent="0.3">
      <c r="A5160" s="11" t="s">
        <v>15678</v>
      </c>
      <c r="B5160" s="11">
        <v>2018</v>
      </c>
      <c r="C5160" s="11" t="s">
        <v>15679</v>
      </c>
      <c r="D5160" s="11" t="s">
        <v>3983</v>
      </c>
      <c r="E5160" s="11">
        <v>9</v>
      </c>
      <c r="F5160" s="11"/>
      <c r="G5160" s="11"/>
      <c r="H5160" s="11">
        <v>2007</v>
      </c>
      <c r="I5160" s="11" t="s">
        <v>15680</v>
      </c>
    </row>
    <row r="5161" spans="1:9" x14ac:dyDescent="0.3">
      <c r="A5161" s="11" t="s">
        <v>15681</v>
      </c>
      <c r="B5161" s="11">
        <v>2015</v>
      </c>
      <c r="C5161" s="11" t="s">
        <v>15682</v>
      </c>
      <c r="D5161" s="11" t="s">
        <v>15495</v>
      </c>
      <c r="E5161" s="11">
        <v>30</v>
      </c>
      <c r="F5161" s="11">
        <v>4</v>
      </c>
      <c r="G5161" s="11" t="s">
        <v>15683</v>
      </c>
      <c r="H5161" s="11" t="s">
        <v>15684</v>
      </c>
    </row>
    <row r="5162" spans="1:9" x14ac:dyDescent="0.3">
      <c r="A5162" s="11" t="s">
        <v>15685</v>
      </c>
      <c r="B5162" s="11">
        <v>2018</v>
      </c>
      <c r="C5162" s="11" t="s">
        <v>15686</v>
      </c>
      <c r="D5162" s="11" t="s">
        <v>15675</v>
      </c>
      <c r="E5162" s="11">
        <v>33</v>
      </c>
      <c r="F5162" s="11">
        <v>12</v>
      </c>
      <c r="G5162" s="11" t="s">
        <v>15687</v>
      </c>
      <c r="H5162" s="11" t="s">
        <v>15688</v>
      </c>
    </row>
    <row r="5163" spans="1:9" x14ac:dyDescent="0.3">
      <c r="A5163" s="11" t="s">
        <v>15689</v>
      </c>
      <c r="B5163" s="11">
        <v>2019</v>
      </c>
      <c r="C5163" s="11" t="s">
        <v>15690</v>
      </c>
      <c r="D5163" s="11" t="s">
        <v>1480</v>
      </c>
      <c r="E5163" s="11">
        <v>45</v>
      </c>
      <c r="F5163" s="11"/>
      <c r="G5163" s="11" t="s">
        <v>15691</v>
      </c>
      <c r="H5163" s="11" t="s">
        <v>15692</v>
      </c>
    </row>
    <row r="5164" spans="1:9" x14ac:dyDescent="0.3">
      <c r="A5164" s="11" t="s">
        <v>15693</v>
      </c>
      <c r="B5164" s="11">
        <v>2021</v>
      </c>
      <c r="C5164" s="11" t="s">
        <v>15694</v>
      </c>
      <c r="D5164" s="11" t="s">
        <v>15695</v>
      </c>
      <c r="E5164" s="11">
        <v>47</v>
      </c>
      <c r="F5164" s="11">
        <v>4</v>
      </c>
      <c r="G5164" s="11" t="s">
        <v>15696</v>
      </c>
    </row>
    <row r="5165" spans="1:9" x14ac:dyDescent="0.3">
      <c r="A5165" s="11" t="s">
        <v>15697</v>
      </c>
      <c r="B5165" s="11">
        <v>2020</v>
      </c>
      <c r="C5165" s="11" t="s">
        <v>15698</v>
      </c>
      <c r="D5165" s="11" t="s">
        <v>8266</v>
      </c>
      <c r="E5165" s="11"/>
      <c r="F5165" s="11"/>
      <c r="G5165" s="11" t="s">
        <v>15699</v>
      </c>
    </row>
    <row r="5166" spans="1:9" x14ac:dyDescent="0.3">
      <c r="A5166" s="11" t="s">
        <v>4142</v>
      </c>
      <c r="B5166" s="11">
        <v>2022</v>
      </c>
      <c r="C5166" s="11" t="s">
        <v>4143</v>
      </c>
      <c r="D5166" s="11" t="s">
        <v>4144</v>
      </c>
      <c r="E5166" s="11">
        <v>13</v>
      </c>
      <c r="F5166" s="11">
        <v>6</v>
      </c>
      <c r="G5166" s="11"/>
    </row>
    <row r="5167" spans="1:9" x14ac:dyDescent="0.3">
      <c r="A5167" s="11" t="s">
        <v>10358</v>
      </c>
      <c r="B5167" s="11">
        <v>2021</v>
      </c>
      <c r="C5167" s="11" t="s">
        <v>15700</v>
      </c>
      <c r="D5167" s="11" t="s">
        <v>446</v>
      </c>
      <c r="E5167" s="11">
        <v>164</v>
      </c>
      <c r="F5167" s="11"/>
      <c r="G5167" s="11">
        <v>114006</v>
      </c>
    </row>
    <row r="5168" spans="1:9" x14ac:dyDescent="0.3">
      <c r="A5168" s="11" t="s">
        <v>3886</v>
      </c>
      <c r="B5168" s="11">
        <v>2020</v>
      </c>
      <c r="C5168" s="11" t="s">
        <v>15701</v>
      </c>
      <c r="D5168" s="11" t="s">
        <v>2832</v>
      </c>
      <c r="E5168" s="11">
        <v>90</v>
      </c>
      <c r="F5168" s="11"/>
      <c r="G5168" s="11">
        <v>101710</v>
      </c>
    </row>
    <row r="5169" spans="1:7" x14ac:dyDescent="0.3">
      <c r="A5169" s="11" t="s">
        <v>15702</v>
      </c>
      <c r="B5169" s="11">
        <v>2021</v>
      </c>
      <c r="C5169" s="11" t="s">
        <v>15703</v>
      </c>
      <c r="D5169" s="11" t="s">
        <v>15704</v>
      </c>
      <c r="E5169" s="11">
        <v>4</v>
      </c>
      <c r="F5169" s="11">
        <v>3</v>
      </c>
      <c r="G5169" s="11"/>
    </row>
    <row r="5170" spans="1:7" x14ac:dyDescent="0.3">
      <c r="A5170" s="11" t="s">
        <v>15705</v>
      </c>
      <c r="B5170" s="11">
        <v>2019</v>
      </c>
      <c r="C5170" s="11" t="s">
        <v>15706</v>
      </c>
      <c r="D5170" s="11" t="s">
        <v>1247</v>
      </c>
      <c r="E5170" s="11">
        <v>143</v>
      </c>
      <c r="F5170" s="11"/>
      <c r="G5170" s="11" t="s">
        <v>15707</v>
      </c>
    </row>
    <row r="5171" spans="1:7" x14ac:dyDescent="0.3">
      <c r="A5171" s="11" t="s">
        <v>15708</v>
      </c>
      <c r="B5171" s="11">
        <v>2019</v>
      </c>
      <c r="C5171" s="11" t="s">
        <v>15709</v>
      </c>
      <c r="D5171" s="11" t="s">
        <v>13949</v>
      </c>
      <c r="E5171" s="11">
        <v>8</v>
      </c>
      <c r="F5171" s="11">
        <v>3</v>
      </c>
      <c r="G5171" s="11" t="s">
        <v>15710</v>
      </c>
    </row>
    <row r="5172" spans="1:7" x14ac:dyDescent="0.3">
      <c r="A5172" s="11" t="s">
        <v>15711</v>
      </c>
      <c r="B5172" s="11">
        <v>2024</v>
      </c>
      <c r="C5172" s="11" t="s">
        <v>15712</v>
      </c>
      <c r="D5172" s="11" t="s">
        <v>15713</v>
      </c>
      <c r="E5172" s="11"/>
      <c r="F5172" s="11"/>
      <c r="G5172" s="11" t="s">
        <v>15714</v>
      </c>
    </row>
    <row r="5173" spans="1:7" x14ac:dyDescent="0.3">
      <c r="A5173" s="11" t="s">
        <v>15715</v>
      </c>
      <c r="B5173" s="11">
        <v>1998</v>
      </c>
      <c r="C5173" s="11" t="s">
        <v>15716</v>
      </c>
      <c r="D5173" s="11" t="s">
        <v>15717</v>
      </c>
      <c r="E5173" s="11">
        <v>16</v>
      </c>
      <c r="F5173" s="11">
        <v>3</v>
      </c>
      <c r="G5173" s="11" t="s">
        <v>4370</v>
      </c>
    </row>
    <row r="5174" spans="1:7" x14ac:dyDescent="0.3">
      <c r="A5174" s="11" t="s">
        <v>15718</v>
      </c>
      <c r="B5174" s="11">
        <v>2022</v>
      </c>
      <c r="C5174" s="11" t="s">
        <v>15719</v>
      </c>
      <c r="D5174" s="11" t="s">
        <v>15720</v>
      </c>
      <c r="E5174" s="11">
        <v>55</v>
      </c>
      <c r="F5174" s="11">
        <v>2</v>
      </c>
      <c r="G5174" s="11" t="s">
        <v>15721</v>
      </c>
    </row>
    <row r="5175" spans="1:7" x14ac:dyDescent="0.3">
      <c r="A5175" s="11" t="s">
        <v>15722</v>
      </c>
      <c r="B5175" s="11">
        <v>2018</v>
      </c>
      <c r="C5175" s="11" t="s">
        <v>15723</v>
      </c>
      <c r="D5175" s="11" t="s">
        <v>15724</v>
      </c>
      <c r="E5175" s="11">
        <v>21</v>
      </c>
      <c r="F5175" s="11" t="s">
        <v>15725</v>
      </c>
      <c r="G5175" s="11" t="s">
        <v>15726</v>
      </c>
    </row>
    <row r="5176" spans="1:7" x14ac:dyDescent="0.3">
      <c r="A5176" s="11" t="s">
        <v>15727</v>
      </c>
      <c r="B5176" s="11">
        <v>2023</v>
      </c>
      <c r="C5176" s="11" t="s">
        <v>15728</v>
      </c>
      <c r="D5176" s="11" t="s">
        <v>683</v>
      </c>
      <c r="E5176" s="11">
        <v>37</v>
      </c>
      <c r="F5176" s="11">
        <v>6</v>
      </c>
      <c r="G5176" s="11" t="s">
        <v>15729</v>
      </c>
    </row>
    <row r="5177" spans="1:7" x14ac:dyDescent="0.3">
      <c r="A5177" s="11" t="s">
        <v>15730</v>
      </c>
      <c r="B5177" s="11">
        <v>2017</v>
      </c>
      <c r="C5177" s="11" t="s">
        <v>15731</v>
      </c>
      <c r="D5177" s="11" t="s">
        <v>15732</v>
      </c>
      <c r="E5177" s="11">
        <v>8</v>
      </c>
      <c r="F5177" s="11">
        <v>5</v>
      </c>
      <c r="G5177" s="11" t="s">
        <v>15733</v>
      </c>
    </row>
    <row r="5178" spans="1:7" x14ac:dyDescent="0.3">
      <c r="A5178" s="11" t="s">
        <v>15734</v>
      </c>
      <c r="B5178" s="11">
        <v>2023</v>
      </c>
      <c r="C5178" s="11" t="s">
        <v>15735</v>
      </c>
      <c r="D5178" s="11" t="s">
        <v>15736</v>
      </c>
      <c r="E5178" s="11"/>
      <c r="F5178" s="11"/>
      <c r="G5178" s="11" t="s">
        <v>15737</v>
      </c>
    </row>
    <row r="5179" spans="1:7" x14ac:dyDescent="0.3">
      <c r="A5179" s="11" t="s">
        <v>15738</v>
      </c>
      <c r="B5179" s="11">
        <v>2017</v>
      </c>
      <c r="C5179" s="11" t="s">
        <v>15739</v>
      </c>
      <c r="D5179" s="11" t="s">
        <v>15740</v>
      </c>
      <c r="E5179" s="11">
        <v>32</v>
      </c>
      <c r="F5179" s="11">
        <v>4</v>
      </c>
      <c r="G5179" s="11" t="s">
        <v>15741</v>
      </c>
    </row>
    <row r="5180" spans="1:7" x14ac:dyDescent="0.3">
      <c r="A5180" s="11" t="s">
        <v>809</v>
      </c>
      <c r="B5180" s="11">
        <v>2023</v>
      </c>
      <c r="C5180" s="11" t="s">
        <v>810</v>
      </c>
      <c r="D5180" s="11" t="s">
        <v>811</v>
      </c>
      <c r="E5180" s="11">
        <v>29</v>
      </c>
      <c r="F5180" s="11">
        <v>3</v>
      </c>
      <c r="G5180" s="11" t="s">
        <v>812</v>
      </c>
    </row>
    <row r="5181" spans="1:7" x14ac:dyDescent="0.3">
      <c r="A5181" s="11" t="s">
        <v>15742</v>
      </c>
      <c r="B5181" s="11">
        <v>2009</v>
      </c>
      <c r="C5181" s="11" t="s">
        <v>15743</v>
      </c>
      <c r="D5181" s="11" t="s">
        <v>15744</v>
      </c>
      <c r="E5181" s="11"/>
      <c r="F5181" s="11"/>
      <c r="G5181" s="11"/>
    </row>
    <row r="5182" spans="1:7" x14ac:dyDescent="0.3">
      <c r="A5182" s="11" t="s">
        <v>15745</v>
      </c>
      <c r="B5182" s="11">
        <v>2018</v>
      </c>
      <c r="C5182" s="11" t="s">
        <v>15746</v>
      </c>
      <c r="D5182" s="11" t="s">
        <v>1247</v>
      </c>
      <c r="E5182" s="11">
        <v>133</v>
      </c>
      <c r="F5182" s="11"/>
      <c r="G5182" s="11" t="s">
        <v>5953</v>
      </c>
    </row>
    <row r="5183" spans="1:7" x14ac:dyDescent="0.3">
      <c r="A5183" s="11" t="s">
        <v>15747</v>
      </c>
      <c r="B5183" s="11">
        <v>2023</v>
      </c>
      <c r="C5183" s="11" t="s">
        <v>15748</v>
      </c>
      <c r="D5183" s="11" t="s">
        <v>906</v>
      </c>
      <c r="E5183" s="11">
        <v>11</v>
      </c>
      <c r="F5183" s="11"/>
      <c r="G5183" s="11" t="s">
        <v>15749</v>
      </c>
    </row>
    <row r="5184" spans="1:7" x14ac:dyDescent="0.3">
      <c r="A5184" s="11" t="s">
        <v>15750</v>
      </c>
      <c r="B5184" s="11">
        <v>2019</v>
      </c>
      <c r="C5184" s="11" t="s">
        <v>15751</v>
      </c>
      <c r="D5184" s="11" t="s">
        <v>15752</v>
      </c>
      <c r="E5184" s="11"/>
      <c r="F5184" s="11"/>
      <c r="G5184" s="11" t="s">
        <v>15753</v>
      </c>
    </row>
    <row r="5185" spans="1:7" x14ac:dyDescent="0.3">
      <c r="A5185" s="11" t="s">
        <v>15754</v>
      </c>
      <c r="B5185" s="11">
        <v>2023</v>
      </c>
      <c r="C5185" s="11" t="s">
        <v>15755</v>
      </c>
      <c r="D5185" s="11" t="s">
        <v>15756</v>
      </c>
      <c r="E5185" s="11"/>
      <c r="F5185" s="11"/>
      <c r="G5185" s="11" t="s">
        <v>15757</v>
      </c>
    </row>
    <row r="5186" spans="1:7" x14ac:dyDescent="0.3">
      <c r="A5186" s="11" t="s">
        <v>15758</v>
      </c>
      <c r="B5186" s="11">
        <v>2013</v>
      </c>
      <c r="C5186" s="11" t="s">
        <v>15759</v>
      </c>
      <c r="D5186" s="11" t="s">
        <v>3724</v>
      </c>
      <c r="E5186" s="11"/>
      <c r="F5186" s="11"/>
      <c r="G5186" s="11"/>
    </row>
    <row r="5187" spans="1:7" x14ac:dyDescent="0.3">
      <c r="A5187" s="11" t="s">
        <v>15760</v>
      </c>
      <c r="B5187" s="11">
        <v>2018</v>
      </c>
      <c r="C5187" s="11" t="s">
        <v>15761</v>
      </c>
      <c r="D5187" s="11" t="s">
        <v>15762</v>
      </c>
      <c r="E5187" s="11">
        <v>36</v>
      </c>
      <c r="F5187" s="11">
        <v>1</v>
      </c>
      <c r="G5187" s="11" t="s">
        <v>15763</v>
      </c>
    </row>
    <row r="5188" spans="1:7" x14ac:dyDescent="0.3">
      <c r="A5188" s="11" t="s">
        <v>15764</v>
      </c>
      <c r="B5188" s="11">
        <v>2022</v>
      </c>
      <c r="C5188" s="11" t="s">
        <v>15765</v>
      </c>
      <c r="D5188" s="11" t="s">
        <v>15766</v>
      </c>
      <c r="E5188" s="11">
        <v>6</v>
      </c>
      <c r="F5188" s="11" t="s">
        <v>8576</v>
      </c>
      <c r="G5188" s="11"/>
    </row>
    <row r="5189" spans="1:7" x14ac:dyDescent="0.3">
      <c r="A5189" s="11" t="s">
        <v>15767</v>
      </c>
      <c r="B5189" s="11">
        <v>2021</v>
      </c>
      <c r="C5189" s="11" t="s">
        <v>15768</v>
      </c>
      <c r="D5189" s="11" t="s">
        <v>15769</v>
      </c>
      <c r="E5189" s="11">
        <v>152</v>
      </c>
      <c r="F5189" s="11"/>
      <c r="G5189" s="11">
        <v>106684</v>
      </c>
    </row>
    <row r="5190" spans="1:7" x14ac:dyDescent="0.3">
      <c r="A5190" s="11" t="s">
        <v>15770</v>
      </c>
      <c r="B5190" s="11">
        <v>2005</v>
      </c>
      <c r="C5190" s="11" t="s">
        <v>15771</v>
      </c>
      <c r="D5190" s="11" t="s">
        <v>15772</v>
      </c>
      <c r="E5190" s="11"/>
      <c r="F5190" s="11"/>
      <c r="G5190" s="11" t="s">
        <v>15773</v>
      </c>
    </row>
    <row r="5191" spans="1:7" x14ac:dyDescent="0.3">
      <c r="A5191" s="11" t="s">
        <v>15774</v>
      </c>
      <c r="B5191" s="11">
        <v>1993</v>
      </c>
      <c r="C5191" s="11" t="s">
        <v>15775</v>
      </c>
      <c r="D5191" s="11" t="s">
        <v>15776</v>
      </c>
      <c r="E5191" s="11"/>
      <c r="F5191" s="11"/>
      <c r="G5191" s="11"/>
    </row>
    <row r="5192" spans="1:7" x14ac:dyDescent="0.3">
      <c r="A5192" s="11" t="s">
        <v>15777</v>
      </c>
      <c r="B5192" s="11">
        <v>2024</v>
      </c>
      <c r="C5192" s="11" t="s">
        <v>394</v>
      </c>
      <c r="D5192" s="11" t="s">
        <v>437</v>
      </c>
      <c r="E5192" s="11">
        <v>153</v>
      </c>
      <c r="F5192" s="11"/>
      <c r="G5192" s="11">
        <v>108123</v>
      </c>
    </row>
    <row r="5193" spans="1:7" x14ac:dyDescent="0.3">
      <c r="A5193" s="11" t="s">
        <v>15778</v>
      </c>
      <c r="B5193" s="11">
        <v>1991</v>
      </c>
      <c r="C5193" s="11" t="s">
        <v>15779</v>
      </c>
      <c r="D5193" s="11" t="s">
        <v>15717</v>
      </c>
      <c r="E5193" s="11">
        <v>9</v>
      </c>
      <c r="F5193" s="11">
        <v>3</v>
      </c>
      <c r="G5193" s="11" t="s">
        <v>15780</v>
      </c>
    </row>
    <row r="5194" spans="1:7" x14ac:dyDescent="0.3">
      <c r="A5194" s="11" t="s">
        <v>15781</v>
      </c>
      <c r="B5194" s="11">
        <v>1998</v>
      </c>
      <c r="C5194" s="11" t="s">
        <v>15782</v>
      </c>
      <c r="D5194" s="11" t="s">
        <v>15783</v>
      </c>
      <c r="E5194" s="11"/>
      <c r="F5194" s="11"/>
      <c r="G5194" s="11"/>
    </row>
    <row r="5195" spans="1:7" x14ac:dyDescent="0.3">
      <c r="A5195" s="11" t="s">
        <v>15784</v>
      </c>
      <c r="B5195" s="11">
        <v>2018</v>
      </c>
      <c r="C5195" s="11" t="s">
        <v>15785</v>
      </c>
      <c r="D5195" s="11" t="s">
        <v>3983</v>
      </c>
      <c r="E5195" s="11">
        <v>9</v>
      </c>
      <c r="F5195" s="11"/>
      <c r="G5195" s="11">
        <v>367</v>
      </c>
    </row>
    <row r="5196" spans="1:7" x14ac:dyDescent="0.3">
      <c r="A5196" s="11" t="s">
        <v>15786</v>
      </c>
      <c r="B5196" s="11">
        <v>2022</v>
      </c>
      <c r="C5196" s="11" t="s">
        <v>15787</v>
      </c>
      <c r="D5196" s="11" t="s">
        <v>15788</v>
      </c>
      <c r="E5196" s="11"/>
      <c r="F5196" s="11"/>
      <c r="G5196" s="11" t="s">
        <v>15789</v>
      </c>
    </row>
    <row r="5197" spans="1:7" x14ac:dyDescent="0.3">
      <c r="A5197" s="11" t="s">
        <v>15790</v>
      </c>
      <c r="B5197" s="11">
        <v>2018</v>
      </c>
      <c r="C5197" s="11" t="s">
        <v>2374</v>
      </c>
      <c r="D5197" s="11" t="s">
        <v>4177</v>
      </c>
      <c r="E5197" s="11">
        <v>12</v>
      </c>
      <c r="F5197" s="11">
        <v>1</v>
      </c>
      <c r="G5197" s="11"/>
    </row>
    <row r="5198" spans="1:7" x14ac:dyDescent="0.3">
      <c r="A5198" s="11" t="s">
        <v>15791</v>
      </c>
      <c r="B5198" s="11">
        <v>2023</v>
      </c>
      <c r="C5198" s="11" t="s">
        <v>15792</v>
      </c>
      <c r="D5198" s="11" t="s">
        <v>527</v>
      </c>
      <c r="E5198" s="11">
        <v>55</v>
      </c>
      <c r="F5198" s="11" t="s">
        <v>15793</v>
      </c>
      <c r="G5198" s="11"/>
    </row>
    <row r="5199" spans="1:7" x14ac:dyDescent="0.3">
      <c r="A5199" s="11" t="s">
        <v>15794</v>
      </c>
      <c r="B5199" s="11">
        <v>2011</v>
      </c>
      <c r="C5199" s="11" t="s">
        <v>15795</v>
      </c>
      <c r="D5199" s="11" t="s">
        <v>9078</v>
      </c>
      <c r="E5199" s="11">
        <v>30</v>
      </c>
      <c r="F5199" s="11"/>
      <c r="G5199" s="11" t="s">
        <v>15796</v>
      </c>
    </row>
    <row r="5200" spans="1:7" x14ac:dyDescent="0.3">
      <c r="A5200" s="11" t="s">
        <v>15797</v>
      </c>
      <c r="B5200" s="11">
        <v>1975</v>
      </c>
      <c r="C5200" s="11" t="s">
        <v>15798</v>
      </c>
      <c r="D5200" s="11" t="s">
        <v>15799</v>
      </c>
      <c r="E5200" s="11">
        <v>43</v>
      </c>
      <c r="F5200" s="11">
        <v>4</v>
      </c>
      <c r="G5200" s="11" t="s">
        <v>15800</v>
      </c>
    </row>
    <row r="5201" spans="1:7" x14ac:dyDescent="0.3">
      <c r="A5201" s="11" t="s">
        <v>3965</v>
      </c>
      <c r="B5201" s="11">
        <v>2021</v>
      </c>
      <c r="C5201" s="11" t="s">
        <v>15801</v>
      </c>
      <c r="D5201" s="11"/>
      <c r="E5201" s="11"/>
      <c r="F5201" s="11"/>
      <c r="G5201" s="11"/>
    </row>
    <row r="5202" spans="1:7" x14ac:dyDescent="0.3">
      <c r="A5202" s="11" t="s">
        <v>15802</v>
      </c>
      <c r="B5202" s="11">
        <v>2023</v>
      </c>
      <c r="C5202" s="11" t="s">
        <v>15803</v>
      </c>
      <c r="D5202" s="11" t="s">
        <v>15804</v>
      </c>
      <c r="E5202" s="11"/>
      <c r="F5202" s="11"/>
      <c r="G5202" s="11" t="s">
        <v>15805</v>
      </c>
    </row>
    <row r="5203" spans="1:7" x14ac:dyDescent="0.3">
      <c r="A5203" s="11" t="s">
        <v>15806</v>
      </c>
      <c r="B5203" s="11">
        <v>2019</v>
      </c>
      <c r="C5203" s="11" t="s">
        <v>15807</v>
      </c>
      <c r="D5203" s="11" t="s">
        <v>15808</v>
      </c>
      <c r="E5203" s="11">
        <v>33</v>
      </c>
      <c r="F5203" s="11">
        <v>1</v>
      </c>
      <c r="G5203" s="11" t="s">
        <v>15809</v>
      </c>
    </row>
    <row r="5204" spans="1:7" x14ac:dyDescent="0.3">
      <c r="A5204" s="11" t="s">
        <v>7878</v>
      </c>
      <c r="B5204" s="11">
        <v>2023</v>
      </c>
      <c r="C5204" s="11" t="s">
        <v>7879</v>
      </c>
      <c r="D5204" s="11" t="s">
        <v>768</v>
      </c>
      <c r="E5204" s="11"/>
      <c r="F5204" s="11"/>
      <c r="G5204" s="11">
        <v>126232</v>
      </c>
    </row>
    <row r="5205" spans="1:7" x14ac:dyDescent="0.3">
      <c r="A5205" s="11" t="s">
        <v>15810</v>
      </c>
      <c r="B5205" s="11">
        <v>2020</v>
      </c>
      <c r="C5205" s="11" t="s">
        <v>15811</v>
      </c>
      <c r="D5205" s="11" t="s">
        <v>15812</v>
      </c>
      <c r="E5205" s="11">
        <v>8</v>
      </c>
      <c r="F5205" s="11">
        <v>4</v>
      </c>
      <c r="G5205" s="11" t="s">
        <v>15813</v>
      </c>
    </row>
    <row r="5206" spans="1:7" x14ac:dyDescent="0.3">
      <c r="A5206" s="11" t="s">
        <v>914</v>
      </c>
      <c r="B5206" s="11">
        <v>2014</v>
      </c>
      <c r="C5206" s="11" t="s">
        <v>2529</v>
      </c>
      <c r="D5206" s="11" t="s">
        <v>11468</v>
      </c>
      <c r="E5206" s="11"/>
      <c r="F5206" s="11"/>
      <c r="G5206" s="11" t="s">
        <v>917</v>
      </c>
    </row>
    <row r="5207" spans="1:7" x14ac:dyDescent="0.3">
      <c r="A5207" s="11" t="s">
        <v>8326</v>
      </c>
      <c r="B5207" s="11">
        <v>2021</v>
      </c>
      <c r="C5207" s="11" t="s">
        <v>8327</v>
      </c>
      <c r="D5207" s="11" t="s">
        <v>597</v>
      </c>
      <c r="E5207" s="11">
        <v>58</v>
      </c>
      <c r="F5207" s="11">
        <v>5</v>
      </c>
      <c r="G5207" s="11">
        <v>102643</v>
      </c>
    </row>
    <row r="5208" spans="1:7" x14ac:dyDescent="0.3">
      <c r="A5208" s="11" t="s">
        <v>15814</v>
      </c>
      <c r="B5208" s="11">
        <v>2021</v>
      </c>
      <c r="C5208" s="11" t="s">
        <v>15815</v>
      </c>
      <c r="D5208" s="11" t="s">
        <v>15816</v>
      </c>
      <c r="E5208" s="11"/>
      <c r="F5208" s="11"/>
      <c r="G5208" s="11" t="s">
        <v>15817</v>
      </c>
    </row>
    <row r="5209" spans="1:7" x14ac:dyDescent="0.3">
      <c r="A5209" s="11" t="s">
        <v>15818</v>
      </c>
      <c r="B5209" s="11">
        <v>2023</v>
      </c>
      <c r="C5209" s="11" t="s">
        <v>15819</v>
      </c>
      <c r="D5209" s="11" t="s">
        <v>15820</v>
      </c>
      <c r="E5209" s="11">
        <v>19</v>
      </c>
      <c r="F5209" s="11">
        <v>1</v>
      </c>
      <c r="G5209" s="11" t="s">
        <v>15821</v>
      </c>
    </row>
    <row r="5210" spans="1:7" x14ac:dyDescent="0.3">
      <c r="A5210" s="11" t="s">
        <v>15822</v>
      </c>
      <c r="B5210" s="11">
        <v>1999</v>
      </c>
      <c r="C5210" s="11" t="s">
        <v>15823</v>
      </c>
      <c r="D5210" s="11" t="s">
        <v>15824</v>
      </c>
      <c r="E5210" s="11">
        <v>23</v>
      </c>
      <c r="F5210" s="11">
        <v>6</v>
      </c>
      <c r="G5210" s="11" t="s">
        <v>6095</v>
      </c>
    </row>
    <row r="5211" spans="1:7" x14ac:dyDescent="0.3">
      <c r="A5211" s="11" t="s">
        <v>976</v>
      </c>
      <c r="B5211" s="11">
        <v>2019</v>
      </c>
      <c r="C5211" s="11" t="s">
        <v>4785</v>
      </c>
      <c r="D5211" s="11"/>
      <c r="E5211" s="11"/>
      <c r="F5211" s="11"/>
      <c r="G5211" s="11"/>
    </row>
    <row r="5212" spans="1:7" x14ac:dyDescent="0.3">
      <c r="A5212" s="11" t="s">
        <v>15825</v>
      </c>
      <c r="B5212" s="11">
        <v>2003</v>
      </c>
      <c r="C5212" s="11" t="s">
        <v>15826</v>
      </c>
      <c r="D5212" s="11" t="s">
        <v>15827</v>
      </c>
      <c r="E5212" s="11">
        <v>10</v>
      </c>
      <c r="F5212" s="11">
        <v>4</v>
      </c>
      <c r="G5212" s="11" t="s">
        <v>15828</v>
      </c>
    </row>
    <row r="5213" spans="1:7" x14ac:dyDescent="0.3">
      <c r="A5213" s="11" t="s">
        <v>15829</v>
      </c>
      <c r="B5213" s="11">
        <v>2020</v>
      </c>
      <c r="C5213" s="11" t="s">
        <v>15830</v>
      </c>
      <c r="D5213" s="11" t="s">
        <v>8266</v>
      </c>
      <c r="E5213" s="11"/>
      <c r="F5213" s="11"/>
      <c r="G5213" s="11" t="s">
        <v>15831</v>
      </c>
    </row>
    <row r="5214" spans="1:7" x14ac:dyDescent="0.3">
      <c r="A5214" s="11" t="s">
        <v>15832</v>
      </c>
      <c r="B5214" s="11">
        <v>2021</v>
      </c>
      <c r="C5214" s="11" t="s">
        <v>15833</v>
      </c>
      <c r="D5214" s="11" t="s">
        <v>527</v>
      </c>
      <c r="E5214" s="11">
        <v>54</v>
      </c>
      <c r="F5214" s="11">
        <v>6</v>
      </c>
      <c r="G5214" s="11"/>
    </row>
    <row r="5215" spans="1:7" x14ac:dyDescent="0.3">
      <c r="A5215" s="11" t="s">
        <v>15834</v>
      </c>
      <c r="B5215" s="11">
        <v>2020</v>
      </c>
      <c r="C5215" s="11" t="s">
        <v>15835</v>
      </c>
      <c r="D5215" s="11"/>
      <c r="E5215" s="11"/>
      <c r="F5215" s="11"/>
      <c r="G5215" s="11"/>
    </row>
    <row r="5216" spans="1:7" x14ac:dyDescent="0.3">
      <c r="A5216" s="11" t="s">
        <v>15836</v>
      </c>
      <c r="B5216" s="11">
        <v>2006</v>
      </c>
      <c r="C5216" s="11" t="s">
        <v>15837</v>
      </c>
      <c r="D5216" s="11" t="s">
        <v>15838</v>
      </c>
      <c r="E5216" s="11">
        <v>24</v>
      </c>
      <c r="F5216" s="11">
        <v>4</v>
      </c>
      <c r="G5216" s="11" t="s">
        <v>15839</v>
      </c>
    </row>
    <row r="5217" spans="1:7" x14ac:dyDescent="0.3">
      <c r="A5217" s="11" t="s">
        <v>15840</v>
      </c>
      <c r="B5217" s="11">
        <v>2022</v>
      </c>
      <c r="C5217" s="11" t="s">
        <v>15841</v>
      </c>
      <c r="D5217" s="11" t="s">
        <v>15842</v>
      </c>
      <c r="E5217" s="11"/>
      <c r="F5217" s="11"/>
      <c r="G5217" s="11" t="s">
        <v>15843</v>
      </c>
    </row>
    <row r="5218" spans="1:7" x14ac:dyDescent="0.3">
      <c r="A5218" s="11" t="s">
        <v>15844</v>
      </c>
      <c r="B5218" s="11">
        <v>2011</v>
      </c>
      <c r="C5218" s="11" t="s">
        <v>15845</v>
      </c>
      <c r="D5218" s="11" t="s">
        <v>15846</v>
      </c>
      <c r="E5218" s="11">
        <v>13</v>
      </c>
      <c r="F5218" s="11">
        <v>4</v>
      </c>
      <c r="G5218" s="11" t="s">
        <v>15847</v>
      </c>
    </row>
    <row r="5219" spans="1:7" x14ac:dyDescent="0.3">
      <c r="A5219" s="11" t="s">
        <v>15848</v>
      </c>
      <c r="B5219" s="11">
        <v>2013</v>
      </c>
      <c r="C5219" s="11" t="s">
        <v>15849</v>
      </c>
      <c r="D5219" s="11" t="s">
        <v>15850</v>
      </c>
      <c r="E5219" s="11">
        <v>3</v>
      </c>
      <c r="F5219" s="11">
        <v>2</v>
      </c>
      <c r="G5219" s="11"/>
    </row>
    <row r="5220" spans="1:7" x14ac:dyDescent="0.3">
      <c r="A5220" s="11" t="s">
        <v>718</v>
      </c>
      <c r="B5220" s="11">
        <v>2023</v>
      </c>
      <c r="C5220" s="11" t="s">
        <v>15851</v>
      </c>
      <c r="D5220" s="11" t="s">
        <v>15852</v>
      </c>
      <c r="E5220" s="11">
        <v>27</v>
      </c>
      <c r="F5220" s="11"/>
      <c r="G5220" s="11" t="s">
        <v>15853</v>
      </c>
    </row>
    <row r="5221" spans="1:7" x14ac:dyDescent="0.3">
      <c r="A5221" s="11" t="s">
        <v>15854</v>
      </c>
      <c r="B5221" s="11">
        <v>2019</v>
      </c>
      <c r="C5221" s="11" t="s">
        <v>15855</v>
      </c>
      <c r="D5221" s="11" t="s">
        <v>602</v>
      </c>
      <c r="E5221" s="11"/>
      <c r="F5221" s="11"/>
      <c r="G5221" s="11" t="s">
        <v>15856</v>
      </c>
    </row>
    <row r="5222" spans="1:7" x14ac:dyDescent="0.3">
      <c r="A5222" s="11" t="s">
        <v>15857</v>
      </c>
      <c r="B5222" s="11">
        <v>2022</v>
      </c>
      <c r="C5222" s="11" t="s">
        <v>15858</v>
      </c>
      <c r="D5222" s="11" t="s">
        <v>15788</v>
      </c>
      <c r="E5222" s="11"/>
      <c r="F5222" s="11"/>
      <c r="G5222" s="11" t="s">
        <v>15859</v>
      </c>
    </row>
    <row r="5223" spans="1:7" x14ac:dyDescent="0.3">
      <c r="A5223" s="11" t="s">
        <v>15860</v>
      </c>
      <c r="B5223" s="11">
        <v>2021</v>
      </c>
      <c r="C5223" s="11" t="s">
        <v>4206</v>
      </c>
      <c r="D5223" s="11" t="s">
        <v>619</v>
      </c>
      <c r="E5223" s="11">
        <v>55</v>
      </c>
      <c r="F5223" s="11"/>
      <c r="G5223" s="11" t="s">
        <v>4207</v>
      </c>
    </row>
    <row r="5224" spans="1:7" x14ac:dyDescent="0.3">
      <c r="A5224" s="11" t="s">
        <v>15861</v>
      </c>
      <c r="B5224" s="11">
        <v>1989</v>
      </c>
      <c r="C5224" s="11" t="s">
        <v>15862</v>
      </c>
      <c r="D5224" s="11" t="s">
        <v>14745</v>
      </c>
      <c r="E5224" s="11"/>
      <c r="F5224" s="11"/>
      <c r="G5224" s="11"/>
    </row>
    <row r="5225" spans="1:7" x14ac:dyDescent="0.3">
      <c r="A5225" s="11" t="s">
        <v>15863</v>
      </c>
      <c r="B5225" s="11">
        <v>2022</v>
      </c>
      <c r="C5225" s="11" t="s">
        <v>15864</v>
      </c>
      <c r="D5225" s="11" t="s">
        <v>15865</v>
      </c>
      <c r="E5225" s="11"/>
      <c r="F5225" s="11"/>
      <c r="G5225" s="11" t="s">
        <v>15866</v>
      </c>
    </row>
    <row r="5226" spans="1:7" x14ac:dyDescent="0.3">
      <c r="A5226" s="11" t="s">
        <v>15867</v>
      </c>
      <c r="B5226" s="11">
        <v>2022</v>
      </c>
      <c r="C5226" s="11" t="s">
        <v>15868</v>
      </c>
      <c r="D5226" s="11" t="s">
        <v>15869</v>
      </c>
      <c r="E5226" s="11"/>
      <c r="F5226" s="11"/>
      <c r="G5226" s="11" t="s">
        <v>15870</v>
      </c>
    </row>
    <row r="5227" spans="1:7" x14ac:dyDescent="0.3">
      <c r="A5227" s="11" t="s">
        <v>15871</v>
      </c>
      <c r="B5227" s="11">
        <v>2023</v>
      </c>
      <c r="C5227" s="11" t="s">
        <v>15872</v>
      </c>
      <c r="D5227" s="11" t="s">
        <v>15873</v>
      </c>
      <c r="E5227" s="11">
        <v>17</v>
      </c>
      <c r="F5227" s="11">
        <v>4</v>
      </c>
      <c r="G5227" s="11" t="s">
        <v>15874</v>
      </c>
    </row>
    <row r="5228" spans="1:7" x14ac:dyDescent="0.3">
      <c r="A5228" s="11" t="s">
        <v>15875</v>
      </c>
      <c r="B5228" s="11">
        <v>2023</v>
      </c>
      <c r="C5228" s="11" t="s">
        <v>15876</v>
      </c>
      <c r="D5228" s="11" t="s">
        <v>15877</v>
      </c>
      <c r="E5228" s="11"/>
      <c r="F5228" s="11"/>
      <c r="G5228" s="11" t="s">
        <v>15878</v>
      </c>
    </row>
    <row r="5229" spans="1:7" x14ac:dyDescent="0.3">
      <c r="A5229" s="11" t="s">
        <v>1092</v>
      </c>
      <c r="B5229" s="11">
        <v>2020</v>
      </c>
      <c r="C5229" s="11" t="s">
        <v>15879</v>
      </c>
      <c r="D5229" s="11"/>
      <c r="E5229" s="11"/>
      <c r="F5229" s="11"/>
      <c r="G5229" s="11"/>
    </row>
    <row r="5230" spans="1:7" x14ac:dyDescent="0.3">
      <c r="A5230" s="11" t="s">
        <v>15880</v>
      </c>
      <c r="B5230" s="11">
        <v>2022</v>
      </c>
      <c r="C5230" s="11" t="s">
        <v>15881</v>
      </c>
      <c r="D5230" s="11" t="s">
        <v>4151</v>
      </c>
      <c r="E5230" s="11"/>
      <c r="F5230" s="11"/>
      <c r="G5230" s="11" t="s">
        <v>15882</v>
      </c>
    </row>
    <row r="5231" spans="1:7" x14ac:dyDescent="0.3">
      <c r="A5231" s="11" t="s">
        <v>15883</v>
      </c>
      <c r="B5231" s="11">
        <v>2024</v>
      </c>
      <c r="C5231" s="11" t="s">
        <v>7924</v>
      </c>
      <c r="D5231" s="11" t="s">
        <v>446</v>
      </c>
      <c r="E5231" s="11">
        <v>247</v>
      </c>
      <c r="F5231" s="11"/>
      <c r="G5231" s="11">
        <v>123211</v>
      </c>
    </row>
    <row r="5232" spans="1:7" x14ac:dyDescent="0.3">
      <c r="A5232" s="11" t="s">
        <v>15884</v>
      </c>
      <c r="B5232" s="11">
        <v>2018</v>
      </c>
      <c r="C5232" s="11" t="s">
        <v>15885</v>
      </c>
      <c r="D5232" s="11" t="s">
        <v>15886</v>
      </c>
      <c r="E5232" s="11">
        <v>34</v>
      </c>
      <c r="F5232" s="11">
        <v>3</v>
      </c>
      <c r="G5232" s="11" t="s">
        <v>15887</v>
      </c>
    </row>
    <row r="5233" spans="1:8" x14ac:dyDescent="0.3">
      <c r="A5233" s="11" t="s">
        <v>15888</v>
      </c>
      <c r="B5233" s="11">
        <v>2022</v>
      </c>
      <c r="C5233" s="11" t="s">
        <v>15889</v>
      </c>
      <c r="D5233" s="11" t="s">
        <v>1231</v>
      </c>
      <c r="E5233" s="11">
        <v>72</v>
      </c>
      <c r="F5233" s="11"/>
      <c r="G5233" s="11" t="s">
        <v>15890</v>
      </c>
    </row>
    <row r="5234" spans="1:8" x14ac:dyDescent="0.3">
      <c r="A5234" s="11" t="s">
        <v>15891</v>
      </c>
      <c r="B5234" s="11">
        <v>2020</v>
      </c>
      <c r="C5234" s="11" t="s">
        <v>15892</v>
      </c>
      <c r="D5234" s="11" t="s">
        <v>1239</v>
      </c>
      <c r="E5234" s="11">
        <v>15</v>
      </c>
      <c r="F5234" s="11">
        <v>12</v>
      </c>
      <c r="G5234" s="11" t="s">
        <v>15893</v>
      </c>
    </row>
    <row r="5235" spans="1:8" x14ac:dyDescent="0.3">
      <c r="A5235" s="11" t="s">
        <v>15894</v>
      </c>
      <c r="B5235" s="11">
        <v>2024</v>
      </c>
      <c r="C5235" s="11" t="s">
        <v>15895</v>
      </c>
      <c r="D5235" s="11" t="s">
        <v>1231</v>
      </c>
      <c r="E5235" s="11">
        <v>79</v>
      </c>
      <c r="F5235" s="11"/>
      <c r="G5235" s="11"/>
    </row>
    <row r="5236" spans="1:8" x14ac:dyDescent="0.3">
      <c r="A5236" s="11" t="s">
        <v>15896</v>
      </c>
      <c r="B5236" s="11">
        <v>2023</v>
      </c>
      <c r="C5236" s="11" t="s">
        <v>15897</v>
      </c>
      <c r="D5236" s="11" t="s">
        <v>683</v>
      </c>
      <c r="E5236" s="11">
        <v>37</v>
      </c>
      <c r="F5236" s="11">
        <v>12</v>
      </c>
      <c r="G5236" s="11" t="s">
        <v>15898</v>
      </c>
    </row>
    <row r="5237" spans="1:8" x14ac:dyDescent="0.3">
      <c r="A5237" s="11" t="s">
        <v>1710</v>
      </c>
      <c r="B5237" s="11">
        <v>2016</v>
      </c>
      <c r="C5237" s="11" t="s">
        <v>10450</v>
      </c>
      <c r="D5237" s="11" t="s">
        <v>4615</v>
      </c>
      <c r="E5237" s="11"/>
      <c r="F5237" s="11"/>
      <c r="G5237" s="11" t="s">
        <v>1713</v>
      </c>
    </row>
    <row r="5238" spans="1:8" x14ac:dyDescent="0.3">
      <c r="A5238" s="11" t="s">
        <v>9997</v>
      </c>
      <c r="B5238" s="11">
        <v>2017</v>
      </c>
      <c r="C5238" s="11" t="s">
        <v>6468</v>
      </c>
      <c r="D5238" s="11" t="s">
        <v>9855</v>
      </c>
      <c r="E5238" s="11"/>
      <c r="F5238" s="11"/>
      <c r="G5238" s="11" t="s">
        <v>15899</v>
      </c>
    </row>
    <row r="5239" spans="1:8" x14ac:dyDescent="0.3">
      <c r="A5239" s="11" t="s">
        <v>1549</v>
      </c>
      <c r="B5239" s="11">
        <v>2015</v>
      </c>
      <c r="C5239" s="11" t="s">
        <v>1550</v>
      </c>
      <c r="D5239" s="11" t="s">
        <v>1551</v>
      </c>
      <c r="E5239" s="11">
        <v>14</v>
      </c>
      <c r="F5239" s="11">
        <v>1</v>
      </c>
      <c r="G5239" s="11" t="s">
        <v>4120</v>
      </c>
    </row>
    <row r="5240" spans="1:8" x14ac:dyDescent="0.3">
      <c r="A5240" s="11" t="s">
        <v>4229</v>
      </c>
      <c r="B5240" s="11">
        <v>2019</v>
      </c>
      <c r="C5240" s="11" t="s">
        <v>6397</v>
      </c>
      <c r="D5240" s="11" t="s">
        <v>10245</v>
      </c>
      <c r="E5240" s="11"/>
      <c r="F5240" s="11"/>
      <c r="G5240" s="11" t="s">
        <v>4232</v>
      </c>
    </row>
    <row r="5241" spans="1:8" x14ac:dyDescent="0.3">
      <c r="A5241" s="11" t="s">
        <v>4233</v>
      </c>
      <c r="B5241" s="11">
        <v>2020</v>
      </c>
      <c r="C5241" s="11" t="s">
        <v>4234</v>
      </c>
      <c r="D5241" s="11" t="s">
        <v>12730</v>
      </c>
      <c r="E5241" s="11"/>
      <c r="F5241" s="11"/>
      <c r="G5241" s="11" t="s">
        <v>12731</v>
      </c>
    </row>
    <row r="5242" spans="1:8" x14ac:dyDescent="0.3">
      <c r="A5242" s="11" t="s">
        <v>15900</v>
      </c>
      <c r="B5242" s="11">
        <v>2016</v>
      </c>
      <c r="C5242" s="11" t="s">
        <v>15901</v>
      </c>
      <c r="D5242" s="11" t="s">
        <v>1286</v>
      </c>
      <c r="E5242" s="11">
        <v>111</v>
      </c>
      <c r="F5242" s="11">
        <v>4</v>
      </c>
      <c r="G5242" s="11" t="s">
        <v>15902</v>
      </c>
    </row>
    <row r="5243" spans="1:8" x14ac:dyDescent="0.3">
      <c r="A5243" s="11" t="s">
        <v>15903</v>
      </c>
      <c r="B5243" s="11">
        <v>2018</v>
      </c>
      <c r="C5243" s="11" t="s">
        <v>15904</v>
      </c>
      <c r="D5243" s="11" t="s">
        <v>978</v>
      </c>
      <c r="E5243" s="20">
        <v>180202896</v>
      </c>
      <c r="F5243" s="11"/>
      <c r="G5243" s="11"/>
    </row>
    <row r="5244" spans="1:8" x14ac:dyDescent="0.3">
      <c r="A5244" s="11" t="s">
        <v>15905</v>
      </c>
      <c r="B5244" s="11">
        <v>2017</v>
      </c>
      <c r="C5244" s="11" t="s">
        <v>15906</v>
      </c>
      <c r="D5244" s="11" t="s">
        <v>2877</v>
      </c>
      <c r="E5244" s="11">
        <v>8</v>
      </c>
      <c r="F5244" s="11">
        <v>1</v>
      </c>
      <c r="G5244" s="11">
        <v>14753</v>
      </c>
      <c r="H5244" s="11" t="s">
        <v>15907</v>
      </c>
    </row>
    <row r="5245" spans="1:8" x14ac:dyDescent="0.3">
      <c r="A5245" s="11" t="s">
        <v>15908</v>
      </c>
      <c r="B5245" s="11">
        <v>2018</v>
      </c>
      <c r="C5245" s="11" t="s">
        <v>15909</v>
      </c>
      <c r="D5245" s="11" t="s">
        <v>15910</v>
      </c>
      <c r="E5245" s="11">
        <v>36</v>
      </c>
      <c r="F5245" s="11">
        <v>4</v>
      </c>
      <c r="G5245" s="11" t="s">
        <v>5224</v>
      </c>
      <c r="H5245" s="11" t="s">
        <v>15911</v>
      </c>
    </row>
    <row r="5246" spans="1:8" x14ac:dyDescent="0.3">
      <c r="A5246" s="11" t="s">
        <v>15912</v>
      </c>
      <c r="B5246" s="11">
        <v>2020</v>
      </c>
      <c r="C5246" s="11" t="s">
        <v>15913</v>
      </c>
      <c r="D5246" s="11" t="s">
        <v>2113</v>
      </c>
      <c r="E5246" s="11">
        <v>15</v>
      </c>
      <c r="F5246" s="11">
        <v>12</v>
      </c>
      <c r="G5246" s="11" t="s">
        <v>15914</v>
      </c>
      <c r="H5246" s="11" t="s">
        <v>15915</v>
      </c>
    </row>
    <row r="5247" spans="1:8" x14ac:dyDescent="0.3">
      <c r="A5247" s="11" t="s">
        <v>1201</v>
      </c>
      <c r="B5247" s="11">
        <v>2015</v>
      </c>
      <c r="C5247" s="11" t="s">
        <v>15916</v>
      </c>
      <c r="D5247" s="11" t="s">
        <v>437</v>
      </c>
      <c r="E5247" s="11">
        <v>46</v>
      </c>
      <c r="F5247" s="11"/>
      <c r="G5247" s="11" t="s">
        <v>15917</v>
      </c>
      <c r="H5247" s="11" t="s">
        <v>15918</v>
      </c>
    </row>
    <row r="5248" spans="1:8" x14ac:dyDescent="0.3">
      <c r="A5248" s="11" t="s">
        <v>15919</v>
      </c>
      <c r="B5248" s="11">
        <v>2017</v>
      </c>
      <c r="C5248" s="11" t="s">
        <v>15920</v>
      </c>
      <c r="D5248" s="11" t="s">
        <v>15921</v>
      </c>
      <c r="E5248" s="11">
        <v>12</v>
      </c>
      <c r="F5248" s="11">
        <v>5</v>
      </c>
      <c r="G5248" s="11" t="s">
        <v>15922</v>
      </c>
      <c r="H5248" s="11" t="s">
        <v>15923</v>
      </c>
    </row>
    <row r="5249" spans="1:8" x14ac:dyDescent="0.3">
      <c r="A5249" s="11" t="s">
        <v>15924</v>
      </c>
      <c r="B5249" s="11">
        <v>2009</v>
      </c>
      <c r="C5249" s="11" t="s">
        <v>15925</v>
      </c>
      <c r="D5249" s="11" t="s">
        <v>1317</v>
      </c>
      <c r="E5249" s="11">
        <v>325</v>
      </c>
      <c r="F5249" s="11">
        <v>5939</v>
      </c>
      <c r="G5249" s="11" t="s">
        <v>15926</v>
      </c>
      <c r="H5249" s="11" t="s">
        <v>15927</v>
      </c>
    </row>
    <row r="5250" spans="1:8" x14ac:dyDescent="0.3">
      <c r="A5250" s="11" t="s">
        <v>15928</v>
      </c>
      <c r="B5250" s="11">
        <v>2017</v>
      </c>
      <c r="C5250" s="11" t="s">
        <v>15929</v>
      </c>
      <c r="D5250" s="11" t="s">
        <v>15930</v>
      </c>
      <c r="E5250" s="11">
        <v>31</v>
      </c>
      <c r="F5250" s="11">
        <v>3</v>
      </c>
      <c r="G5250" s="11" t="s">
        <v>15931</v>
      </c>
      <c r="H5250" s="11" t="s">
        <v>15932</v>
      </c>
    </row>
    <row r="5251" spans="1:8" x14ac:dyDescent="0.3">
      <c r="A5251" s="11" t="s">
        <v>15933</v>
      </c>
      <c r="B5251" s="11">
        <v>2012</v>
      </c>
      <c r="C5251" s="11" t="s">
        <v>15934</v>
      </c>
      <c r="D5251" s="11" t="s">
        <v>1298</v>
      </c>
      <c r="E5251" s="11">
        <v>489</v>
      </c>
      <c r="F5251" s="11">
        <v>7415</v>
      </c>
      <c r="G5251" s="11" t="s">
        <v>15935</v>
      </c>
      <c r="H5251" s="11" t="s">
        <v>15936</v>
      </c>
    </row>
    <row r="5252" spans="1:8" x14ac:dyDescent="0.3">
      <c r="A5252" s="11" t="s">
        <v>15937</v>
      </c>
      <c r="B5252" s="11">
        <v>2007</v>
      </c>
      <c r="C5252" s="11" t="s">
        <v>15938</v>
      </c>
      <c r="D5252" s="11" t="s">
        <v>4980</v>
      </c>
      <c r="E5252" s="11">
        <v>113</v>
      </c>
      <c r="F5252" s="11">
        <v>3</v>
      </c>
      <c r="G5252" s="11" t="s">
        <v>15939</v>
      </c>
      <c r="H5252" s="11" t="s">
        <v>15940</v>
      </c>
    </row>
    <row r="5253" spans="1:8" x14ac:dyDescent="0.3">
      <c r="A5253" s="11" t="s">
        <v>1229</v>
      </c>
      <c r="B5253" s="11">
        <v>2002</v>
      </c>
      <c r="C5253" s="11" t="s">
        <v>15941</v>
      </c>
      <c r="D5253" s="11" t="s">
        <v>1231</v>
      </c>
      <c r="E5253" s="11">
        <v>16</v>
      </c>
      <c r="F5253" s="11"/>
      <c r="G5253" s="11" t="s">
        <v>1782</v>
      </c>
      <c r="H5253" s="11" t="s">
        <v>1783</v>
      </c>
    </row>
    <row r="5254" spans="1:8" x14ac:dyDescent="0.3">
      <c r="A5254" s="11" t="s">
        <v>15942</v>
      </c>
      <c r="B5254" s="11">
        <v>2018</v>
      </c>
      <c r="C5254" s="11" t="s">
        <v>15943</v>
      </c>
      <c r="D5254" s="11" t="s">
        <v>15944</v>
      </c>
      <c r="E5254" s="11">
        <v>25</v>
      </c>
      <c r="F5254" s="11">
        <v>10</v>
      </c>
      <c r="G5254" s="11" t="s">
        <v>15945</v>
      </c>
      <c r="H5254" s="11" t="s">
        <v>15946</v>
      </c>
    </row>
    <row r="5255" spans="1:8" x14ac:dyDescent="0.3">
      <c r="A5255" s="11" t="s">
        <v>15947</v>
      </c>
      <c r="B5255" s="11">
        <v>2017</v>
      </c>
      <c r="C5255" s="11" t="s">
        <v>15948</v>
      </c>
      <c r="D5255" s="11" t="s">
        <v>437</v>
      </c>
      <c r="E5255" s="11">
        <v>73</v>
      </c>
      <c r="F5255" s="11"/>
      <c r="G5255" s="11" t="s">
        <v>15949</v>
      </c>
      <c r="H5255" s="11" t="s">
        <v>15950</v>
      </c>
    </row>
    <row r="5256" spans="1:8" x14ac:dyDescent="0.3">
      <c r="A5256" s="11" t="s">
        <v>15951</v>
      </c>
      <c r="B5256" s="11">
        <v>2008</v>
      </c>
      <c r="C5256" s="11" t="s">
        <v>15952</v>
      </c>
      <c r="D5256" s="11" t="s">
        <v>15953</v>
      </c>
      <c r="E5256" s="11">
        <v>358</v>
      </c>
      <c r="F5256" s="11">
        <v>21</v>
      </c>
      <c r="G5256" s="11" t="s">
        <v>15954</v>
      </c>
      <c r="H5256" s="11" t="s">
        <v>15955</v>
      </c>
    </row>
    <row r="5257" spans="1:8" x14ac:dyDescent="0.3">
      <c r="A5257" s="11" t="s">
        <v>15956</v>
      </c>
      <c r="B5257" s="11">
        <v>2019</v>
      </c>
      <c r="C5257" s="11" t="s">
        <v>15957</v>
      </c>
      <c r="D5257" s="11" t="s">
        <v>15958</v>
      </c>
      <c r="E5257" s="11">
        <v>34</v>
      </c>
      <c r="F5257" s="11">
        <v>3</v>
      </c>
      <c r="G5257" s="11" t="s">
        <v>15959</v>
      </c>
      <c r="H5257" s="11" t="s">
        <v>15960</v>
      </c>
    </row>
    <row r="5258" spans="1:8" x14ac:dyDescent="0.3">
      <c r="A5258" s="11" t="s">
        <v>15961</v>
      </c>
      <c r="B5258" s="11">
        <v>2020</v>
      </c>
      <c r="C5258" s="11" t="s">
        <v>15962</v>
      </c>
      <c r="D5258" s="11" t="s">
        <v>437</v>
      </c>
      <c r="E5258" s="11">
        <v>102</v>
      </c>
      <c r="F5258" s="11"/>
      <c r="G5258" s="11" t="s">
        <v>15963</v>
      </c>
      <c r="H5258" s="11" t="s">
        <v>15964</v>
      </c>
    </row>
    <row r="5259" spans="1:8" x14ac:dyDescent="0.3">
      <c r="A5259" s="11" t="s">
        <v>15965</v>
      </c>
      <c r="B5259" s="11">
        <v>2012</v>
      </c>
      <c r="C5259" s="11" t="s">
        <v>15966</v>
      </c>
      <c r="D5259" s="11" t="s">
        <v>437</v>
      </c>
      <c r="E5259" s="11">
        <v>28</v>
      </c>
      <c r="F5259" s="11">
        <v>1</v>
      </c>
      <c r="G5259" s="11" t="s">
        <v>13591</v>
      </c>
      <c r="H5259" s="11" t="s">
        <v>15967</v>
      </c>
    </row>
    <row r="5260" spans="1:8" x14ac:dyDescent="0.3">
      <c r="A5260" s="11" t="s">
        <v>15968</v>
      </c>
      <c r="B5260" s="11">
        <v>2018</v>
      </c>
      <c r="C5260" s="11" t="s">
        <v>15969</v>
      </c>
      <c r="D5260" s="11" t="s">
        <v>437</v>
      </c>
      <c r="E5260" s="11">
        <v>80</v>
      </c>
      <c r="F5260" s="11"/>
      <c r="G5260" s="11" t="s">
        <v>15970</v>
      </c>
      <c r="H5260" s="11" t="s">
        <v>15971</v>
      </c>
    </row>
    <row r="5261" spans="1:8" x14ac:dyDescent="0.3">
      <c r="A5261" s="11" t="s">
        <v>15972</v>
      </c>
      <c r="B5261" s="11">
        <v>2019</v>
      </c>
      <c r="C5261" s="11" t="s">
        <v>15973</v>
      </c>
      <c r="D5261" s="11"/>
      <c r="E5261" s="11"/>
      <c r="F5261" s="11"/>
      <c r="G5261" s="11" t="s">
        <v>15974</v>
      </c>
    </row>
    <row r="5262" spans="1:8" x14ac:dyDescent="0.3">
      <c r="A5262" s="11" t="s">
        <v>15975</v>
      </c>
      <c r="B5262" s="11">
        <v>2005</v>
      </c>
      <c r="C5262" s="11" t="s">
        <v>15976</v>
      </c>
      <c r="D5262" s="11" t="s">
        <v>6112</v>
      </c>
      <c r="E5262" s="11">
        <v>18</v>
      </c>
      <c r="F5262" s="11">
        <v>5</v>
      </c>
      <c r="G5262" s="11" t="s">
        <v>15977</v>
      </c>
      <c r="H5262" s="11" t="s">
        <v>15978</v>
      </c>
    </row>
    <row r="5263" spans="1:8" x14ac:dyDescent="0.3">
      <c r="A5263" s="11" t="s">
        <v>15979</v>
      </c>
      <c r="B5263" s="11">
        <v>2013</v>
      </c>
      <c r="C5263" s="11" t="s">
        <v>15980</v>
      </c>
      <c r="D5263" s="11" t="s">
        <v>15981</v>
      </c>
      <c r="E5263" s="11">
        <v>43</v>
      </c>
      <c r="F5263" s="11">
        <v>9</v>
      </c>
      <c r="G5263" s="11" t="s">
        <v>15982</v>
      </c>
      <c r="H5263" s="11" t="s">
        <v>15983</v>
      </c>
    </row>
    <row r="5264" spans="1:8" x14ac:dyDescent="0.3">
      <c r="A5264" s="11" t="s">
        <v>15984</v>
      </c>
      <c r="B5264" s="11">
        <v>2013</v>
      </c>
      <c r="C5264" s="11" t="s">
        <v>15985</v>
      </c>
      <c r="D5264" s="11" t="s">
        <v>1321</v>
      </c>
      <c r="E5264" s="11">
        <v>35</v>
      </c>
      <c r="F5264" s="11">
        <v>4</v>
      </c>
      <c r="G5264" s="11" t="s">
        <v>15986</v>
      </c>
      <c r="H5264" s="11" t="s">
        <v>15987</v>
      </c>
    </row>
    <row r="5265" spans="1:8" x14ac:dyDescent="0.3">
      <c r="A5265" s="11" t="s">
        <v>15988</v>
      </c>
      <c r="B5265" s="11">
        <v>2020</v>
      </c>
      <c r="C5265" s="11" t="s">
        <v>15989</v>
      </c>
      <c r="D5265" s="11" t="s">
        <v>15630</v>
      </c>
      <c r="E5265" s="11">
        <v>3</v>
      </c>
      <c r="F5265" s="11">
        <v>1</v>
      </c>
      <c r="G5265" s="11"/>
      <c r="H5265" s="11" t="s">
        <v>15990</v>
      </c>
    </row>
    <row r="5266" spans="1:8" x14ac:dyDescent="0.3">
      <c r="A5266" s="11" t="s">
        <v>15991</v>
      </c>
      <c r="B5266" s="11">
        <v>2017</v>
      </c>
      <c r="C5266" s="11" t="s">
        <v>15992</v>
      </c>
      <c r="D5266" s="11" t="s">
        <v>437</v>
      </c>
      <c r="E5266" s="11">
        <v>75</v>
      </c>
      <c r="F5266" s="11"/>
      <c r="G5266" s="11" t="s">
        <v>15993</v>
      </c>
      <c r="H5266" s="11" t="s">
        <v>15994</v>
      </c>
    </row>
    <row r="5267" spans="1:8" x14ac:dyDescent="0.3">
      <c r="A5267" s="11" t="s">
        <v>15995</v>
      </c>
      <c r="B5267" s="11">
        <v>2014</v>
      </c>
      <c r="C5267" s="11" t="s">
        <v>6823</v>
      </c>
      <c r="D5267" s="11" t="s">
        <v>1351</v>
      </c>
      <c r="E5267" s="11">
        <v>140</v>
      </c>
      <c r="F5267" s="11">
        <v>4</v>
      </c>
      <c r="G5267" s="11" t="s">
        <v>6824</v>
      </c>
      <c r="H5267" s="11" t="s">
        <v>6825</v>
      </c>
    </row>
    <row r="5268" spans="1:8" x14ac:dyDescent="0.3">
      <c r="A5268" s="11" t="s">
        <v>15996</v>
      </c>
      <c r="B5268" s="11">
        <v>1997</v>
      </c>
      <c r="C5268" s="11" t="s">
        <v>15997</v>
      </c>
      <c r="D5268" s="11" t="s">
        <v>15998</v>
      </c>
      <c r="E5268" s="11">
        <v>8</v>
      </c>
      <c r="F5268" s="11">
        <v>1</v>
      </c>
      <c r="G5268" s="11" t="s">
        <v>15999</v>
      </c>
      <c r="H5268" s="11" t="s">
        <v>16000</v>
      </c>
    </row>
    <row r="5269" spans="1:8" x14ac:dyDescent="0.3">
      <c r="A5269" s="11" t="s">
        <v>16001</v>
      </c>
      <c r="B5269" s="11">
        <v>2013</v>
      </c>
      <c r="C5269" s="11" t="s">
        <v>16002</v>
      </c>
      <c r="D5269" s="11" t="s">
        <v>437</v>
      </c>
      <c r="E5269" s="11">
        <v>29</v>
      </c>
      <c r="F5269" s="11">
        <v>3</v>
      </c>
      <c r="G5269" s="11" t="s">
        <v>16003</v>
      </c>
      <c r="H5269" s="11" t="s">
        <v>16004</v>
      </c>
    </row>
    <row r="5270" spans="1:8" x14ac:dyDescent="0.3">
      <c r="A5270" s="11" t="s">
        <v>16005</v>
      </c>
      <c r="B5270" s="11">
        <v>2017</v>
      </c>
      <c r="C5270" s="11" t="s">
        <v>16006</v>
      </c>
      <c r="D5270" s="11" t="s">
        <v>437</v>
      </c>
      <c r="E5270" s="11">
        <v>68</v>
      </c>
      <c r="F5270" s="11"/>
      <c r="G5270" s="11" t="s">
        <v>16007</v>
      </c>
      <c r="H5270" s="11" t="s">
        <v>16008</v>
      </c>
    </row>
    <row r="5271" spans="1:8" x14ac:dyDescent="0.3">
      <c r="A5271" s="11" t="s">
        <v>16009</v>
      </c>
      <c r="B5271" s="11">
        <v>2020</v>
      </c>
      <c r="C5271" s="11" t="s">
        <v>16010</v>
      </c>
      <c r="D5271" s="11" t="s">
        <v>16011</v>
      </c>
      <c r="E5271" s="11"/>
      <c r="F5271" s="11"/>
      <c r="G5271" s="11" t="s">
        <v>16012</v>
      </c>
    </row>
    <row r="5272" spans="1:8" x14ac:dyDescent="0.3">
      <c r="A5272" s="11" t="s">
        <v>16013</v>
      </c>
      <c r="B5272" s="11">
        <v>2011</v>
      </c>
      <c r="C5272" s="11" t="s">
        <v>16014</v>
      </c>
      <c r="D5272" s="11" t="s">
        <v>437</v>
      </c>
      <c r="E5272" s="11">
        <v>27</v>
      </c>
      <c r="F5272" s="11">
        <v>3</v>
      </c>
      <c r="G5272" s="11" t="s">
        <v>16015</v>
      </c>
      <c r="H5272" s="11" t="s">
        <v>16016</v>
      </c>
    </row>
    <row r="5273" spans="1:8" x14ac:dyDescent="0.3">
      <c r="A5273" s="11" t="s">
        <v>16017</v>
      </c>
      <c r="B5273" s="11">
        <v>2020</v>
      </c>
      <c r="C5273" s="11" t="s">
        <v>16018</v>
      </c>
      <c r="D5273" s="11" t="s">
        <v>437</v>
      </c>
      <c r="E5273" s="11">
        <v>111</v>
      </c>
      <c r="F5273" s="11"/>
      <c r="G5273" s="11">
        <v>106444</v>
      </c>
      <c r="H5273" s="11" t="s">
        <v>16019</v>
      </c>
    </row>
    <row r="5274" spans="1:8" x14ac:dyDescent="0.3">
      <c r="A5274" s="11" t="s">
        <v>16020</v>
      </c>
      <c r="B5274" s="11">
        <v>2015</v>
      </c>
      <c r="C5274" s="11" t="s">
        <v>16021</v>
      </c>
      <c r="D5274" s="11" t="s">
        <v>16022</v>
      </c>
      <c r="E5274" s="11">
        <v>2</v>
      </c>
      <c r="F5274" s="11">
        <v>3</v>
      </c>
      <c r="G5274" s="11" t="s">
        <v>16023</v>
      </c>
      <c r="H5274" s="11" t="s">
        <v>16024</v>
      </c>
    </row>
    <row r="5275" spans="1:8" x14ac:dyDescent="0.3">
      <c r="A5275" s="11" t="s">
        <v>16025</v>
      </c>
      <c r="B5275" s="11">
        <v>2020</v>
      </c>
      <c r="C5275" s="11" t="s">
        <v>16026</v>
      </c>
      <c r="D5275" s="11" t="s">
        <v>4031</v>
      </c>
      <c r="E5275" s="11">
        <v>3</v>
      </c>
      <c r="F5275" s="11">
        <v>2</v>
      </c>
      <c r="G5275" s="11" t="s">
        <v>16027</v>
      </c>
    </row>
    <row r="5276" spans="1:8" x14ac:dyDescent="0.3">
      <c r="A5276" s="11" t="s">
        <v>16028</v>
      </c>
      <c r="B5276" s="11">
        <v>2009</v>
      </c>
      <c r="C5276" s="11" t="s">
        <v>16029</v>
      </c>
      <c r="D5276" s="11" t="s">
        <v>1429</v>
      </c>
      <c r="E5276" s="11">
        <v>123</v>
      </c>
      <c r="F5276" s="11">
        <v>6</v>
      </c>
      <c r="G5276" s="11" t="s">
        <v>16030</v>
      </c>
      <c r="H5276" s="11" t="s">
        <v>16031</v>
      </c>
    </row>
    <row r="5277" spans="1:8" x14ac:dyDescent="0.3">
      <c r="A5277" s="11" t="s">
        <v>4390</v>
      </c>
      <c r="B5277" s="11">
        <v>1996</v>
      </c>
      <c r="C5277" s="11" t="s">
        <v>16032</v>
      </c>
      <c r="D5277" s="11" t="s">
        <v>16033</v>
      </c>
      <c r="E5277" s="11"/>
      <c r="F5277" s="11"/>
      <c r="G5277" s="11"/>
    </row>
    <row r="5278" spans="1:8" x14ac:dyDescent="0.3">
      <c r="A5278" s="11" t="s">
        <v>8675</v>
      </c>
      <c r="B5278" s="11">
        <v>2009</v>
      </c>
      <c r="C5278" s="11" t="s">
        <v>8676</v>
      </c>
      <c r="D5278" s="11" t="s">
        <v>8677</v>
      </c>
      <c r="E5278" s="11">
        <v>46</v>
      </c>
      <c r="F5278" s="11">
        <v>2</v>
      </c>
      <c r="G5278" s="11" t="s">
        <v>8678</v>
      </c>
      <c r="H5278" s="11" t="s">
        <v>16034</v>
      </c>
    </row>
    <row r="5279" spans="1:8" x14ac:dyDescent="0.3">
      <c r="A5279" s="11" t="s">
        <v>16035</v>
      </c>
      <c r="B5279" s="11">
        <v>2020</v>
      </c>
      <c r="C5279" s="11" t="s">
        <v>16036</v>
      </c>
      <c r="D5279" s="11" t="s">
        <v>437</v>
      </c>
      <c r="E5279" s="11">
        <v>103</v>
      </c>
      <c r="F5279" s="11"/>
      <c r="G5279" s="11" t="s">
        <v>16037</v>
      </c>
      <c r="H5279" s="11" t="s">
        <v>16038</v>
      </c>
    </row>
    <row r="5280" spans="1:8" x14ac:dyDescent="0.3">
      <c r="A5280" s="11" t="s">
        <v>16039</v>
      </c>
      <c r="B5280" s="11">
        <v>2015</v>
      </c>
      <c r="C5280" s="11" t="s">
        <v>16040</v>
      </c>
      <c r="D5280" s="11" t="s">
        <v>16041</v>
      </c>
      <c r="E5280" s="11">
        <v>125</v>
      </c>
      <c r="F5280" s="11"/>
      <c r="G5280" s="11" t="s">
        <v>16042</v>
      </c>
      <c r="H5280" s="11" t="s">
        <v>16043</v>
      </c>
    </row>
    <row r="5281" spans="1:8" x14ac:dyDescent="0.3">
      <c r="A5281" s="11" t="s">
        <v>16044</v>
      </c>
      <c r="B5281" s="11">
        <v>2014</v>
      </c>
      <c r="C5281" s="11" t="s">
        <v>16045</v>
      </c>
      <c r="D5281" s="11" t="s">
        <v>16046</v>
      </c>
      <c r="E5281" s="11"/>
      <c r="F5281" s="11"/>
      <c r="G5281" s="11" t="s">
        <v>16047</v>
      </c>
    </row>
    <row r="5282" spans="1:8" x14ac:dyDescent="0.3">
      <c r="A5282" s="11" t="s">
        <v>16048</v>
      </c>
      <c r="B5282" s="11">
        <v>2013</v>
      </c>
      <c r="C5282" s="11" t="s">
        <v>16049</v>
      </c>
      <c r="D5282" s="11" t="s">
        <v>16050</v>
      </c>
      <c r="E5282" s="11">
        <v>23</v>
      </c>
      <c r="F5282" s="11">
        <v>3</v>
      </c>
      <c r="G5282" s="11" t="s">
        <v>16051</v>
      </c>
      <c r="H5282" s="11" t="s">
        <v>16052</v>
      </c>
    </row>
    <row r="5283" spans="1:8" x14ac:dyDescent="0.3">
      <c r="A5283" s="11" t="s">
        <v>16053</v>
      </c>
      <c r="B5283" s="11">
        <v>2020</v>
      </c>
      <c r="C5283" s="11" t="s">
        <v>16054</v>
      </c>
      <c r="D5283" s="11" t="s">
        <v>16055</v>
      </c>
      <c r="E5283" s="11">
        <v>91</v>
      </c>
      <c r="F5283" s="11">
        <v>4</v>
      </c>
      <c r="G5283" s="11" t="s">
        <v>16056</v>
      </c>
      <c r="H5283" s="11" t="s">
        <v>16057</v>
      </c>
    </row>
    <row r="5284" spans="1:8" x14ac:dyDescent="0.3">
      <c r="A5284" s="11" t="s">
        <v>16058</v>
      </c>
      <c r="B5284" s="11">
        <v>2019</v>
      </c>
      <c r="C5284" s="11" t="s">
        <v>16059</v>
      </c>
      <c r="D5284" s="11" t="s">
        <v>5223</v>
      </c>
      <c r="E5284" s="11">
        <v>22</v>
      </c>
      <c r="F5284" s="11">
        <v>4</v>
      </c>
      <c r="G5284" s="11" t="s">
        <v>16060</v>
      </c>
      <c r="H5284" s="11" t="s">
        <v>16061</v>
      </c>
    </row>
    <row r="5285" spans="1:8" x14ac:dyDescent="0.3">
      <c r="A5285" s="11" t="s">
        <v>16062</v>
      </c>
      <c r="B5285" s="11">
        <v>2015</v>
      </c>
      <c r="C5285" s="11" t="s">
        <v>16063</v>
      </c>
      <c r="D5285" s="11" t="s">
        <v>3452</v>
      </c>
      <c r="E5285" s="11">
        <v>70</v>
      </c>
      <c r="F5285" s="11">
        <v>4</v>
      </c>
      <c r="G5285" s="11" t="s">
        <v>16064</v>
      </c>
      <c r="H5285" s="11" t="s">
        <v>16065</v>
      </c>
    </row>
    <row r="5286" spans="1:8" x14ac:dyDescent="0.3">
      <c r="A5286" s="11" t="s">
        <v>16066</v>
      </c>
      <c r="B5286" s="11">
        <v>2018</v>
      </c>
      <c r="C5286" s="11" t="s">
        <v>16067</v>
      </c>
      <c r="D5286" s="11" t="s">
        <v>437</v>
      </c>
      <c r="E5286" s="11">
        <v>78</v>
      </c>
      <c r="F5286" s="11"/>
      <c r="G5286" s="11" t="s">
        <v>1950</v>
      </c>
      <c r="H5286" s="11" t="s">
        <v>16068</v>
      </c>
    </row>
    <row r="5287" spans="1:8" x14ac:dyDescent="0.3">
      <c r="A5287" s="11" t="s">
        <v>16069</v>
      </c>
      <c r="B5287" s="11">
        <v>2020</v>
      </c>
      <c r="C5287" s="11" t="s">
        <v>16070</v>
      </c>
      <c r="D5287" s="11" t="s">
        <v>437</v>
      </c>
      <c r="E5287" s="11">
        <v>108</v>
      </c>
      <c r="F5287" s="11"/>
      <c r="G5287" s="11">
        <v>106343</v>
      </c>
      <c r="H5287" s="11" t="s">
        <v>16071</v>
      </c>
    </row>
    <row r="5288" spans="1:8" x14ac:dyDescent="0.3">
      <c r="A5288" s="11" t="s">
        <v>16072</v>
      </c>
      <c r="B5288" s="11">
        <v>2011</v>
      </c>
      <c r="C5288" s="11" t="s">
        <v>16073</v>
      </c>
      <c r="D5288" s="11" t="s">
        <v>16074</v>
      </c>
      <c r="E5288" s="11">
        <v>33</v>
      </c>
      <c r="F5288" s="11">
        <v>1</v>
      </c>
      <c r="G5288" s="11" t="s">
        <v>16075</v>
      </c>
      <c r="H5288" s="11" t="s">
        <v>16076</v>
      </c>
    </row>
    <row r="5289" spans="1:8" x14ac:dyDescent="0.3">
      <c r="A5289" s="11" t="s">
        <v>16077</v>
      </c>
      <c r="B5289" s="11">
        <v>2020</v>
      </c>
      <c r="C5289" s="11" t="s">
        <v>16078</v>
      </c>
      <c r="D5289" s="11" t="s">
        <v>14523</v>
      </c>
      <c r="E5289" s="11"/>
      <c r="F5289" s="11"/>
      <c r="G5289" s="11"/>
      <c r="H5289" s="11" t="s">
        <v>16079</v>
      </c>
    </row>
    <row r="5290" spans="1:8" x14ac:dyDescent="0.3">
      <c r="A5290" s="11" t="s">
        <v>16080</v>
      </c>
      <c r="B5290" s="11">
        <v>2019</v>
      </c>
      <c r="C5290" s="11" t="s">
        <v>16081</v>
      </c>
      <c r="D5290" s="11" t="s">
        <v>828</v>
      </c>
      <c r="E5290" s="11">
        <v>13</v>
      </c>
      <c r="F5290" s="11"/>
      <c r="G5290" s="11" t="s">
        <v>9079</v>
      </c>
    </row>
    <row r="5291" spans="1:8" x14ac:dyDescent="0.3">
      <c r="A5291" s="11" t="s">
        <v>16082</v>
      </c>
      <c r="B5291" s="11">
        <v>2020</v>
      </c>
      <c r="C5291" s="11" t="s">
        <v>16083</v>
      </c>
      <c r="D5291" s="11" t="s">
        <v>437</v>
      </c>
      <c r="E5291" s="11">
        <v>104</v>
      </c>
      <c r="F5291" s="11"/>
      <c r="G5291" s="11">
        <v>106193</v>
      </c>
      <c r="H5291" s="11" t="s">
        <v>16084</v>
      </c>
    </row>
    <row r="5292" spans="1:8" x14ac:dyDescent="0.3">
      <c r="A5292" s="11" t="s">
        <v>16085</v>
      </c>
      <c r="B5292" s="11">
        <v>2020</v>
      </c>
      <c r="C5292" s="11" t="s">
        <v>16086</v>
      </c>
      <c r="D5292" s="11" t="s">
        <v>1321</v>
      </c>
      <c r="E5292" s="11">
        <v>61</v>
      </c>
      <c r="F5292" s="11"/>
      <c r="G5292" s="11" t="s">
        <v>16087</v>
      </c>
      <c r="H5292" s="11" t="s">
        <v>16088</v>
      </c>
    </row>
    <row r="5293" spans="1:8" x14ac:dyDescent="0.3">
      <c r="A5293" s="11" t="s">
        <v>16089</v>
      </c>
      <c r="B5293" s="11">
        <v>2019</v>
      </c>
      <c r="C5293" s="11" t="s">
        <v>16090</v>
      </c>
      <c r="D5293" s="11" t="s">
        <v>437</v>
      </c>
      <c r="E5293" s="11">
        <v>96</v>
      </c>
      <c r="F5293" s="11"/>
      <c r="G5293" s="11" t="s">
        <v>16091</v>
      </c>
      <c r="H5293" s="11" t="s">
        <v>16092</v>
      </c>
    </row>
    <row r="5294" spans="1:8" x14ac:dyDescent="0.3">
      <c r="A5294" s="11" t="s">
        <v>16093</v>
      </c>
      <c r="B5294" s="11">
        <v>2006</v>
      </c>
      <c r="C5294" s="11" t="s">
        <v>16094</v>
      </c>
      <c r="D5294" s="11" t="s">
        <v>16095</v>
      </c>
      <c r="E5294" s="11">
        <v>18</v>
      </c>
      <c r="F5294" s="11">
        <v>2</v>
      </c>
      <c r="G5294" s="11" t="s">
        <v>16096</v>
      </c>
      <c r="H5294" s="11" t="s">
        <v>16097</v>
      </c>
    </row>
    <row r="5295" spans="1:8" x14ac:dyDescent="0.3">
      <c r="A5295" s="11" t="s">
        <v>16098</v>
      </c>
      <c r="B5295" s="11">
        <v>2020</v>
      </c>
      <c r="C5295" s="11" t="s">
        <v>16099</v>
      </c>
      <c r="D5295" s="11" t="s">
        <v>437</v>
      </c>
      <c r="E5295" s="11">
        <v>112</v>
      </c>
      <c r="F5295" s="11"/>
      <c r="G5295" s="11">
        <v>106451</v>
      </c>
      <c r="H5295" s="11" t="s">
        <v>16100</v>
      </c>
    </row>
    <row r="5296" spans="1:8" x14ac:dyDescent="0.3">
      <c r="A5296" s="11" t="s">
        <v>16101</v>
      </c>
      <c r="B5296" s="11">
        <v>2020</v>
      </c>
      <c r="C5296" s="11" t="s">
        <v>16102</v>
      </c>
      <c r="D5296" s="11" t="s">
        <v>437</v>
      </c>
      <c r="E5296" s="11">
        <v>109</v>
      </c>
      <c r="F5296" s="11"/>
      <c r="G5296" s="11">
        <v>106341</v>
      </c>
      <c r="H5296" s="11" t="s">
        <v>16103</v>
      </c>
    </row>
    <row r="5297" spans="1:8" x14ac:dyDescent="0.3">
      <c r="A5297" s="11" t="s">
        <v>16104</v>
      </c>
      <c r="B5297" s="11">
        <v>2020</v>
      </c>
      <c r="C5297" s="11" t="s">
        <v>16105</v>
      </c>
      <c r="D5297" s="11" t="s">
        <v>437</v>
      </c>
      <c r="E5297" s="11">
        <v>112</v>
      </c>
      <c r="F5297" s="11"/>
      <c r="G5297" s="11">
        <v>106459</v>
      </c>
      <c r="H5297" s="11" t="s">
        <v>16106</v>
      </c>
    </row>
    <row r="5298" spans="1:8" x14ac:dyDescent="0.3">
      <c r="A5298" s="11" t="s">
        <v>16107</v>
      </c>
      <c r="B5298" s="11">
        <v>2019</v>
      </c>
      <c r="C5298" s="11" t="s">
        <v>16108</v>
      </c>
      <c r="D5298" s="11" t="s">
        <v>437</v>
      </c>
      <c r="E5298" s="11">
        <v>95</v>
      </c>
      <c r="F5298" s="11"/>
      <c r="G5298" s="11" t="s">
        <v>11834</v>
      </c>
      <c r="H5298" s="11" t="s">
        <v>16109</v>
      </c>
    </row>
    <row r="5299" spans="1:8" x14ac:dyDescent="0.3">
      <c r="A5299" s="11" t="s">
        <v>16110</v>
      </c>
      <c r="B5299" s="11">
        <v>2017</v>
      </c>
      <c r="C5299" s="11" t="s">
        <v>16111</v>
      </c>
      <c r="D5299" s="11" t="s">
        <v>437</v>
      </c>
      <c r="E5299" s="11">
        <v>73</v>
      </c>
      <c r="F5299" s="11"/>
      <c r="G5299" s="11" t="s">
        <v>16112</v>
      </c>
      <c r="H5299" s="11" t="s">
        <v>16113</v>
      </c>
    </row>
    <row r="5300" spans="1:8" x14ac:dyDescent="0.3">
      <c r="A5300" s="11" t="s">
        <v>16114</v>
      </c>
      <c r="B5300" s="11">
        <v>2005</v>
      </c>
      <c r="C5300" s="11" t="s">
        <v>16115</v>
      </c>
      <c r="D5300" s="11" t="s">
        <v>16116</v>
      </c>
      <c r="E5300" s="11">
        <v>33</v>
      </c>
      <c r="F5300" s="11">
        <v>3</v>
      </c>
      <c r="G5300" s="11" t="s">
        <v>16117</v>
      </c>
      <c r="H5300" s="11" t="s">
        <v>16118</v>
      </c>
    </row>
    <row r="5301" spans="1:8" x14ac:dyDescent="0.3">
      <c r="A5301" s="11" t="s">
        <v>16119</v>
      </c>
      <c r="B5301" s="11">
        <v>1998</v>
      </c>
      <c r="C5301" s="11" t="s">
        <v>16120</v>
      </c>
      <c r="D5301" s="11" t="s">
        <v>1298</v>
      </c>
      <c r="E5301" s="11">
        <v>393</v>
      </c>
      <c r="F5301" s="11">
        <v>6684</v>
      </c>
      <c r="G5301" s="11" t="s">
        <v>16121</v>
      </c>
      <c r="H5301" s="11" t="s">
        <v>16122</v>
      </c>
    </row>
    <row r="5302" spans="1:8" x14ac:dyDescent="0.3">
      <c r="A5302" s="11" t="s">
        <v>16123</v>
      </c>
      <c r="B5302" s="11">
        <v>2018</v>
      </c>
      <c r="C5302" s="11" t="s">
        <v>16124</v>
      </c>
      <c r="D5302" s="11" t="s">
        <v>437</v>
      </c>
      <c r="E5302" s="11">
        <v>79</v>
      </c>
      <c r="F5302" s="11"/>
      <c r="G5302" s="11" t="s">
        <v>6867</v>
      </c>
      <c r="H5302" s="11" t="s">
        <v>16125</v>
      </c>
    </row>
    <row r="5303" spans="1:8" x14ac:dyDescent="0.3">
      <c r="A5303" s="11" t="s">
        <v>16126</v>
      </c>
      <c r="B5303" s="11">
        <v>2013</v>
      </c>
      <c r="C5303" s="11" t="s">
        <v>16127</v>
      </c>
      <c r="D5303" s="11" t="s">
        <v>13479</v>
      </c>
      <c r="E5303" s="11">
        <v>42</v>
      </c>
      <c r="F5303" s="11">
        <v>5</v>
      </c>
      <c r="G5303" s="11" t="s">
        <v>16128</v>
      </c>
      <c r="H5303" s="11" t="s">
        <v>16129</v>
      </c>
    </row>
    <row r="5304" spans="1:8" x14ac:dyDescent="0.3">
      <c r="A5304" s="11" t="s">
        <v>16130</v>
      </c>
      <c r="B5304" s="11">
        <v>2014</v>
      </c>
      <c r="C5304" s="11" t="s">
        <v>16131</v>
      </c>
      <c r="D5304" s="11" t="s">
        <v>3413</v>
      </c>
      <c r="E5304" s="11">
        <v>40</v>
      </c>
      <c r="F5304" s="11">
        <v>6</v>
      </c>
      <c r="G5304" s="11" t="s">
        <v>16132</v>
      </c>
      <c r="H5304" s="11" t="s">
        <v>16133</v>
      </c>
    </row>
    <row r="5305" spans="1:8" x14ac:dyDescent="0.3">
      <c r="A5305" s="11" t="s">
        <v>16134</v>
      </c>
      <c r="B5305" s="11">
        <v>2014</v>
      </c>
      <c r="C5305" s="11" t="s">
        <v>16135</v>
      </c>
      <c r="D5305" s="11" t="s">
        <v>16136</v>
      </c>
      <c r="E5305" s="11"/>
      <c r="F5305" s="11"/>
      <c r="G5305" s="11" t="s">
        <v>4279</v>
      </c>
      <c r="H5305" s="11" t="s">
        <v>16137</v>
      </c>
    </row>
    <row r="5306" spans="1:8" x14ac:dyDescent="0.3">
      <c r="A5306" s="11" t="s">
        <v>16138</v>
      </c>
      <c r="B5306" s="11">
        <v>2018</v>
      </c>
      <c r="C5306" s="11" t="s">
        <v>16139</v>
      </c>
      <c r="D5306" s="11" t="s">
        <v>12305</v>
      </c>
      <c r="E5306" s="11">
        <v>18</v>
      </c>
      <c r="F5306" s="11">
        <v>1</v>
      </c>
      <c r="G5306" s="11">
        <v>1142</v>
      </c>
      <c r="H5306" s="11" t="s">
        <v>16140</v>
      </c>
    </row>
    <row r="5307" spans="1:8" x14ac:dyDescent="0.3">
      <c r="A5307" s="11" t="s">
        <v>16141</v>
      </c>
      <c r="B5307" s="11">
        <v>2024</v>
      </c>
      <c r="C5307" s="11" t="s">
        <v>16142</v>
      </c>
      <c r="D5307" s="11" t="s">
        <v>16143</v>
      </c>
      <c r="E5307" s="11">
        <v>5</v>
      </c>
      <c r="F5307" s="11">
        <v>2</v>
      </c>
      <c r="G5307" s="11" t="s">
        <v>4010</v>
      </c>
    </row>
    <row r="5308" spans="1:8" x14ac:dyDescent="0.3">
      <c r="A5308" s="11" t="s">
        <v>16144</v>
      </c>
      <c r="B5308" s="11">
        <v>2020</v>
      </c>
      <c r="C5308" s="11" t="s">
        <v>16145</v>
      </c>
      <c r="D5308" s="11" t="s">
        <v>4177</v>
      </c>
      <c r="E5308" s="11"/>
      <c r="F5308" s="11"/>
      <c r="G5308" s="11" t="s">
        <v>16146</v>
      </c>
    </row>
    <row r="5309" spans="1:8" x14ac:dyDescent="0.3">
      <c r="A5309" s="11" t="s">
        <v>16147</v>
      </c>
      <c r="B5309" s="11">
        <v>2020</v>
      </c>
      <c r="C5309" s="11" t="s">
        <v>16148</v>
      </c>
      <c r="D5309" s="11" t="s">
        <v>16149</v>
      </c>
      <c r="E5309" s="11"/>
      <c r="F5309" s="11"/>
      <c r="G5309" s="11" t="s">
        <v>16150</v>
      </c>
    </row>
    <row r="5310" spans="1:8" x14ac:dyDescent="0.3">
      <c r="A5310" s="11" t="s">
        <v>16151</v>
      </c>
      <c r="B5310" s="11">
        <v>2022</v>
      </c>
      <c r="C5310" s="11" t="s">
        <v>16152</v>
      </c>
      <c r="D5310" s="11" t="s">
        <v>16153</v>
      </c>
      <c r="E5310" s="11"/>
      <c r="F5310" s="11"/>
      <c r="G5310" s="11" t="s">
        <v>16154</v>
      </c>
    </row>
    <row r="5311" spans="1:8" x14ac:dyDescent="0.3">
      <c r="A5311" s="11" t="s">
        <v>16155</v>
      </c>
      <c r="B5311" s="11">
        <v>2016</v>
      </c>
      <c r="C5311" s="11" t="s">
        <v>16156</v>
      </c>
      <c r="D5311" s="11" t="s">
        <v>16157</v>
      </c>
      <c r="E5311" s="11">
        <v>3</v>
      </c>
      <c r="F5311" s="11">
        <v>4</v>
      </c>
      <c r="G5311" s="11" t="s">
        <v>16158</v>
      </c>
    </row>
    <row r="5312" spans="1:8" x14ac:dyDescent="0.3">
      <c r="A5312" s="11" t="s">
        <v>16159</v>
      </c>
      <c r="B5312" s="11">
        <v>2021</v>
      </c>
      <c r="C5312" s="11" t="s">
        <v>16160</v>
      </c>
      <c r="D5312" s="11" t="s">
        <v>16161</v>
      </c>
      <c r="E5312" s="11">
        <v>37</v>
      </c>
      <c r="F5312" s="11">
        <v>8</v>
      </c>
      <c r="G5312" s="11" t="s">
        <v>16162</v>
      </c>
    </row>
    <row r="5313" spans="1:7" x14ac:dyDescent="0.3">
      <c r="A5313" s="11" t="s">
        <v>16163</v>
      </c>
      <c r="B5313" s="11">
        <v>2021</v>
      </c>
      <c r="C5313" s="11" t="s">
        <v>16164</v>
      </c>
      <c r="D5313" s="11" t="s">
        <v>5350</v>
      </c>
      <c r="E5313" s="11"/>
      <c r="F5313" s="11"/>
      <c r="G5313" s="11" t="s">
        <v>16165</v>
      </c>
    </row>
    <row r="5314" spans="1:7" x14ac:dyDescent="0.3">
      <c r="A5314" s="11" t="s">
        <v>16166</v>
      </c>
      <c r="B5314" s="11">
        <v>2020</v>
      </c>
      <c r="C5314" s="11" t="s">
        <v>16167</v>
      </c>
      <c r="D5314" s="11" t="s">
        <v>16168</v>
      </c>
      <c r="E5314" s="11"/>
      <c r="F5314" s="11"/>
      <c r="G5314" s="11" t="s">
        <v>16169</v>
      </c>
    </row>
    <row r="5315" spans="1:7" x14ac:dyDescent="0.3">
      <c r="A5315" s="11" t="s">
        <v>16170</v>
      </c>
      <c r="B5315" s="11">
        <v>2023</v>
      </c>
      <c r="C5315" s="11" t="s">
        <v>16171</v>
      </c>
      <c r="D5315" s="11" t="s">
        <v>16172</v>
      </c>
      <c r="E5315" s="11"/>
      <c r="F5315" s="11"/>
      <c r="G5315" s="11" t="s">
        <v>16173</v>
      </c>
    </row>
    <row r="5316" spans="1:7" x14ac:dyDescent="0.3">
      <c r="A5316" s="11" t="s">
        <v>16174</v>
      </c>
      <c r="B5316" s="11">
        <v>2020</v>
      </c>
      <c r="C5316" s="11" t="s">
        <v>16175</v>
      </c>
      <c r="D5316" s="11" t="s">
        <v>16176</v>
      </c>
      <c r="E5316" s="11"/>
      <c r="F5316" s="11"/>
      <c r="G5316" s="11"/>
    </row>
    <row r="5317" spans="1:7" x14ac:dyDescent="0.3">
      <c r="A5317" s="11" t="s">
        <v>16177</v>
      </c>
      <c r="B5317" s="11">
        <v>2023</v>
      </c>
      <c r="C5317" s="11" t="s">
        <v>16178</v>
      </c>
      <c r="D5317" s="11" t="s">
        <v>16179</v>
      </c>
      <c r="E5317" s="11"/>
      <c r="F5317" s="11"/>
      <c r="G5317" s="11" t="s">
        <v>16180</v>
      </c>
    </row>
    <row r="5318" spans="1:7" x14ac:dyDescent="0.3">
      <c r="A5318" s="11" t="s">
        <v>16181</v>
      </c>
      <c r="B5318" s="11">
        <v>2023</v>
      </c>
      <c r="C5318" s="11" t="s">
        <v>16182</v>
      </c>
      <c r="D5318" s="11" t="s">
        <v>16183</v>
      </c>
      <c r="E5318" s="11"/>
      <c r="F5318" s="11"/>
      <c r="G5318" s="11" t="s">
        <v>2624</v>
      </c>
    </row>
    <row r="5319" spans="1:7" x14ac:dyDescent="0.3">
      <c r="A5319" s="11" t="s">
        <v>16184</v>
      </c>
      <c r="B5319" s="11">
        <v>2022</v>
      </c>
      <c r="C5319" s="11" t="s">
        <v>16185</v>
      </c>
      <c r="D5319" s="11" t="s">
        <v>16186</v>
      </c>
      <c r="E5319" s="11"/>
      <c r="F5319" s="11"/>
      <c r="G5319" s="11" t="s">
        <v>16187</v>
      </c>
    </row>
    <row r="5320" spans="1:7" x14ac:dyDescent="0.3">
      <c r="A5320" s="11" t="s">
        <v>16188</v>
      </c>
      <c r="B5320" s="11">
        <v>2021</v>
      </c>
      <c r="C5320" s="11" t="s">
        <v>16189</v>
      </c>
      <c r="D5320" s="11" t="s">
        <v>3993</v>
      </c>
      <c r="E5320" s="11">
        <v>10</v>
      </c>
      <c r="F5320" s="11">
        <v>7</v>
      </c>
      <c r="G5320" s="11" t="s">
        <v>16190</v>
      </c>
    </row>
    <row r="5321" spans="1:7" x14ac:dyDescent="0.3">
      <c r="A5321" s="11" t="s">
        <v>16191</v>
      </c>
      <c r="B5321" s="11">
        <v>2019</v>
      </c>
      <c r="C5321" s="11" t="s">
        <v>5499</v>
      </c>
      <c r="D5321" s="11" t="s">
        <v>16192</v>
      </c>
      <c r="E5321" s="11">
        <v>1</v>
      </c>
      <c r="F5321" s="11"/>
      <c r="G5321" s="11" t="s">
        <v>16193</v>
      </c>
    </row>
    <row r="5322" spans="1:7" x14ac:dyDescent="0.3">
      <c r="A5322" s="11" t="s">
        <v>16194</v>
      </c>
      <c r="B5322" s="11">
        <v>2022</v>
      </c>
      <c r="C5322" s="11" t="s">
        <v>16195</v>
      </c>
      <c r="D5322" s="11" t="s">
        <v>16196</v>
      </c>
      <c r="E5322" s="11"/>
      <c r="F5322" s="11"/>
      <c r="G5322" s="11" t="s">
        <v>16197</v>
      </c>
    </row>
    <row r="5323" spans="1:7" x14ac:dyDescent="0.3">
      <c r="A5323" s="11" t="s">
        <v>16198</v>
      </c>
      <c r="B5323" s="11">
        <v>2020</v>
      </c>
      <c r="C5323" s="11" t="s">
        <v>16199</v>
      </c>
      <c r="D5323" s="11" t="s">
        <v>16200</v>
      </c>
      <c r="E5323" s="11"/>
      <c r="F5323" s="11"/>
      <c r="G5323" s="11" t="s">
        <v>2624</v>
      </c>
    </row>
    <row r="5324" spans="1:7" x14ac:dyDescent="0.3">
      <c r="A5324" s="11" t="s">
        <v>16201</v>
      </c>
      <c r="B5324" s="11">
        <v>2022</v>
      </c>
      <c r="C5324" s="11" t="s">
        <v>16202</v>
      </c>
      <c r="D5324" s="11" t="s">
        <v>16203</v>
      </c>
      <c r="E5324" s="11">
        <v>1</v>
      </c>
      <c r="F5324" s="11">
        <v>1</v>
      </c>
      <c r="G5324" s="11" t="s">
        <v>16204</v>
      </c>
    </row>
    <row r="5325" spans="1:7" x14ac:dyDescent="0.3">
      <c r="A5325" s="11" t="s">
        <v>8501</v>
      </c>
      <c r="B5325" s="11">
        <v>2022</v>
      </c>
      <c r="C5325" s="11" t="s">
        <v>8502</v>
      </c>
      <c r="D5325" s="11" t="s">
        <v>6850</v>
      </c>
      <c r="E5325" s="11">
        <v>59</v>
      </c>
      <c r="F5325" s="11">
        <v>4</v>
      </c>
      <c r="G5325" s="11" t="s">
        <v>16205</v>
      </c>
    </row>
    <row r="5326" spans="1:7" x14ac:dyDescent="0.3">
      <c r="A5326" s="11" t="s">
        <v>16206</v>
      </c>
      <c r="B5326" s="11">
        <v>2020</v>
      </c>
      <c r="C5326" s="11" t="s">
        <v>16207</v>
      </c>
      <c r="D5326" s="11" t="s">
        <v>16208</v>
      </c>
      <c r="E5326" s="11"/>
      <c r="F5326" s="11"/>
      <c r="G5326" s="11" t="s">
        <v>16209</v>
      </c>
    </row>
    <row r="5327" spans="1:7" x14ac:dyDescent="0.3">
      <c r="A5327" s="11" t="s">
        <v>16210</v>
      </c>
      <c r="B5327" s="11">
        <v>2022</v>
      </c>
      <c r="C5327" s="11" t="s">
        <v>16211</v>
      </c>
      <c r="D5327" s="11" t="s">
        <v>16212</v>
      </c>
      <c r="E5327" s="11"/>
      <c r="F5327" s="11"/>
      <c r="G5327" s="11" t="s">
        <v>16213</v>
      </c>
    </row>
    <row r="5328" spans="1:7" x14ac:dyDescent="0.3">
      <c r="A5328" s="11" t="s">
        <v>8253</v>
      </c>
      <c r="B5328" s="11">
        <v>2021</v>
      </c>
      <c r="C5328" s="11" t="s">
        <v>5296</v>
      </c>
      <c r="D5328" s="11" t="s">
        <v>6850</v>
      </c>
      <c r="E5328" s="11">
        <v>58</v>
      </c>
      <c r="F5328" s="11">
        <v>3</v>
      </c>
      <c r="G5328" s="11" t="s">
        <v>16214</v>
      </c>
    </row>
    <row r="5329" spans="1:7" x14ac:dyDescent="0.3">
      <c r="A5329" s="11" t="s">
        <v>16215</v>
      </c>
      <c r="B5329" s="11">
        <v>2022</v>
      </c>
      <c r="C5329" s="11" t="s">
        <v>387</v>
      </c>
      <c r="D5329" s="11" t="s">
        <v>446</v>
      </c>
      <c r="E5329" s="11">
        <v>193</v>
      </c>
      <c r="F5329" s="11">
        <v>5</v>
      </c>
      <c r="G5329" s="11" t="s">
        <v>16216</v>
      </c>
    </row>
    <row r="5330" spans="1:7" x14ac:dyDescent="0.3">
      <c r="A5330" s="11" t="s">
        <v>16217</v>
      </c>
      <c r="B5330" s="11">
        <v>2022</v>
      </c>
      <c r="C5330" s="11" t="s">
        <v>16218</v>
      </c>
      <c r="D5330" s="11" t="s">
        <v>16219</v>
      </c>
      <c r="E5330" s="11"/>
      <c r="F5330" s="11"/>
      <c r="G5330" s="11" t="s">
        <v>16220</v>
      </c>
    </row>
    <row r="5331" spans="1:7" x14ac:dyDescent="0.3">
      <c r="A5331" s="11" t="s">
        <v>16221</v>
      </c>
      <c r="B5331" s="11">
        <v>2018</v>
      </c>
      <c r="C5331" s="11" t="s">
        <v>16222</v>
      </c>
      <c r="D5331" s="11" t="s">
        <v>16223</v>
      </c>
      <c r="E5331" s="11"/>
      <c r="F5331" s="11"/>
      <c r="G5331" s="11"/>
    </row>
    <row r="5332" spans="1:7" x14ac:dyDescent="0.3">
      <c r="A5332" s="11" t="s">
        <v>16224</v>
      </c>
      <c r="B5332" s="11">
        <v>2024</v>
      </c>
      <c r="C5332" s="11" t="s">
        <v>16225</v>
      </c>
      <c r="D5332" s="11" t="s">
        <v>16226</v>
      </c>
      <c r="E5332" s="11"/>
      <c r="F5332" s="11"/>
      <c r="G5332" s="11" t="s">
        <v>16227</v>
      </c>
    </row>
    <row r="5333" spans="1:7" x14ac:dyDescent="0.3">
      <c r="A5333" s="11" t="s">
        <v>16228</v>
      </c>
      <c r="B5333" s="11">
        <v>2023</v>
      </c>
      <c r="C5333" s="11" t="s">
        <v>16229</v>
      </c>
      <c r="D5333" s="11" t="s">
        <v>16230</v>
      </c>
      <c r="E5333" s="11"/>
      <c r="F5333" s="11"/>
      <c r="G5333" s="11" t="s">
        <v>16231</v>
      </c>
    </row>
    <row r="5334" spans="1:7" x14ac:dyDescent="0.3">
      <c r="A5334" s="11" t="s">
        <v>16232</v>
      </c>
      <c r="B5334" s="11">
        <v>2023</v>
      </c>
      <c r="C5334" s="11" t="s">
        <v>16233</v>
      </c>
      <c r="D5334" s="11" t="s">
        <v>16234</v>
      </c>
      <c r="E5334" s="11"/>
      <c r="F5334" s="11"/>
      <c r="G5334" s="11" t="s">
        <v>8287</v>
      </c>
    </row>
    <row r="5335" spans="1:7" x14ac:dyDescent="0.3">
      <c r="A5335" s="11" t="s">
        <v>16235</v>
      </c>
      <c r="B5335" s="11">
        <v>2024</v>
      </c>
      <c r="C5335" s="11" t="s">
        <v>16236</v>
      </c>
      <c r="D5335" s="11" t="s">
        <v>6704</v>
      </c>
      <c r="E5335" s="11"/>
      <c r="F5335" s="11"/>
      <c r="G5335" s="11" t="s">
        <v>16237</v>
      </c>
    </row>
    <row r="5336" spans="1:7" x14ac:dyDescent="0.3">
      <c r="A5336" s="11" t="s">
        <v>16238</v>
      </c>
      <c r="B5336" s="11">
        <v>2022</v>
      </c>
      <c r="C5336" s="11" t="s">
        <v>16239</v>
      </c>
      <c r="D5336" s="11" t="s">
        <v>6850</v>
      </c>
      <c r="E5336" s="11">
        <v>59</v>
      </c>
      <c r="F5336" s="11">
        <v>1</v>
      </c>
      <c r="G5336" s="11" t="s">
        <v>16240</v>
      </c>
    </row>
    <row r="5337" spans="1:7" x14ac:dyDescent="0.3">
      <c r="A5337" s="11" t="s">
        <v>16241</v>
      </c>
      <c r="B5337" s="11">
        <v>2024</v>
      </c>
      <c r="C5337" s="11" t="s">
        <v>16242</v>
      </c>
      <c r="D5337" s="11" t="s">
        <v>16243</v>
      </c>
      <c r="E5337" s="11"/>
      <c r="F5337" s="11"/>
      <c r="G5337" s="11" t="s">
        <v>16244</v>
      </c>
    </row>
    <row r="5338" spans="1:7" x14ac:dyDescent="0.3">
      <c r="A5338" s="11" t="s">
        <v>16245</v>
      </c>
      <c r="B5338" s="11">
        <v>2024</v>
      </c>
      <c r="C5338" s="11" t="s">
        <v>16246</v>
      </c>
      <c r="D5338" s="11" t="s">
        <v>16247</v>
      </c>
      <c r="E5338" s="11"/>
      <c r="F5338" s="11"/>
      <c r="G5338" s="11" t="s">
        <v>16248</v>
      </c>
    </row>
    <row r="5339" spans="1:7" x14ac:dyDescent="0.3">
      <c r="A5339" s="11" t="s">
        <v>16249</v>
      </c>
      <c r="B5339" s="11">
        <v>2022</v>
      </c>
      <c r="C5339" s="11" t="s">
        <v>16250</v>
      </c>
      <c r="D5339" s="11" t="s">
        <v>16251</v>
      </c>
      <c r="E5339" s="11"/>
      <c r="F5339" s="11"/>
      <c r="G5339" s="11" t="s">
        <v>4064</v>
      </c>
    </row>
    <row r="5340" spans="1:7" x14ac:dyDescent="0.3">
      <c r="A5340" s="11" t="s">
        <v>16252</v>
      </c>
      <c r="B5340" s="11">
        <v>2023</v>
      </c>
      <c r="C5340" s="11" t="s">
        <v>16253</v>
      </c>
      <c r="D5340" s="11" t="s">
        <v>16254</v>
      </c>
      <c r="E5340" s="11"/>
      <c r="F5340" s="11"/>
      <c r="G5340" s="11" t="s">
        <v>16255</v>
      </c>
    </row>
    <row r="5341" spans="1:7" x14ac:dyDescent="0.3">
      <c r="A5341" s="11" t="s">
        <v>16256</v>
      </c>
      <c r="B5341" s="11">
        <v>2022</v>
      </c>
      <c r="C5341" s="11" t="s">
        <v>16257</v>
      </c>
      <c r="D5341" s="11" t="s">
        <v>16258</v>
      </c>
      <c r="E5341" s="11">
        <v>27</v>
      </c>
      <c r="F5341" s="11">
        <v>1</v>
      </c>
      <c r="G5341" s="11" t="s">
        <v>16259</v>
      </c>
    </row>
    <row r="5342" spans="1:7" x14ac:dyDescent="0.3">
      <c r="A5342" s="11" t="s">
        <v>16260</v>
      </c>
      <c r="B5342" s="11">
        <v>2023</v>
      </c>
      <c r="C5342" s="11" t="s">
        <v>16261</v>
      </c>
      <c r="D5342" s="11" t="s">
        <v>16262</v>
      </c>
      <c r="E5342" s="11">
        <v>6</v>
      </c>
      <c r="F5342" s="11">
        <v>1</v>
      </c>
      <c r="G5342" s="11" t="s">
        <v>1622</v>
      </c>
    </row>
    <row r="5343" spans="1:7" x14ac:dyDescent="0.3">
      <c r="A5343" s="11" t="s">
        <v>16263</v>
      </c>
      <c r="B5343" s="11">
        <v>2021</v>
      </c>
      <c r="C5343" s="11" t="s">
        <v>16264</v>
      </c>
      <c r="D5343" s="11" t="s">
        <v>16265</v>
      </c>
      <c r="E5343" s="11"/>
      <c r="F5343" s="11"/>
      <c r="G5343" s="11"/>
    </row>
    <row r="5344" spans="1:7" x14ac:dyDescent="0.3">
      <c r="A5344" s="11" t="s">
        <v>16266</v>
      </c>
      <c r="B5344" s="11">
        <v>2022</v>
      </c>
      <c r="C5344" s="11" t="s">
        <v>16267</v>
      </c>
      <c r="D5344" s="11" t="s">
        <v>16268</v>
      </c>
      <c r="E5344" s="11"/>
      <c r="F5344" s="11"/>
      <c r="G5344" s="11" t="s">
        <v>16269</v>
      </c>
    </row>
    <row r="5345" spans="1:7" x14ac:dyDescent="0.3">
      <c r="A5345" s="11" t="s">
        <v>16270</v>
      </c>
      <c r="B5345" s="11">
        <v>2022</v>
      </c>
      <c r="C5345" s="11" t="s">
        <v>16271</v>
      </c>
      <c r="D5345" s="11" t="s">
        <v>16272</v>
      </c>
      <c r="E5345" s="11"/>
      <c r="F5345" s="11"/>
      <c r="G5345" s="11"/>
    </row>
    <row r="5346" spans="1:7" x14ac:dyDescent="0.3">
      <c r="A5346" s="11" t="s">
        <v>16273</v>
      </c>
      <c r="B5346" s="11">
        <v>2022</v>
      </c>
      <c r="C5346" s="11" t="s">
        <v>16274</v>
      </c>
      <c r="D5346" s="11" t="s">
        <v>728</v>
      </c>
      <c r="E5346" s="11" t="s">
        <v>16275</v>
      </c>
      <c r="F5346" s="11"/>
      <c r="G5346" s="11"/>
    </row>
    <row r="5347" spans="1:7" x14ac:dyDescent="0.3">
      <c r="A5347" s="11" t="s">
        <v>16276</v>
      </c>
      <c r="B5347" s="11">
        <v>2023</v>
      </c>
      <c r="C5347" s="11" t="s">
        <v>16277</v>
      </c>
      <c r="D5347" s="11" t="s">
        <v>16278</v>
      </c>
      <c r="E5347" s="11"/>
      <c r="F5347" s="11"/>
      <c r="G5347" s="11" t="s">
        <v>16279</v>
      </c>
    </row>
    <row r="5348" spans="1:7" x14ac:dyDescent="0.3">
      <c r="A5348" s="11" t="s">
        <v>16280</v>
      </c>
      <c r="B5348" s="11">
        <v>2021</v>
      </c>
      <c r="C5348" s="11" t="s">
        <v>16281</v>
      </c>
      <c r="D5348" s="11" t="s">
        <v>16282</v>
      </c>
      <c r="E5348" s="11"/>
      <c r="F5348" s="11"/>
      <c r="G5348" s="11" t="s">
        <v>3870</v>
      </c>
    </row>
    <row r="5349" spans="1:7" x14ac:dyDescent="0.3">
      <c r="A5349" s="11" t="s">
        <v>16283</v>
      </c>
      <c r="B5349" s="11">
        <v>2024</v>
      </c>
      <c r="C5349" s="11" t="s">
        <v>16284</v>
      </c>
      <c r="D5349" s="11" t="s">
        <v>16285</v>
      </c>
      <c r="E5349" s="11"/>
      <c r="F5349" s="11"/>
      <c r="G5349" s="11" t="s">
        <v>16286</v>
      </c>
    </row>
    <row r="5350" spans="1:7" x14ac:dyDescent="0.3">
      <c r="A5350" s="11" t="s">
        <v>16287</v>
      </c>
      <c r="B5350" s="11">
        <v>2020</v>
      </c>
      <c r="C5350" s="11" t="s">
        <v>16288</v>
      </c>
      <c r="D5350" s="11" t="s">
        <v>16149</v>
      </c>
      <c r="E5350" s="11"/>
      <c r="F5350" s="11"/>
      <c r="G5350" s="11" t="s">
        <v>16289</v>
      </c>
    </row>
    <row r="5351" spans="1:7" x14ac:dyDescent="0.3">
      <c r="A5351" s="11" t="s">
        <v>16290</v>
      </c>
      <c r="B5351" s="11">
        <v>2024</v>
      </c>
      <c r="C5351" s="11" t="s">
        <v>16291</v>
      </c>
      <c r="D5351" s="11" t="s">
        <v>16292</v>
      </c>
      <c r="E5351" s="11"/>
      <c r="F5351" s="11"/>
      <c r="G5351" s="11"/>
    </row>
    <row r="5352" spans="1:7" x14ac:dyDescent="0.3">
      <c r="A5352" s="11" t="s">
        <v>16293</v>
      </c>
      <c r="B5352" s="11">
        <v>2020</v>
      </c>
      <c r="C5352" s="11" t="s">
        <v>16294</v>
      </c>
      <c r="D5352" s="11" t="s">
        <v>16295</v>
      </c>
      <c r="E5352" s="11"/>
      <c r="F5352" s="11"/>
      <c r="G5352" s="11" t="s">
        <v>16296</v>
      </c>
    </row>
    <row r="5353" spans="1:7" x14ac:dyDescent="0.3">
      <c r="A5353" s="11" t="s">
        <v>16297</v>
      </c>
      <c r="B5353" s="11">
        <v>2020</v>
      </c>
      <c r="C5353" s="11" t="s">
        <v>16298</v>
      </c>
      <c r="D5353" s="11" t="s">
        <v>6108</v>
      </c>
      <c r="E5353" s="11">
        <v>34</v>
      </c>
      <c r="F5353" s="11">
        <v>1</v>
      </c>
      <c r="G5353" s="11" t="s">
        <v>16299</v>
      </c>
    </row>
    <row r="5354" spans="1:7" x14ac:dyDescent="0.3">
      <c r="A5354" s="11" t="s">
        <v>16300</v>
      </c>
      <c r="B5354" s="11">
        <v>2024</v>
      </c>
      <c r="C5354" s="11" t="s">
        <v>16301</v>
      </c>
      <c r="D5354" s="11" t="s">
        <v>1091</v>
      </c>
      <c r="E5354" s="11">
        <v>36</v>
      </c>
      <c r="F5354" s="11">
        <v>1</v>
      </c>
      <c r="G5354" s="11" t="s">
        <v>16302</v>
      </c>
    </row>
    <row r="5355" spans="1:7" x14ac:dyDescent="0.3">
      <c r="A5355" s="11" t="s">
        <v>16303</v>
      </c>
      <c r="B5355" s="11">
        <v>2023</v>
      </c>
      <c r="C5355" s="11" t="s">
        <v>16304</v>
      </c>
      <c r="D5355" s="11" t="s">
        <v>16172</v>
      </c>
      <c r="E5355" s="11"/>
      <c r="F5355" s="11"/>
      <c r="G5355" s="11" t="s">
        <v>16305</v>
      </c>
    </row>
    <row r="5356" spans="1:7" x14ac:dyDescent="0.3">
      <c r="A5356" s="11" t="s">
        <v>16306</v>
      </c>
      <c r="B5356" s="11">
        <v>2020</v>
      </c>
      <c r="C5356" s="11" t="s">
        <v>16307</v>
      </c>
      <c r="D5356" s="11" t="s">
        <v>8242</v>
      </c>
      <c r="E5356" s="11"/>
      <c r="F5356" s="11"/>
      <c r="G5356" s="11" t="s">
        <v>16308</v>
      </c>
    </row>
    <row r="5357" spans="1:7" x14ac:dyDescent="0.3">
      <c r="A5357" s="11" t="s">
        <v>16309</v>
      </c>
      <c r="B5357" s="11">
        <v>2023</v>
      </c>
      <c r="C5357" s="11" t="s">
        <v>984</v>
      </c>
      <c r="D5357" s="11" t="s">
        <v>446</v>
      </c>
      <c r="E5357" s="11">
        <v>215</v>
      </c>
      <c r="F5357" s="11">
        <v>1</v>
      </c>
      <c r="G5357" s="11" t="s">
        <v>16310</v>
      </c>
    </row>
    <row r="5358" spans="1:7" x14ac:dyDescent="0.3">
      <c r="A5358" s="11" t="s">
        <v>16311</v>
      </c>
      <c r="B5358" s="11">
        <v>2021</v>
      </c>
      <c r="C5358" s="11" t="s">
        <v>6204</v>
      </c>
      <c r="D5358" s="11" t="s">
        <v>16312</v>
      </c>
      <c r="E5358" s="11"/>
      <c r="F5358" s="11"/>
      <c r="G5358" s="11" t="s">
        <v>7908</v>
      </c>
    </row>
    <row r="5359" spans="1:7" x14ac:dyDescent="0.3">
      <c r="A5359" s="11" t="s">
        <v>16313</v>
      </c>
      <c r="B5359" s="11">
        <v>2019</v>
      </c>
      <c r="C5359" s="11" t="s">
        <v>16314</v>
      </c>
      <c r="D5359" s="11" t="s">
        <v>790</v>
      </c>
      <c r="E5359" s="11">
        <v>4</v>
      </c>
      <c r="F5359" s="11">
        <v>1</v>
      </c>
      <c r="G5359" s="11" t="s">
        <v>16315</v>
      </c>
    </row>
    <row r="5360" spans="1:7" x14ac:dyDescent="0.3">
      <c r="A5360" s="11" t="s">
        <v>16316</v>
      </c>
      <c r="B5360" s="11">
        <v>2022</v>
      </c>
      <c r="C5360" s="11" t="s">
        <v>16317</v>
      </c>
      <c r="D5360" s="11" t="s">
        <v>768</v>
      </c>
      <c r="E5360" s="11">
        <v>500</v>
      </c>
      <c r="F5360" s="11">
        <v>1</v>
      </c>
      <c r="G5360" s="11" t="s">
        <v>16318</v>
      </c>
    </row>
    <row r="5361" spans="1:7" x14ac:dyDescent="0.3">
      <c r="A5361" s="11" t="s">
        <v>16319</v>
      </c>
      <c r="B5361" s="11">
        <v>2023</v>
      </c>
      <c r="C5361" s="11" t="s">
        <v>16320</v>
      </c>
      <c r="D5361" s="11" t="s">
        <v>16321</v>
      </c>
      <c r="E5361" s="11">
        <v>60</v>
      </c>
      <c r="F5361" s="11">
        <v>2</v>
      </c>
      <c r="G5361" s="11" t="s">
        <v>16322</v>
      </c>
    </row>
    <row r="5362" spans="1:7" x14ac:dyDescent="0.3">
      <c r="A5362" s="11" t="s">
        <v>16323</v>
      </c>
      <c r="B5362" s="11">
        <v>2024</v>
      </c>
      <c r="C5362" s="11" t="s">
        <v>16324</v>
      </c>
      <c r="D5362" s="11" t="s">
        <v>16325</v>
      </c>
      <c r="E5362" s="11">
        <v>2</v>
      </c>
      <c r="F5362" s="11"/>
      <c r="G5362" s="11" t="s">
        <v>16326</v>
      </c>
    </row>
    <row r="5363" spans="1:7" x14ac:dyDescent="0.3">
      <c r="A5363" s="11" t="s">
        <v>10293</v>
      </c>
      <c r="B5363" s="11">
        <v>2023</v>
      </c>
      <c r="C5363" s="11" t="s">
        <v>16327</v>
      </c>
      <c r="D5363" s="11" t="s">
        <v>728</v>
      </c>
      <c r="E5363" s="11" t="s">
        <v>16328</v>
      </c>
      <c r="F5363" s="11"/>
      <c r="G5363" s="11"/>
    </row>
    <row r="5364" spans="1:7" x14ac:dyDescent="0.3">
      <c r="A5364" s="11" t="s">
        <v>10293</v>
      </c>
      <c r="B5364" s="11">
        <v>2024</v>
      </c>
      <c r="C5364" s="11" t="s">
        <v>16329</v>
      </c>
      <c r="D5364" s="11"/>
      <c r="E5364" s="11"/>
      <c r="F5364" s="11"/>
      <c r="G5364" s="8" t="s">
        <v>16330</v>
      </c>
    </row>
    <row r="5365" spans="1:7" x14ac:dyDescent="0.3">
      <c r="A5365" s="11" t="s">
        <v>16331</v>
      </c>
      <c r="B5365" s="11">
        <v>2022</v>
      </c>
      <c r="C5365" s="11" t="s">
        <v>16332</v>
      </c>
      <c r="D5365" s="11" t="s">
        <v>16196</v>
      </c>
      <c r="E5365" s="11"/>
      <c r="F5365" s="11"/>
      <c r="G5365" s="11" t="s">
        <v>16333</v>
      </c>
    </row>
    <row r="5366" spans="1:7" x14ac:dyDescent="0.3">
      <c r="A5366" s="11" t="s">
        <v>16334</v>
      </c>
      <c r="B5366" s="11">
        <v>2019</v>
      </c>
      <c r="C5366" s="11" t="s">
        <v>7635</v>
      </c>
      <c r="D5366" s="11" t="s">
        <v>16335</v>
      </c>
      <c r="E5366" s="11"/>
      <c r="F5366" s="11"/>
      <c r="G5366" s="11" t="s">
        <v>7637</v>
      </c>
    </row>
    <row r="5367" spans="1:7" x14ac:dyDescent="0.3">
      <c r="A5367" s="11" t="s">
        <v>11470</v>
      </c>
      <c r="B5367" s="11">
        <v>2019</v>
      </c>
      <c r="C5367" s="11" t="s">
        <v>6331</v>
      </c>
      <c r="D5367" s="11" t="s">
        <v>480</v>
      </c>
      <c r="E5367" s="11"/>
      <c r="F5367" s="11"/>
      <c r="G5367" s="11" t="s">
        <v>8418</v>
      </c>
    </row>
    <row r="5368" spans="1:7" x14ac:dyDescent="0.3">
      <c r="A5368" s="11" t="s">
        <v>16336</v>
      </c>
      <c r="B5368" s="11">
        <v>2017</v>
      </c>
      <c r="C5368" s="11" t="s">
        <v>16337</v>
      </c>
      <c r="D5368" s="11" t="s">
        <v>16338</v>
      </c>
      <c r="E5368" s="11"/>
      <c r="F5368" s="11"/>
      <c r="G5368" s="11" t="s">
        <v>16339</v>
      </c>
    </row>
    <row r="5369" spans="1:7" x14ac:dyDescent="0.3">
      <c r="A5369" s="11" t="s">
        <v>16340</v>
      </c>
      <c r="B5369" s="11">
        <v>2014</v>
      </c>
      <c r="C5369" s="11" t="s">
        <v>16341</v>
      </c>
      <c r="D5369" s="11" t="s">
        <v>16342</v>
      </c>
      <c r="E5369" s="11">
        <v>9</v>
      </c>
      <c r="F5369" s="11">
        <v>3</v>
      </c>
      <c r="G5369" s="11" t="s">
        <v>16343</v>
      </c>
    </row>
    <row r="5370" spans="1:7" x14ac:dyDescent="0.3">
      <c r="A5370" s="11" t="s">
        <v>16344</v>
      </c>
      <c r="B5370" s="11">
        <v>2022</v>
      </c>
      <c r="C5370" s="11" t="s">
        <v>15881</v>
      </c>
      <c r="D5370" s="11" t="s">
        <v>16345</v>
      </c>
      <c r="E5370" s="11"/>
      <c r="F5370" s="11"/>
      <c r="G5370" s="11" t="s">
        <v>15882</v>
      </c>
    </row>
    <row r="5371" spans="1:7" x14ac:dyDescent="0.3">
      <c r="A5371" s="11" t="s">
        <v>16346</v>
      </c>
      <c r="B5371" s="11">
        <v>2024</v>
      </c>
      <c r="C5371" s="11" t="s">
        <v>16347</v>
      </c>
      <c r="D5371" s="11" t="s">
        <v>16348</v>
      </c>
      <c r="E5371" s="11"/>
      <c r="F5371" s="11"/>
      <c r="G5371" s="11" t="s">
        <v>16349</v>
      </c>
    </row>
    <row r="5372" spans="1:7" x14ac:dyDescent="0.3">
      <c r="A5372" s="11" t="s">
        <v>16350</v>
      </c>
      <c r="B5372" s="11">
        <v>2023</v>
      </c>
      <c r="C5372" s="11" t="s">
        <v>16351</v>
      </c>
      <c r="D5372" s="11" t="s">
        <v>16352</v>
      </c>
      <c r="E5372" s="11"/>
      <c r="F5372" s="11"/>
      <c r="G5372" s="11" t="s">
        <v>16353</v>
      </c>
    </row>
    <row r="5373" spans="1:7" x14ac:dyDescent="0.3">
      <c r="A5373" s="11" t="s">
        <v>16354</v>
      </c>
      <c r="B5373" s="11">
        <v>2022</v>
      </c>
      <c r="C5373" s="11" t="s">
        <v>16355</v>
      </c>
      <c r="D5373" s="11" t="s">
        <v>16356</v>
      </c>
      <c r="E5373" s="11"/>
      <c r="F5373" s="11"/>
      <c r="G5373" s="11" t="s">
        <v>16357</v>
      </c>
    </row>
    <row r="5374" spans="1:7" x14ac:dyDescent="0.3">
      <c r="A5374" s="11" t="s">
        <v>16358</v>
      </c>
      <c r="B5374" s="11">
        <v>2021</v>
      </c>
      <c r="C5374" s="11" t="s">
        <v>16359</v>
      </c>
      <c r="D5374" s="11" t="s">
        <v>906</v>
      </c>
      <c r="E5374" s="11">
        <v>9</v>
      </c>
      <c r="F5374" s="11">
        <v>1</v>
      </c>
      <c r="G5374" s="11" t="s">
        <v>16360</v>
      </c>
    </row>
    <row r="5375" spans="1:7" x14ac:dyDescent="0.3">
      <c r="A5375" s="11" t="s">
        <v>16361</v>
      </c>
      <c r="B5375" s="11">
        <v>2023</v>
      </c>
      <c r="C5375" s="11" t="s">
        <v>16362</v>
      </c>
      <c r="D5375" s="11" t="s">
        <v>728</v>
      </c>
      <c r="E5375" s="11" t="s">
        <v>16363</v>
      </c>
      <c r="F5375" s="11"/>
      <c r="G5375" s="11"/>
    </row>
    <row r="5376" spans="1:7" x14ac:dyDescent="0.3">
      <c r="A5376" s="11" t="s">
        <v>16364</v>
      </c>
      <c r="B5376" s="11">
        <v>2021</v>
      </c>
      <c r="C5376" s="11" t="s">
        <v>16365</v>
      </c>
      <c r="D5376" s="11" t="s">
        <v>16312</v>
      </c>
      <c r="E5376" s="11"/>
      <c r="F5376" s="11"/>
      <c r="G5376" s="11" t="s">
        <v>16366</v>
      </c>
    </row>
    <row r="5377" spans="1:7" x14ac:dyDescent="0.3">
      <c r="A5377" s="11" t="s">
        <v>16367</v>
      </c>
      <c r="B5377" s="11">
        <v>2021</v>
      </c>
      <c r="C5377" s="11" t="s">
        <v>16368</v>
      </c>
      <c r="D5377" s="11" t="s">
        <v>16369</v>
      </c>
      <c r="E5377" s="11"/>
      <c r="F5377" s="11"/>
      <c r="G5377" s="11" t="s">
        <v>1950</v>
      </c>
    </row>
    <row r="5378" spans="1:7" x14ac:dyDescent="0.3">
      <c r="A5378" s="11" t="s">
        <v>16370</v>
      </c>
      <c r="B5378" s="11">
        <v>2023</v>
      </c>
      <c r="C5378" s="11" t="s">
        <v>16371</v>
      </c>
      <c r="D5378" s="11" t="s">
        <v>16372</v>
      </c>
      <c r="E5378" s="11"/>
      <c r="F5378" s="11"/>
      <c r="G5378" s="11" t="s">
        <v>16373</v>
      </c>
    </row>
    <row r="5379" spans="1:7" x14ac:dyDescent="0.3">
      <c r="A5379" s="11" t="s">
        <v>16374</v>
      </c>
      <c r="B5379" s="11">
        <v>2022</v>
      </c>
      <c r="C5379" s="11" t="s">
        <v>16375</v>
      </c>
      <c r="D5379" s="11" t="s">
        <v>16376</v>
      </c>
      <c r="E5379" s="11"/>
      <c r="F5379" s="11"/>
      <c r="G5379" s="11" t="s">
        <v>16377</v>
      </c>
    </row>
    <row r="5380" spans="1:7" x14ac:dyDescent="0.3">
      <c r="A5380" s="11" t="s">
        <v>16378</v>
      </c>
      <c r="B5380" s="11">
        <v>2022</v>
      </c>
      <c r="C5380" s="11" t="s">
        <v>16379</v>
      </c>
      <c r="D5380" s="11" t="s">
        <v>728</v>
      </c>
      <c r="E5380" s="11" t="s">
        <v>16380</v>
      </c>
      <c r="F5380" s="11"/>
      <c r="G5380" s="11"/>
    </row>
    <row r="5381" spans="1:7" x14ac:dyDescent="0.3">
      <c r="A5381" s="11" t="s">
        <v>16381</v>
      </c>
      <c r="B5381" s="11">
        <v>2017</v>
      </c>
      <c r="C5381" s="11" t="s">
        <v>16382</v>
      </c>
      <c r="D5381" s="11" t="s">
        <v>4397</v>
      </c>
      <c r="E5381" s="11">
        <v>18</v>
      </c>
      <c r="F5381" s="11">
        <v>48</v>
      </c>
      <c r="G5381" s="11" t="s">
        <v>6017</v>
      </c>
    </row>
    <row r="5382" spans="1:7" x14ac:dyDescent="0.3">
      <c r="A5382" s="11" t="s">
        <v>16383</v>
      </c>
      <c r="B5382" s="11">
        <v>2020</v>
      </c>
      <c r="C5382" s="11" t="s">
        <v>16384</v>
      </c>
      <c r="D5382" s="11" t="s">
        <v>16149</v>
      </c>
      <c r="E5382" s="11"/>
      <c r="F5382" s="11"/>
      <c r="G5382" s="11" t="s">
        <v>16385</v>
      </c>
    </row>
    <row r="5383" spans="1:7" x14ac:dyDescent="0.3">
      <c r="A5383" s="11" t="s">
        <v>16386</v>
      </c>
      <c r="B5383" s="11">
        <v>2017</v>
      </c>
      <c r="C5383" s="11" t="s">
        <v>16387</v>
      </c>
      <c r="D5383" s="11" t="s">
        <v>16388</v>
      </c>
      <c r="E5383" s="11"/>
      <c r="F5383" s="11"/>
      <c r="G5383" s="11" t="s">
        <v>16389</v>
      </c>
    </row>
    <row r="5384" spans="1:7" x14ac:dyDescent="0.3">
      <c r="A5384" s="11" t="s">
        <v>16390</v>
      </c>
      <c r="B5384" s="11">
        <v>2024</v>
      </c>
      <c r="C5384" s="11" t="s">
        <v>16391</v>
      </c>
      <c r="D5384" s="11" t="s">
        <v>16392</v>
      </c>
      <c r="E5384" s="11"/>
      <c r="F5384" s="11"/>
      <c r="G5384" s="11"/>
    </row>
    <row r="5385" spans="1:7" x14ac:dyDescent="0.3">
      <c r="A5385" s="11" t="s">
        <v>16393</v>
      </c>
      <c r="B5385" s="11">
        <v>2022</v>
      </c>
      <c r="C5385" s="11" t="s">
        <v>6032</v>
      </c>
      <c r="D5385" s="11" t="s">
        <v>6033</v>
      </c>
      <c r="E5385" s="11"/>
      <c r="F5385" s="11"/>
      <c r="G5385" s="11" t="s">
        <v>6034</v>
      </c>
    </row>
    <row r="5386" spans="1:7" x14ac:dyDescent="0.3">
      <c r="A5386" s="11" t="s">
        <v>16394</v>
      </c>
      <c r="B5386" s="11">
        <v>2018</v>
      </c>
      <c r="C5386" s="11" t="s">
        <v>16395</v>
      </c>
      <c r="D5386" s="11" t="s">
        <v>16396</v>
      </c>
      <c r="E5386" s="11"/>
      <c r="F5386" s="11"/>
      <c r="G5386" s="11" t="s">
        <v>16397</v>
      </c>
    </row>
    <row r="5387" spans="1:7" x14ac:dyDescent="0.3">
      <c r="A5387" s="11" t="s">
        <v>16398</v>
      </c>
      <c r="B5387" s="11">
        <v>2019</v>
      </c>
      <c r="C5387" s="11" t="s">
        <v>6443</v>
      </c>
      <c r="D5387" s="11" t="s">
        <v>6444</v>
      </c>
      <c r="E5387" s="11"/>
      <c r="F5387" s="11"/>
      <c r="G5387" s="11"/>
    </row>
    <row r="5388" spans="1:7" x14ac:dyDescent="0.3">
      <c r="A5388" s="11" t="s">
        <v>16399</v>
      </c>
      <c r="B5388" s="11">
        <v>2022</v>
      </c>
      <c r="C5388" s="11" t="s">
        <v>16400</v>
      </c>
      <c r="D5388" s="11" t="s">
        <v>12100</v>
      </c>
      <c r="E5388" s="11">
        <v>110</v>
      </c>
      <c r="F5388" s="11">
        <v>1</v>
      </c>
      <c r="G5388" s="11" t="s">
        <v>16401</v>
      </c>
    </row>
    <row r="5389" spans="1:7" x14ac:dyDescent="0.3">
      <c r="A5389" s="11" t="s">
        <v>16402</v>
      </c>
      <c r="B5389" s="11">
        <v>2020</v>
      </c>
      <c r="C5389" s="11" t="s">
        <v>16403</v>
      </c>
      <c r="D5389" s="11" t="s">
        <v>16404</v>
      </c>
      <c r="E5389" s="11"/>
      <c r="F5389" s="11"/>
      <c r="G5389" s="11" t="s">
        <v>16405</v>
      </c>
    </row>
    <row r="5390" spans="1:7" x14ac:dyDescent="0.3">
      <c r="A5390" s="11" t="s">
        <v>12743</v>
      </c>
      <c r="B5390" s="11">
        <v>2024</v>
      </c>
      <c r="C5390" s="11" t="s">
        <v>12744</v>
      </c>
      <c r="D5390" s="11" t="s">
        <v>16406</v>
      </c>
      <c r="E5390" s="11"/>
      <c r="F5390" s="11"/>
      <c r="G5390" s="11" t="s">
        <v>12745</v>
      </c>
    </row>
    <row r="5391" spans="1:7" x14ac:dyDescent="0.3">
      <c r="A5391" s="11" t="s">
        <v>16407</v>
      </c>
      <c r="B5391" s="11">
        <v>2024</v>
      </c>
      <c r="C5391" s="11" t="s">
        <v>16408</v>
      </c>
      <c r="D5391" s="11" t="s">
        <v>3647</v>
      </c>
      <c r="E5391" s="11">
        <v>46</v>
      </c>
      <c r="F5391" s="11">
        <v>6</v>
      </c>
      <c r="G5391" s="11" t="s">
        <v>16409</v>
      </c>
    </row>
    <row r="5392" spans="1:7" x14ac:dyDescent="0.3">
      <c r="A5392" s="11" t="s">
        <v>16410</v>
      </c>
      <c r="B5392" s="11">
        <v>2016</v>
      </c>
      <c r="C5392" s="11" t="s">
        <v>16411</v>
      </c>
      <c r="D5392" s="11" t="s">
        <v>16412</v>
      </c>
      <c r="E5392" s="11"/>
      <c r="F5392" s="11"/>
      <c r="G5392" s="11" t="s">
        <v>14653</v>
      </c>
    </row>
    <row r="5393" spans="1:8" x14ac:dyDescent="0.3">
      <c r="A5393" s="11" t="s">
        <v>16413</v>
      </c>
      <c r="B5393" s="11">
        <v>2022</v>
      </c>
      <c r="C5393" s="11" t="s">
        <v>16414</v>
      </c>
      <c r="D5393" s="11" t="s">
        <v>16415</v>
      </c>
      <c r="E5393" s="11"/>
      <c r="F5393" s="11"/>
      <c r="G5393" s="11" t="s">
        <v>16416</v>
      </c>
    </row>
    <row r="5394" spans="1:8" x14ac:dyDescent="0.3">
      <c r="A5394" s="11" t="s">
        <v>16417</v>
      </c>
      <c r="B5394" s="11">
        <v>2021</v>
      </c>
      <c r="C5394" s="11" t="s">
        <v>6099</v>
      </c>
      <c r="D5394" s="11" t="s">
        <v>16418</v>
      </c>
      <c r="E5394" s="11"/>
      <c r="F5394" s="11"/>
      <c r="G5394" s="11" t="s">
        <v>6101</v>
      </c>
    </row>
    <row r="5395" spans="1:8" x14ac:dyDescent="0.3">
      <c r="A5395" s="11" t="s">
        <v>11953</v>
      </c>
      <c r="B5395" s="11">
        <v>2020</v>
      </c>
      <c r="C5395" s="11" t="s">
        <v>8936</v>
      </c>
      <c r="D5395" s="11" t="s">
        <v>2803</v>
      </c>
      <c r="E5395" s="11">
        <v>11</v>
      </c>
      <c r="F5395" s="11">
        <v>8</v>
      </c>
      <c r="G5395" s="11" t="s">
        <v>8937</v>
      </c>
    </row>
    <row r="5396" spans="1:8" x14ac:dyDescent="0.3">
      <c r="A5396" s="11" t="s">
        <v>11954</v>
      </c>
      <c r="B5396" s="11">
        <v>2023</v>
      </c>
      <c r="C5396" s="11" t="s">
        <v>110</v>
      </c>
      <c r="D5396" s="11" t="s">
        <v>446</v>
      </c>
      <c r="E5396" s="11">
        <v>230</v>
      </c>
      <c r="F5396" s="11"/>
      <c r="G5396" s="11">
        <v>120564</v>
      </c>
      <c r="H5396" s="11" t="s">
        <v>11955</v>
      </c>
    </row>
    <row r="5397" spans="1:8" x14ac:dyDescent="0.3">
      <c r="A5397" s="11" t="s">
        <v>11956</v>
      </c>
      <c r="B5397" s="11">
        <v>2017</v>
      </c>
      <c r="C5397" s="11" t="s">
        <v>11957</v>
      </c>
      <c r="D5397" s="11" t="s">
        <v>11958</v>
      </c>
      <c r="E5397" s="11"/>
      <c r="F5397" s="11"/>
      <c r="G5397" s="11" t="s">
        <v>2326</v>
      </c>
    </row>
    <row r="5398" spans="1:8" x14ac:dyDescent="0.3">
      <c r="A5398" s="11" t="s">
        <v>11959</v>
      </c>
      <c r="B5398" s="11">
        <v>2023</v>
      </c>
      <c r="C5398" s="11" t="s">
        <v>11960</v>
      </c>
      <c r="D5398" s="11" t="s">
        <v>11961</v>
      </c>
      <c r="E5398" s="11"/>
      <c r="F5398" s="11"/>
      <c r="G5398" s="11" t="s">
        <v>11962</v>
      </c>
    </row>
    <row r="5399" spans="1:8" x14ac:dyDescent="0.3">
      <c r="A5399" s="11" t="s">
        <v>9241</v>
      </c>
      <c r="B5399" s="11">
        <v>2019</v>
      </c>
      <c r="C5399" s="11" t="s">
        <v>4154</v>
      </c>
      <c r="D5399" s="11" t="s">
        <v>480</v>
      </c>
      <c r="E5399" s="11"/>
      <c r="F5399" s="11"/>
      <c r="G5399" s="11" t="s">
        <v>481</v>
      </c>
    </row>
    <row r="5400" spans="1:8" x14ac:dyDescent="0.3">
      <c r="A5400" s="11" t="s">
        <v>9252</v>
      </c>
      <c r="B5400" s="11">
        <v>2020</v>
      </c>
      <c r="C5400" s="11" t="s">
        <v>11963</v>
      </c>
      <c r="D5400" s="11" t="s">
        <v>9254</v>
      </c>
      <c r="E5400" s="11"/>
      <c r="F5400" s="11"/>
      <c r="G5400" s="11"/>
    </row>
    <row r="5401" spans="1:8" x14ac:dyDescent="0.3">
      <c r="A5401" s="11" t="s">
        <v>11964</v>
      </c>
      <c r="B5401" s="11">
        <v>2018</v>
      </c>
      <c r="C5401" s="11" t="s">
        <v>11965</v>
      </c>
      <c r="D5401" s="11" t="s">
        <v>11966</v>
      </c>
      <c r="E5401" s="11"/>
      <c r="F5401" s="11"/>
      <c r="G5401" s="11" t="s">
        <v>11967</v>
      </c>
    </row>
    <row r="5402" spans="1:8" x14ac:dyDescent="0.3">
      <c r="A5402" s="11" t="s">
        <v>11968</v>
      </c>
      <c r="B5402" s="11">
        <v>2020</v>
      </c>
      <c r="C5402" s="11" t="s">
        <v>11969</v>
      </c>
      <c r="D5402" s="11" t="s">
        <v>10143</v>
      </c>
      <c r="E5402" s="11"/>
      <c r="F5402" s="11"/>
      <c r="G5402" s="11"/>
    </row>
    <row r="5403" spans="1:8" x14ac:dyDescent="0.3">
      <c r="A5403" s="11" t="s">
        <v>11970</v>
      </c>
      <c r="B5403" s="11">
        <v>2005</v>
      </c>
      <c r="C5403" s="11" t="s">
        <v>11971</v>
      </c>
      <c r="D5403" s="11" t="s">
        <v>11972</v>
      </c>
      <c r="E5403" s="11"/>
      <c r="F5403" s="11"/>
      <c r="G5403" s="11" t="s">
        <v>1601</v>
      </c>
    </row>
    <row r="5404" spans="1:8" x14ac:dyDescent="0.3">
      <c r="A5404" s="11" t="s">
        <v>11973</v>
      </c>
      <c r="B5404" s="11">
        <v>2017</v>
      </c>
      <c r="C5404" s="11" t="s">
        <v>11974</v>
      </c>
      <c r="D5404" s="11" t="s">
        <v>4056</v>
      </c>
      <c r="E5404" s="11">
        <v>109</v>
      </c>
      <c r="F5404" s="11"/>
      <c r="G5404" s="11" t="s">
        <v>11975</v>
      </c>
      <c r="H5404" s="11" t="s">
        <v>11976</v>
      </c>
    </row>
    <row r="5405" spans="1:8" x14ac:dyDescent="0.3">
      <c r="A5405" s="11" t="s">
        <v>7870</v>
      </c>
      <c r="B5405" s="11">
        <v>2015</v>
      </c>
      <c r="C5405" s="11" t="s">
        <v>1919</v>
      </c>
      <c r="D5405" s="11" t="s">
        <v>3205</v>
      </c>
      <c r="E5405" s="11">
        <v>10</v>
      </c>
      <c r="F5405" s="11">
        <v>4</v>
      </c>
      <c r="G5405" s="11" t="s">
        <v>1920</v>
      </c>
    </row>
    <row r="5406" spans="1:8" x14ac:dyDescent="0.3">
      <c r="A5406" s="11" t="s">
        <v>11977</v>
      </c>
      <c r="B5406" s="11">
        <v>2023</v>
      </c>
      <c r="C5406" s="11" t="s">
        <v>11978</v>
      </c>
      <c r="D5406" s="11" t="s">
        <v>3876</v>
      </c>
      <c r="E5406" s="11">
        <v>4</v>
      </c>
      <c r="F5406" s="11"/>
      <c r="G5406" s="11" t="s">
        <v>11979</v>
      </c>
    </row>
    <row r="5407" spans="1:8" x14ac:dyDescent="0.3">
      <c r="A5407" s="11" t="s">
        <v>11980</v>
      </c>
      <c r="B5407" s="11">
        <v>2021</v>
      </c>
      <c r="C5407" s="11" t="s">
        <v>11981</v>
      </c>
      <c r="D5407" s="11" t="s">
        <v>11982</v>
      </c>
      <c r="E5407" s="11"/>
      <c r="F5407" s="11"/>
      <c r="G5407" s="11" t="s">
        <v>2624</v>
      </c>
    </row>
    <row r="5408" spans="1:8" x14ac:dyDescent="0.3">
      <c r="A5408" s="11" t="s">
        <v>11983</v>
      </c>
      <c r="B5408" s="11">
        <v>2024</v>
      </c>
      <c r="C5408" s="11" t="s">
        <v>11984</v>
      </c>
      <c r="D5408" s="11" t="s">
        <v>8462</v>
      </c>
      <c r="E5408" s="11"/>
      <c r="F5408" s="11"/>
      <c r="G5408" s="11" t="s">
        <v>11985</v>
      </c>
      <c r="H5408" s="11" t="s">
        <v>11986</v>
      </c>
    </row>
    <row r="5409" spans="1:8" x14ac:dyDescent="0.3">
      <c r="A5409" s="11" t="s">
        <v>11987</v>
      </c>
      <c r="B5409" s="11">
        <v>2020</v>
      </c>
      <c r="C5409" s="11" t="s">
        <v>11988</v>
      </c>
      <c r="D5409" s="11" t="s">
        <v>4056</v>
      </c>
      <c r="E5409" s="11">
        <v>171</v>
      </c>
      <c r="F5409" s="11"/>
      <c r="G5409" s="11" t="s">
        <v>11989</v>
      </c>
    </row>
    <row r="5410" spans="1:8" x14ac:dyDescent="0.3">
      <c r="A5410" s="11" t="s">
        <v>11990</v>
      </c>
      <c r="B5410" s="11">
        <v>2021</v>
      </c>
      <c r="C5410" s="11" t="s">
        <v>11991</v>
      </c>
      <c r="D5410" s="11" t="s">
        <v>11992</v>
      </c>
      <c r="E5410" s="11"/>
      <c r="F5410" s="11"/>
      <c r="G5410" s="11" t="s">
        <v>760</v>
      </c>
      <c r="H5410" s="11" t="s">
        <v>11993</v>
      </c>
    </row>
    <row r="5411" spans="1:8" x14ac:dyDescent="0.3">
      <c r="A5411" s="11" t="s">
        <v>11994</v>
      </c>
      <c r="B5411" s="11">
        <v>2024</v>
      </c>
      <c r="C5411" s="11" t="s">
        <v>11995</v>
      </c>
      <c r="D5411" s="11" t="s">
        <v>446</v>
      </c>
      <c r="E5411" s="11">
        <v>210</v>
      </c>
      <c r="F5411" s="11"/>
      <c r="G5411" s="11" t="s">
        <v>11996</v>
      </c>
      <c r="H5411" s="11" t="s">
        <v>11997</v>
      </c>
    </row>
    <row r="5412" spans="1:8" x14ac:dyDescent="0.3">
      <c r="A5412" s="11" t="s">
        <v>11998</v>
      </c>
      <c r="B5412" s="11" t="s">
        <v>4098</v>
      </c>
      <c r="C5412" s="11" t="s">
        <v>11999</v>
      </c>
      <c r="D5412" s="11" t="s">
        <v>715</v>
      </c>
      <c r="E5412" s="11"/>
      <c r="F5412" s="11"/>
      <c r="G5412" s="11"/>
    </row>
    <row r="5413" spans="1:8" x14ac:dyDescent="0.3">
      <c r="A5413" s="11" t="s">
        <v>11998</v>
      </c>
      <c r="B5413" s="11" t="s">
        <v>4099</v>
      </c>
      <c r="C5413" s="11" t="s">
        <v>12000</v>
      </c>
      <c r="D5413" s="11" t="s">
        <v>715</v>
      </c>
      <c r="E5413" s="11">
        <v>11</v>
      </c>
      <c r="F5413" s="11"/>
      <c r="G5413" s="11" t="s">
        <v>12001</v>
      </c>
      <c r="H5413" s="11" t="s">
        <v>12002</v>
      </c>
    </row>
    <row r="5414" spans="1:8" x14ac:dyDescent="0.3">
      <c r="A5414" s="11" t="s">
        <v>12003</v>
      </c>
      <c r="B5414" s="11">
        <v>2021</v>
      </c>
      <c r="C5414" s="11" t="s">
        <v>12004</v>
      </c>
      <c r="D5414" s="11" t="s">
        <v>12005</v>
      </c>
      <c r="E5414" s="11"/>
      <c r="F5414" s="11"/>
      <c r="G5414" s="11" t="s">
        <v>760</v>
      </c>
    </row>
    <row r="5415" spans="1:8" x14ac:dyDescent="0.3">
      <c r="A5415" s="11" t="s">
        <v>12006</v>
      </c>
      <c r="B5415" s="11">
        <v>2021</v>
      </c>
      <c r="C5415" s="11" t="s">
        <v>12007</v>
      </c>
      <c r="D5415" s="11" t="s">
        <v>728</v>
      </c>
      <c r="E5415" s="11" t="s">
        <v>12008</v>
      </c>
      <c r="F5415" s="11"/>
      <c r="G5415" s="11"/>
    </row>
    <row r="5416" spans="1:8" x14ac:dyDescent="0.3">
      <c r="A5416" s="11" t="s">
        <v>12009</v>
      </c>
      <c r="B5416" s="11">
        <v>2020</v>
      </c>
      <c r="C5416" s="11" t="s">
        <v>12010</v>
      </c>
      <c r="D5416" s="11" t="s">
        <v>8266</v>
      </c>
      <c r="E5416" s="11"/>
      <c r="F5416" s="11"/>
      <c r="G5416" s="11" t="s">
        <v>8267</v>
      </c>
    </row>
    <row r="5417" spans="1:8" x14ac:dyDescent="0.3">
      <c r="A5417" s="11" t="s">
        <v>6185</v>
      </c>
      <c r="B5417" s="11">
        <v>2019</v>
      </c>
      <c r="C5417" s="11" t="s">
        <v>6186</v>
      </c>
      <c r="D5417" s="11" t="s">
        <v>4144</v>
      </c>
      <c r="E5417" s="11">
        <v>10</v>
      </c>
      <c r="F5417" s="11">
        <v>4</v>
      </c>
      <c r="G5417" s="11">
        <v>150</v>
      </c>
    </row>
    <row r="5418" spans="1:8" x14ac:dyDescent="0.3">
      <c r="A5418" s="11" t="s">
        <v>12011</v>
      </c>
      <c r="B5418" s="11">
        <v>1977</v>
      </c>
      <c r="C5418" s="11" t="s">
        <v>12012</v>
      </c>
      <c r="D5418" s="11" t="s">
        <v>12013</v>
      </c>
      <c r="E5418" s="11">
        <v>33</v>
      </c>
      <c r="F5418" s="11">
        <v>1</v>
      </c>
      <c r="G5418" s="11">
        <v>159</v>
      </c>
      <c r="H5418" s="11" t="s">
        <v>12014</v>
      </c>
    </row>
    <row r="5419" spans="1:8" x14ac:dyDescent="0.3">
      <c r="A5419" s="11" t="s">
        <v>12015</v>
      </c>
      <c r="B5419" s="11">
        <v>2023</v>
      </c>
      <c r="C5419" s="11" t="s">
        <v>12016</v>
      </c>
      <c r="D5419" s="11" t="s">
        <v>12017</v>
      </c>
      <c r="E5419" s="11"/>
      <c r="F5419" s="11"/>
      <c r="G5419" s="11" t="s">
        <v>12018</v>
      </c>
    </row>
    <row r="5420" spans="1:8" x14ac:dyDescent="0.3">
      <c r="A5420" s="11" t="s">
        <v>11162</v>
      </c>
      <c r="B5420" s="11">
        <v>2019</v>
      </c>
      <c r="C5420" s="11" t="s">
        <v>12019</v>
      </c>
      <c r="D5420" s="11" t="s">
        <v>12020</v>
      </c>
      <c r="E5420" s="11"/>
      <c r="F5420" s="11"/>
      <c r="G5420" s="11" t="s">
        <v>8628</v>
      </c>
    </row>
    <row r="5421" spans="1:8" x14ac:dyDescent="0.3">
      <c r="A5421" s="11" t="s">
        <v>6203</v>
      </c>
      <c r="B5421" s="11">
        <v>2021</v>
      </c>
      <c r="C5421" s="11" t="s">
        <v>6204</v>
      </c>
      <c r="D5421" s="11" t="s">
        <v>4118</v>
      </c>
      <c r="E5421" s="11">
        <v>35</v>
      </c>
      <c r="F5421" s="11"/>
      <c r="G5421" s="11" t="s">
        <v>7908</v>
      </c>
    </row>
    <row r="5422" spans="1:8" x14ac:dyDescent="0.3">
      <c r="A5422" s="11" t="s">
        <v>12021</v>
      </c>
      <c r="B5422" s="11">
        <v>2018</v>
      </c>
      <c r="C5422" s="11" t="s">
        <v>12022</v>
      </c>
      <c r="D5422" s="11" t="s">
        <v>3015</v>
      </c>
      <c r="E5422" s="11"/>
      <c r="F5422" s="11"/>
      <c r="G5422" s="11" t="s">
        <v>12023</v>
      </c>
    </row>
    <row r="5423" spans="1:8" x14ac:dyDescent="0.3">
      <c r="A5423" s="11" t="s">
        <v>12024</v>
      </c>
      <c r="B5423" s="11">
        <v>2010</v>
      </c>
      <c r="C5423" s="11" t="s">
        <v>563</v>
      </c>
      <c r="D5423" s="11" t="s">
        <v>11590</v>
      </c>
      <c r="E5423" s="11">
        <v>9</v>
      </c>
      <c r="F5423" s="11">
        <v>8</v>
      </c>
      <c r="G5423" s="11" t="s">
        <v>565</v>
      </c>
    </row>
    <row r="5424" spans="1:8" x14ac:dyDescent="0.3">
      <c r="A5424" s="11" t="s">
        <v>12025</v>
      </c>
      <c r="B5424" s="11">
        <v>2021</v>
      </c>
      <c r="C5424" s="11" t="s">
        <v>12026</v>
      </c>
      <c r="D5424" s="11" t="s">
        <v>6176</v>
      </c>
      <c r="E5424" s="11">
        <v>54</v>
      </c>
      <c r="F5424" s="11">
        <v>3</v>
      </c>
      <c r="G5424" s="11" t="s">
        <v>12027</v>
      </c>
    </row>
    <row r="5425" spans="1:8" x14ac:dyDescent="0.3">
      <c r="A5425" s="11" t="s">
        <v>12028</v>
      </c>
      <c r="B5425" s="11">
        <v>2021</v>
      </c>
      <c r="C5425" s="11" t="s">
        <v>12029</v>
      </c>
      <c r="D5425" s="11" t="s">
        <v>7866</v>
      </c>
      <c r="E5425" s="11"/>
      <c r="F5425" s="11"/>
      <c r="G5425" s="11" t="s">
        <v>11067</v>
      </c>
    </row>
    <row r="5426" spans="1:8" x14ac:dyDescent="0.3">
      <c r="A5426" s="11" t="s">
        <v>1004</v>
      </c>
      <c r="B5426" s="11">
        <v>2022</v>
      </c>
      <c r="C5426" s="11" t="s">
        <v>12030</v>
      </c>
      <c r="D5426" s="11" t="s">
        <v>1006</v>
      </c>
      <c r="E5426" s="11">
        <v>8</v>
      </c>
      <c r="F5426" s="11">
        <v>6</v>
      </c>
      <c r="G5426" s="11" t="s">
        <v>1007</v>
      </c>
    </row>
    <row r="5427" spans="1:8" x14ac:dyDescent="0.3">
      <c r="A5427" s="11" t="s">
        <v>12031</v>
      </c>
      <c r="B5427" s="11">
        <v>2024</v>
      </c>
      <c r="C5427" s="11" t="s">
        <v>12032</v>
      </c>
      <c r="D5427" s="11" t="s">
        <v>773</v>
      </c>
      <c r="E5427" s="11">
        <v>83</v>
      </c>
      <c r="F5427" s="11">
        <v>32</v>
      </c>
      <c r="G5427" s="11" t="s">
        <v>12033</v>
      </c>
      <c r="H5427" s="11" t="s">
        <v>12034</v>
      </c>
    </row>
    <row r="5428" spans="1:8" x14ac:dyDescent="0.3">
      <c r="A5428" s="11" t="s">
        <v>6215</v>
      </c>
      <c r="B5428" s="11">
        <v>2014</v>
      </c>
      <c r="C5428" s="11" t="s">
        <v>6216</v>
      </c>
      <c r="D5428" s="11" t="s">
        <v>3755</v>
      </c>
      <c r="E5428" s="11"/>
      <c r="F5428" s="11"/>
      <c r="G5428" s="11" t="s">
        <v>1057</v>
      </c>
    </row>
    <row r="5429" spans="1:8" x14ac:dyDescent="0.3">
      <c r="A5429" s="11" t="s">
        <v>12035</v>
      </c>
      <c r="B5429" s="11">
        <v>2019</v>
      </c>
      <c r="C5429" s="11" t="s">
        <v>2039</v>
      </c>
      <c r="D5429" s="11" t="s">
        <v>12036</v>
      </c>
      <c r="E5429" s="11"/>
      <c r="F5429" s="11"/>
      <c r="G5429" s="11"/>
    </row>
    <row r="5430" spans="1:8" x14ac:dyDescent="0.3">
      <c r="A5430" s="11" t="s">
        <v>12037</v>
      </c>
      <c r="B5430" s="11">
        <v>2024</v>
      </c>
      <c r="C5430" s="11" t="s">
        <v>12038</v>
      </c>
      <c r="D5430" s="11" t="s">
        <v>12039</v>
      </c>
      <c r="E5430" s="11"/>
      <c r="F5430" s="11"/>
      <c r="G5430" s="11"/>
      <c r="H5430" s="11" t="s">
        <v>12040</v>
      </c>
    </row>
    <row r="5431" spans="1:8" x14ac:dyDescent="0.3">
      <c r="A5431" s="11" t="s">
        <v>12041</v>
      </c>
      <c r="B5431" s="11">
        <v>2023</v>
      </c>
      <c r="C5431" s="11" t="s">
        <v>12042</v>
      </c>
      <c r="D5431" s="11" t="s">
        <v>12043</v>
      </c>
      <c r="E5431" s="11"/>
      <c r="F5431" s="11"/>
      <c r="G5431" s="11" t="s">
        <v>12044</v>
      </c>
    </row>
    <row r="5432" spans="1:8" x14ac:dyDescent="0.3">
      <c r="A5432" s="11" t="s">
        <v>9824</v>
      </c>
      <c r="B5432" s="11">
        <v>2010</v>
      </c>
      <c r="C5432" s="11" t="s">
        <v>6342</v>
      </c>
      <c r="D5432" s="11" t="s">
        <v>12045</v>
      </c>
      <c r="E5432" s="11">
        <v>23</v>
      </c>
      <c r="F5432" s="11"/>
      <c r="G5432" s="11" t="s">
        <v>6344</v>
      </c>
    </row>
    <row r="5433" spans="1:8" x14ac:dyDescent="0.3">
      <c r="A5433" s="11" t="s">
        <v>12046</v>
      </c>
      <c r="B5433" s="11">
        <v>2020</v>
      </c>
      <c r="C5433" s="11" t="s">
        <v>12047</v>
      </c>
      <c r="D5433" s="11" t="s">
        <v>715</v>
      </c>
      <c r="E5433" s="11">
        <v>8</v>
      </c>
      <c r="F5433" s="11"/>
      <c r="G5433" s="11" t="s">
        <v>12048</v>
      </c>
    </row>
    <row r="5434" spans="1:8" x14ac:dyDescent="0.3">
      <c r="A5434" s="11" t="s">
        <v>12049</v>
      </c>
      <c r="B5434" s="11">
        <v>2023</v>
      </c>
      <c r="C5434" s="11" t="s">
        <v>12050</v>
      </c>
      <c r="D5434" s="11" t="s">
        <v>12051</v>
      </c>
      <c r="E5434" s="11"/>
      <c r="F5434" s="11"/>
      <c r="G5434" s="11" t="s">
        <v>12052</v>
      </c>
    </row>
    <row r="5435" spans="1:8" x14ac:dyDescent="0.3">
      <c r="A5435" s="11" t="s">
        <v>12053</v>
      </c>
      <c r="B5435" s="11">
        <v>2020</v>
      </c>
      <c r="C5435" s="11" t="s">
        <v>12227</v>
      </c>
      <c r="D5435" s="11" t="s">
        <v>8348</v>
      </c>
      <c r="E5435" s="11"/>
      <c r="F5435" s="11"/>
      <c r="G5435" s="11" t="s">
        <v>11943</v>
      </c>
    </row>
    <row r="5436" spans="1:8" x14ac:dyDescent="0.3">
      <c r="A5436" s="11" t="s">
        <v>12054</v>
      </c>
      <c r="B5436" s="11">
        <v>2022</v>
      </c>
      <c r="C5436" s="11" t="s">
        <v>12055</v>
      </c>
      <c r="D5436" s="11" t="s">
        <v>12056</v>
      </c>
      <c r="E5436" s="11"/>
      <c r="F5436" s="11"/>
      <c r="G5436" s="11" t="s">
        <v>12057</v>
      </c>
    </row>
    <row r="5437" spans="1:8" x14ac:dyDescent="0.3">
      <c r="A5437" s="11" t="s">
        <v>8731</v>
      </c>
      <c r="B5437" s="11">
        <v>2021</v>
      </c>
      <c r="C5437" s="11" t="s">
        <v>8732</v>
      </c>
      <c r="D5437" s="11" t="s">
        <v>16419</v>
      </c>
      <c r="E5437" s="11"/>
      <c r="F5437" s="11"/>
      <c r="G5437" s="11" t="s">
        <v>8734</v>
      </c>
    </row>
    <row r="5438" spans="1:8" x14ac:dyDescent="0.3">
      <c r="A5438" s="11" t="s">
        <v>8344</v>
      </c>
      <c r="B5438" s="11">
        <v>2022</v>
      </c>
      <c r="C5438" s="11" t="s">
        <v>8745</v>
      </c>
      <c r="D5438" s="11" t="s">
        <v>597</v>
      </c>
      <c r="E5438" s="11">
        <v>59</v>
      </c>
      <c r="F5438" s="11">
        <v>1</v>
      </c>
      <c r="G5438" s="11">
        <v>102760</v>
      </c>
    </row>
    <row r="5439" spans="1:8" x14ac:dyDescent="0.3">
      <c r="A5439" s="11" t="s">
        <v>4097</v>
      </c>
      <c r="B5439" s="11">
        <v>2023</v>
      </c>
      <c r="C5439" s="11" t="s">
        <v>283</v>
      </c>
      <c r="D5439" s="11" t="s">
        <v>597</v>
      </c>
      <c r="E5439" s="11">
        <v>60</v>
      </c>
      <c r="F5439" s="11">
        <v>4</v>
      </c>
      <c r="G5439" s="11">
        <v>103381</v>
      </c>
    </row>
    <row r="5440" spans="1:8" x14ac:dyDescent="0.3">
      <c r="A5440" s="11" t="s">
        <v>3013</v>
      </c>
      <c r="B5440" s="11">
        <v>2018</v>
      </c>
      <c r="C5440" s="11" t="s">
        <v>11102</v>
      </c>
      <c r="D5440" s="11" t="s">
        <v>10446</v>
      </c>
      <c r="E5440" s="11"/>
      <c r="F5440" s="11"/>
      <c r="G5440" s="11" t="s">
        <v>3016</v>
      </c>
    </row>
    <row r="5441" spans="1:7" x14ac:dyDescent="0.3">
      <c r="A5441" s="11" t="s">
        <v>4223</v>
      </c>
      <c r="B5441" s="11">
        <v>2023</v>
      </c>
      <c r="C5441" s="11" t="s">
        <v>16420</v>
      </c>
      <c r="D5441" s="11" t="s">
        <v>16421</v>
      </c>
      <c r="E5441" s="11"/>
      <c r="F5441" s="11"/>
      <c r="G5441" s="11" t="s">
        <v>10125</v>
      </c>
    </row>
    <row r="5442" spans="1:7" x14ac:dyDescent="0.3">
      <c r="A5442" s="11" t="s">
        <v>16422</v>
      </c>
      <c r="B5442" s="11">
        <v>2023</v>
      </c>
      <c r="C5442" s="11" t="s">
        <v>16423</v>
      </c>
      <c r="D5442" s="11" t="s">
        <v>16424</v>
      </c>
      <c r="E5442" s="11">
        <v>15</v>
      </c>
      <c r="F5442" s="11">
        <v>3</v>
      </c>
      <c r="G5442" s="11" t="s">
        <v>16425</v>
      </c>
    </row>
    <row r="5443" spans="1:7" x14ac:dyDescent="0.3">
      <c r="A5443" s="11" t="s">
        <v>16426</v>
      </c>
      <c r="B5443" s="11">
        <v>2022</v>
      </c>
      <c r="C5443" s="11" t="s">
        <v>16427</v>
      </c>
      <c r="D5443" s="11" t="s">
        <v>2101</v>
      </c>
      <c r="E5443" s="11">
        <v>12</v>
      </c>
      <c r="F5443" s="11">
        <v>1</v>
      </c>
      <c r="G5443" s="11">
        <v>77</v>
      </c>
    </row>
    <row r="5444" spans="1:7" x14ac:dyDescent="0.3">
      <c r="A5444" s="11" t="s">
        <v>16428</v>
      </c>
      <c r="B5444" s="11">
        <v>2019</v>
      </c>
      <c r="C5444" s="11" t="s">
        <v>16429</v>
      </c>
      <c r="D5444" s="11" t="s">
        <v>16430</v>
      </c>
      <c r="E5444" s="11">
        <v>123</v>
      </c>
      <c r="F5444" s="11"/>
      <c r="G5444" s="11">
        <v>113079</v>
      </c>
    </row>
    <row r="5445" spans="1:7" x14ac:dyDescent="0.3">
      <c r="A5445" s="11" t="s">
        <v>16431</v>
      </c>
      <c r="B5445" s="11">
        <v>2019</v>
      </c>
      <c r="C5445" s="11" t="s">
        <v>16432</v>
      </c>
      <c r="D5445" s="11" t="s">
        <v>16430</v>
      </c>
      <c r="E5445" s="11">
        <v>127</v>
      </c>
      <c r="F5445" s="11"/>
      <c r="G5445" s="11">
        <v>113140</v>
      </c>
    </row>
    <row r="5446" spans="1:7" x14ac:dyDescent="0.3">
      <c r="A5446" s="11" t="s">
        <v>16433</v>
      </c>
      <c r="B5446" s="11">
        <v>2018</v>
      </c>
      <c r="C5446" s="11" t="s">
        <v>16434</v>
      </c>
      <c r="D5446" s="11" t="s">
        <v>16430</v>
      </c>
      <c r="E5446" s="11">
        <v>107</v>
      </c>
      <c r="F5446" s="11"/>
      <c r="G5446" s="11" t="s">
        <v>16435</v>
      </c>
    </row>
    <row r="5447" spans="1:7" x14ac:dyDescent="0.3">
      <c r="A5447" s="11" t="s">
        <v>16436</v>
      </c>
      <c r="B5447" s="11">
        <v>2019</v>
      </c>
      <c r="C5447" s="11" t="s">
        <v>16437</v>
      </c>
      <c r="D5447" s="11" t="s">
        <v>16438</v>
      </c>
      <c r="E5447" s="11">
        <v>279</v>
      </c>
      <c r="F5447" s="11">
        <v>3</v>
      </c>
      <c r="G5447" s="11" t="s">
        <v>16439</v>
      </c>
    </row>
    <row r="5448" spans="1:7" x14ac:dyDescent="0.3">
      <c r="A5448" s="11" t="s">
        <v>16440</v>
      </c>
      <c r="B5448" s="11">
        <v>2016</v>
      </c>
      <c r="C5448" s="11" t="s">
        <v>16441</v>
      </c>
      <c r="D5448" s="11" t="s">
        <v>1991</v>
      </c>
      <c r="E5448" s="11">
        <v>58</v>
      </c>
      <c r="F5448" s="11"/>
      <c r="G5448" s="11" t="s">
        <v>16442</v>
      </c>
    </row>
    <row r="5449" spans="1:7" x14ac:dyDescent="0.3">
      <c r="A5449" s="11" t="s">
        <v>16443</v>
      </c>
      <c r="B5449" s="11">
        <v>2016</v>
      </c>
      <c r="C5449" s="11" t="s">
        <v>16444</v>
      </c>
      <c r="D5449" s="11"/>
      <c r="E5449" s="11"/>
      <c r="F5449" s="11"/>
      <c r="G5449" s="8" t="s">
        <v>16445</v>
      </c>
    </row>
    <row r="5450" spans="1:7" x14ac:dyDescent="0.3">
      <c r="A5450" s="11" t="s">
        <v>16446</v>
      </c>
      <c r="B5450" s="11">
        <v>2019</v>
      </c>
      <c r="C5450" s="11" t="s">
        <v>16447</v>
      </c>
      <c r="D5450" s="11"/>
      <c r="E5450" s="11"/>
      <c r="F5450" s="11"/>
      <c r="G5450" s="8" t="s">
        <v>16448</v>
      </c>
    </row>
    <row r="5451" spans="1:7" x14ac:dyDescent="0.3">
      <c r="A5451" s="11" t="s">
        <v>16449</v>
      </c>
      <c r="B5451" s="11">
        <v>2018</v>
      </c>
      <c r="C5451" s="11" t="s">
        <v>16450</v>
      </c>
      <c r="D5451" s="11" t="s">
        <v>16430</v>
      </c>
      <c r="E5451" s="11">
        <v>111</v>
      </c>
      <c r="F5451" s="11"/>
      <c r="G5451" s="11" t="s">
        <v>16451</v>
      </c>
    </row>
    <row r="5452" spans="1:7" x14ac:dyDescent="0.3">
      <c r="A5452" s="11" t="s">
        <v>10190</v>
      </c>
      <c r="B5452" s="11">
        <v>2017</v>
      </c>
      <c r="C5452" s="11" t="s">
        <v>515</v>
      </c>
      <c r="D5452" s="11" t="s">
        <v>16452</v>
      </c>
      <c r="E5452" s="11"/>
      <c r="F5452" s="11"/>
      <c r="G5452" s="11"/>
    </row>
    <row r="5453" spans="1:7" x14ac:dyDescent="0.3">
      <c r="A5453" s="11" t="s">
        <v>16453</v>
      </c>
      <c r="B5453" s="11">
        <v>2016</v>
      </c>
      <c r="C5453" s="11" t="s">
        <v>16454</v>
      </c>
      <c r="D5453" s="11" t="s">
        <v>16455</v>
      </c>
      <c r="E5453" s="11"/>
      <c r="F5453" s="11"/>
      <c r="G5453" s="11"/>
    </row>
    <row r="5454" spans="1:7" x14ac:dyDescent="0.3">
      <c r="A5454" s="11" t="s">
        <v>16456</v>
      </c>
      <c r="B5454" s="11">
        <v>2020</v>
      </c>
      <c r="C5454" s="11" t="s">
        <v>16457</v>
      </c>
      <c r="D5454" s="11" t="s">
        <v>16438</v>
      </c>
      <c r="E5454" s="11">
        <v>283</v>
      </c>
      <c r="F5454" s="11"/>
      <c r="G5454" s="11" t="s">
        <v>16458</v>
      </c>
    </row>
    <row r="5455" spans="1:7" x14ac:dyDescent="0.3">
      <c r="A5455" s="11" t="s">
        <v>16459</v>
      </c>
      <c r="B5455" s="11">
        <v>2016</v>
      </c>
      <c r="C5455" s="11" t="s">
        <v>16460</v>
      </c>
      <c r="D5455" s="11" t="s">
        <v>16461</v>
      </c>
      <c r="E5455" s="11"/>
      <c r="F5455" s="11"/>
      <c r="G5455" s="11" t="s">
        <v>9372</v>
      </c>
    </row>
    <row r="5456" spans="1:7" x14ac:dyDescent="0.3">
      <c r="A5456" s="11" t="s">
        <v>16462</v>
      </c>
      <c r="B5456" s="11">
        <v>2019</v>
      </c>
      <c r="C5456" s="11" t="s">
        <v>16463</v>
      </c>
      <c r="D5456" s="11" t="s">
        <v>16464</v>
      </c>
      <c r="E5456" s="11"/>
      <c r="F5456" s="11"/>
      <c r="G5456" s="11" t="s">
        <v>3293</v>
      </c>
    </row>
    <row r="5457" spans="1:7" x14ac:dyDescent="0.3">
      <c r="A5457" s="11" t="s">
        <v>16465</v>
      </c>
      <c r="B5457" s="11">
        <v>2015</v>
      </c>
      <c r="C5457" s="11" t="s">
        <v>14935</v>
      </c>
      <c r="D5457" s="11" t="s">
        <v>1298</v>
      </c>
      <c r="E5457" s="11">
        <v>521</v>
      </c>
      <c r="F5457" s="11"/>
      <c r="G5457" s="11" t="s">
        <v>16466</v>
      </c>
    </row>
    <row r="5458" spans="1:7" x14ac:dyDescent="0.3">
      <c r="A5458" s="11" t="s">
        <v>16467</v>
      </c>
      <c r="B5458" s="11">
        <v>2019</v>
      </c>
      <c r="C5458" s="11" t="s">
        <v>16468</v>
      </c>
      <c r="D5458" s="11" t="s">
        <v>16430</v>
      </c>
      <c r="E5458" s="11">
        <v>121</v>
      </c>
      <c r="F5458" s="11"/>
      <c r="G5458" s="11" t="s">
        <v>1622</v>
      </c>
    </row>
    <row r="5459" spans="1:7" x14ac:dyDescent="0.3">
      <c r="A5459" s="11" t="s">
        <v>16469</v>
      </c>
      <c r="B5459" s="11">
        <v>2008</v>
      </c>
      <c r="C5459" s="11" t="s">
        <v>16470</v>
      </c>
      <c r="D5459" s="11" t="s">
        <v>16430</v>
      </c>
      <c r="E5459" s="11">
        <v>46</v>
      </c>
      <c r="F5459" s="11"/>
      <c r="G5459" s="11" t="s">
        <v>16471</v>
      </c>
    </row>
    <row r="5460" spans="1:7" x14ac:dyDescent="0.3">
      <c r="A5460" s="11" t="s">
        <v>16472</v>
      </c>
      <c r="B5460" s="11">
        <v>2017</v>
      </c>
      <c r="C5460" s="11" t="s">
        <v>16473</v>
      </c>
      <c r="D5460" s="11" t="s">
        <v>16430</v>
      </c>
      <c r="E5460" s="11">
        <v>95</v>
      </c>
      <c r="F5460" s="11"/>
      <c r="G5460" s="11" t="s">
        <v>16474</v>
      </c>
    </row>
    <row r="5461" spans="1:7" x14ac:dyDescent="0.3">
      <c r="A5461" s="11" t="s">
        <v>16475</v>
      </c>
      <c r="B5461" s="11">
        <v>2019</v>
      </c>
      <c r="C5461" s="11" t="s">
        <v>16476</v>
      </c>
      <c r="D5461" s="11" t="s">
        <v>16430</v>
      </c>
      <c r="E5461" s="11">
        <v>124</v>
      </c>
      <c r="F5461" s="11"/>
      <c r="G5461" s="11">
        <v>113097</v>
      </c>
    </row>
    <row r="5462" spans="1:7" x14ac:dyDescent="0.3">
      <c r="A5462" s="11" t="s">
        <v>16477</v>
      </c>
      <c r="B5462" s="11">
        <v>2011</v>
      </c>
      <c r="C5462" s="11" t="s">
        <v>16478</v>
      </c>
      <c r="D5462" s="11" t="s">
        <v>16430</v>
      </c>
      <c r="E5462" s="11">
        <v>51</v>
      </c>
      <c r="F5462" s="11"/>
      <c r="G5462" s="11" t="s">
        <v>16479</v>
      </c>
    </row>
    <row r="5463" spans="1:7" x14ac:dyDescent="0.3">
      <c r="A5463" s="11" t="s">
        <v>16480</v>
      </c>
      <c r="B5463" s="11">
        <v>2017</v>
      </c>
      <c r="C5463" s="11" t="s">
        <v>16481</v>
      </c>
      <c r="D5463" s="11" t="s">
        <v>16430</v>
      </c>
      <c r="E5463" s="11">
        <v>95</v>
      </c>
      <c r="F5463" s="11"/>
      <c r="G5463" s="11" t="s">
        <v>2242</v>
      </c>
    </row>
    <row r="5464" spans="1:7" x14ac:dyDescent="0.3">
      <c r="A5464" s="11" t="s">
        <v>16482</v>
      </c>
      <c r="B5464" s="11">
        <v>2020</v>
      </c>
      <c r="C5464" s="11" t="s">
        <v>16483</v>
      </c>
      <c r="D5464" s="11" t="s">
        <v>16430</v>
      </c>
      <c r="E5464" s="11">
        <v>130</v>
      </c>
      <c r="F5464" s="11"/>
      <c r="G5464" s="11">
        <v>113232</v>
      </c>
    </row>
    <row r="5465" spans="1:7" x14ac:dyDescent="0.3">
      <c r="A5465" s="11" t="s">
        <v>16484</v>
      </c>
      <c r="B5465" s="11">
        <v>2020</v>
      </c>
      <c r="C5465" s="11" t="s">
        <v>16485</v>
      </c>
      <c r="D5465" s="11" t="s">
        <v>16438</v>
      </c>
      <c r="E5465" s="11">
        <v>281</v>
      </c>
      <c r="F5465" s="11"/>
      <c r="G5465" s="11" t="s">
        <v>16486</v>
      </c>
    </row>
    <row r="5466" spans="1:7" x14ac:dyDescent="0.3">
      <c r="A5466" s="11" t="s">
        <v>16487</v>
      </c>
      <c r="B5466" s="11">
        <v>2018</v>
      </c>
      <c r="C5466" s="11" t="s">
        <v>16488</v>
      </c>
      <c r="D5466" s="11" t="s">
        <v>16430</v>
      </c>
      <c r="E5466" s="11">
        <v>114</v>
      </c>
      <c r="F5466" s="11"/>
      <c r="G5466" s="11" t="s">
        <v>16489</v>
      </c>
    </row>
    <row r="5467" spans="1:7" x14ac:dyDescent="0.3">
      <c r="A5467" s="11" t="s">
        <v>16490</v>
      </c>
      <c r="B5467" s="11">
        <v>2020</v>
      </c>
      <c r="C5467" s="11" t="s">
        <v>16491</v>
      </c>
      <c r="D5467" s="11" t="s">
        <v>1991</v>
      </c>
      <c r="E5467" s="11">
        <v>150</v>
      </c>
      <c r="F5467" s="11"/>
      <c r="G5467" s="11">
        <v>113342</v>
      </c>
    </row>
    <row r="5468" spans="1:7" x14ac:dyDescent="0.3">
      <c r="A5468" s="11" t="s">
        <v>16492</v>
      </c>
      <c r="B5468" s="11">
        <v>2018</v>
      </c>
      <c r="C5468" s="11" t="s">
        <v>16493</v>
      </c>
      <c r="D5468" s="11" t="s">
        <v>16438</v>
      </c>
      <c r="E5468" s="11">
        <v>270</v>
      </c>
      <c r="F5468" s="11"/>
      <c r="G5468" s="11" t="s">
        <v>16494</v>
      </c>
    </row>
    <row r="5469" spans="1:7" x14ac:dyDescent="0.3">
      <c r="A5469" s="11" t="s">
        <v>16495</v>
      </c>
      <c r="B5469" s="11">
        <v>2011</v>
      </c>
      <c r="C5469" s="11" t="s">
        <v>16496</v>
      </c>
      <c r="D5469" s="11" t="s">
        <v>16430</v>
      </c>
      <c r="E5469" s="11">
        <v>50</v>
      </c>
      <c r="F5469" s="11"/>
      <c r="G5469" s="11" t="s">
        <v>16497</v>
      </c>
    </row>
    <row r="5470" spans="1:7" x14ac:dyDescent="0.3">
      <c r="A5470" s="11" t="s">
        <v>16498</v>
      </c>
      <c r="B5470" s="11">
        <v>2010</v>
      </c>
      <c r="C5470" s="11" t="s">
        <v>16499</v>
      </c>
      <c r="D5470" s="11" t="s">
        <v>16430</v>
      </c>
      <c r="E5470" s="11">
        <v>50</v>
      </c>
      <c r="F5470" s="11"/>
      <c r="G5470" s="11" t="s">
        <v>16500</v>
      </c>
    </row>
    <row r="5471" spans="1:7" x14ac:dyDescent="0.3">
      <c r="A5471" s="11" t="s">
        <v>16501</v>
      </c>
      <c r="B5471" s="11">
        <v>2017</v>
      </c>
      <c r="C5471" s="11" t="s">
        <v>16502</v>
      </c>
      <c r="D5471" s="11" t="s">
        <v>16430</v>
      </c>
      <c r="E5471" s="11">
        <v>104</v>
      </c>
      <c r="F5471" s="11"/>
      <c r="G5471" s="11" t="s">
        <v>6842</v>
      </c>
    </row>
    <row r="5472" spans="1:7" x14ac:dyDescent="0.3">
      <c r="A5472" s="11" t="s">
        <v>16503</v>
      </c>
      <c r="B5472" s="11">
        <v>2018</v>
      </c>
      <c r="C5472" s="11" t="s">
        <v>16504</v>
      </c>
      <c r="D5472" s="11" t="s">
        <v>16430</v>
      </c>
      <c r="E5472" s="11">
        <v>107</v>
      </c>
      <c r="F5472" s="11"/>
      <c r="G5472" s="11" t="s">
        <v>16505</v>
      </c>
    </row>
    <row r="5473" spans="1:7" x14ac:dyDescent="0.3">
      <c r="A5473" s="11" t="s">
        <v>16506</v>
      </c>
      <c r="B5473" s="11">
        <v>2018</v>
      </c>
      <c r="C5473" s="11" t="s">
        <v>16507</v>
      </c>
      <c r="D5473" s="11" t="s">
        <v>16430</v>
      </c>
      <c r="E5473" s="11">
        <v>115</v>
      </c>
      <c r="F5473" s="11"/>
      <c r="G5473" s="11" t="s">
        <v>9069</v>
      </c>
    </row>
    <row r="5474" spans="1:7" x14ac:dyDescent="0.3">
      <c r="A5474" s="11" t="s">
        <v>16508</v>
      </c>
      <c r="B5474" s="11">
        <v>2019</v>
      </c>
      <c r="C5474" s="11" t="s">
        <v>16509</v>
      </c>
      <c r="D5474" s="11" t="s">
        <v>16510</v>
      </c>
      <c r="E5474" s="11"/>
      <c r="F5474" s="11"/>
      <c r="G5474" s="11" t="s">
        <v>16511</v>
      </c>
    </row>
    <row r="5475" spans="1:7" x14ac:dyDescent="0.3">
      <c r="A5475" s="11" t="s">
        <v>16512</v>
      </c>
      <c r="B5475" s="11">
        <v>2018</v>
      </c>
      <c r="C5475" s="11" t="s">
        <v>16513</v>
      </c>
      <c r="D5475" s="11" t="s">
        <v>16430</v>
      </c>
      <c r="E5475" s="11">
        <v>105</v>
      </c>
      <c r="F5475" s="11"/>
      <c r="G5475" s="11" t="s">
        <v>16514</v>
      </c>
    </row>
    <row r="5476" spans="1:7" x14ac:dyDescent="0.3">
      <c r="A5476" s="11" t="s">
        <v>16515</v>
      </c>
      <c r="B5476" s="11">
        <v>2015</v>
      </c>
      <c r="C5476" s="11" t="s">
        <v>16516</v>
      </c>
      <c r="D5476" s="11" t="s">
        <v>16430</v>
      </c>
      <c r="E5476" s="11">
        <v>73</v>
      </c>
      <c r="F5476" s="11"/>
      <c r="G5476" s="11" t="s">
        <v>16517</v>
      </c>
    </row>
    <row r="5477" spans="1:7" x14ac:dyDescent="0.3">
      <c r="A5477" s="11" t="s">
        <v>16518</v>
      </c>
      <c r="B5477" s="11">
        <v>2017</v>
      </c>
      <c r="C5477" s="11" t="s">
        <v>16519</v>
      </c>
      <c r="D5477" s="11" t="s">
        <v>16430</v>
      </c>
      <c r="E5477" s="11">
        <v>104</v>
      </c>
      <c r="F5477" s="11"/>
      <c r="G5477" s="11" t="s">
        <v>16520</v>
      </c>
    </row>
    <row r="5478" spans="1:7" x14ac:dyDescent="0.3">
      <c r="A5478" s="11" t="s">
        <v>16521</v>
      </c>
      <c r="B5478" s="11">
        <v>2018</v>
      </c>
      <c r="C5478" s="11" t="s">
        <v>16522</v>
      </c>
      <c r="D5478" s="11" t="s">
        <v>16430</v>
      </c>
      <c r="E5478" s="11">
        <v>113</v>
      </c>
      <c r="F5478" s="11"/>
      <c r="G5478" s="11" t="s">
        <v>3353</v>
      </c>
    </row>
    <row r="5479" spans="1:7" x14ac:dyDescent="0.3">
      <c r="A5479" s="11" t="s">
        <v>16523</v>
      </c>
      <c r="B5479" s="11">
        <v>2016</v>
      </c>
      <c r="C5479" s="11" t="s">
        <v>16524</v>
      </c>
      <c r="D5479" s="11" t="s">
        <v>3559</v>
      </c>
      <c r="E5479" s="11"/>
      <c r="F5479" s="11"/>
      <c r="G5479" s="11" t="s">
        <v>7659</v>
      </c>
    </row>
    <row r="5480" spans="1:7" x14ac:dyDescent="0.3">
      <c r="A5480" s="11" t="s">
        <v>16525</v>
      </c>
      <c r="B5480" s="11">
        <v>2014</v>
      </c>
      <c r="C5480" s="11" t="s">
        <v>16526</v>
      </c>
      <c r="D5480" s="11" t="s">
        <v>16527</v>
      </c>
      <c r="E5480" s="11"/>
      <c r="F5480" s="11"/>
      <c r="G5480" s="11" t="s">
        <v>16528</v>
      </c>
    </row>
    <row r="5481" spans="1:7" x14ac:dyDescent="0.3">
      <c r="A5481" s="11" t="s">
        <v>16529</v>
      </c>
      <c r="B5481" s="11">
        <v>2018</v>
      </c>
      <c r="C5481" s="11" t="s">
        <v>455</v>
      </c>
      <c r="D5481" s="11" t="s">
        <v>16530</v>
      </c>
      <c r="E5481" s="11"/>
      <c r="F5481" s="11"/>
      <c r="G5481" s="11" t="s">
        <v>457</v>
      </c>
    </row>
    <row r="5482" spans="1:7" x14ac:dyDescent="0.3">
      <c r="A5482" s="11" t="s">
        <v>16531</v>
      </c>
      <c r="B5482" s="11">
        <v>2019</v>
      </c>
      <c r="C5482" s="11" t="s">
        <v>10440</v>
      </c>
      <c r="D5482" s="11" t="s">
        <v>16532</v>
      </c>
      <c r="E5482" s="11"/>
      <c r="F5482" s="11"/>
      <c r="G5482" s="11" t="s">
        <v>10442</v>
      </c>
    </row>
    <row r="5483" spans="1:7" x14ac:dyDescent="0.3">
      <c r="A5483" s="11" t="s">
        <v>16533</v>
      </c>
      <c r="B5483" s="11">
        <v>2019</v>
      </c>
      <c r="C5483" s="11" t="s">
        <v>13018</v>
      </c>
      <c r="D5483" s="11" t="s">
        <v>16534</v>
      </c>
      <c r="E5483" s="11"/>
      <c r="F5483" s="11"/>
      <c r="G5483" s="11" t="s">
        <v>16535</v>
      </c>
    </row>
    <row r="5484" spans="1:7" x14ac:dyDescent="0.3">
      <c r="A5484" s="11" t="s">
        <v>11927</v>
      </c>
      <c r="B5484" s="11">
        <v>2018</v>
      </c>
      <c r="C5484" s="11" t="s">
        <v>16536</v>
      </c>
      <c r="D5484" s="11" t="s">
        <v>16537</v>
      </c>
      <c r="E5484" s="11"/>
      <c r="F5484" s="11"/>
      <c r="G5484" s="11" t="s">
        <v>2128</v>
      </c>
    </row>
    <row r="5485" spans="1:7" x14ac:dyDescent="0.3">
      <c r="A5485" s="11" t="s">
        <v>16538</v>
      </c>
      <c r="B5485" s="11">
        <v>2016</v>
      </c>
      <c r="C5485" s="11" t="s">
        <v>11301</v>
      </c>
      <c r="D5485" s="11" t="s">
        <v>16539</v>
      </c>
      <c r="E5485" s="11">
        <v>1</v>
      </c>
      <c r="F5485" s="11"/>
      <c r="G5485" s="11"/>
    </row>
    <row r="5486" spans="1:7" x14ac:dyDescent="0.3">
      <c r="A5486" s="11" t="s">
        <v>16540</v>
      </c>
      <c r="B5486" s="11">
        <v>1986</v>
      </c>
      <c r="C5486" s="11" t="s">
        <v>16541</v>
      </c>
      <c r="D5486" s="11" t="s">
        <v>16542</v>
      </c>
      <c r="E5486" s="11">
        <v>323</v>
      </c>
      <c r="F5486" s="11"/>
      <c r="G5486" s="11" t="s">
        <v>16543</v>
      </c>
    </row>
    <row r="5487" spans="1:7" x14ac:dyDescent="0.3">
      <c r="A5487" s="11" t="s">
        <v>16544</v>
      </c>
      <c r="B5487" s="11">
        <v>2001</v>
      </c>
      <c r="C5487" s="11" t="s">
        <v>16545</v>
      </c>
      <c r="D5487" s="11"/>
      <c r="E5487" s="11"/>
      <c r="F5487" s="11"/>
      <c r="G5487" s="11"/>
    </row>
    <row r="5488" spans="1:7" x14ac:dyDescent="0.3">
      <c r="A5488" s="11" t="s">
        <v>10584</v>
      </c>
      <c r="B5488" s="11">
        <v>1997</v>
      </c>
      <c r="C5488" s="11" t="s">
        <v>563</v>
      </c>
      <c r="D5488" s="11" t="s">
        <v>6435</v>
      </c>
      <c r="E5488" s="11">
        <v>9</v>
      </c>
      <c r="F5488" s="11"/>
      <c r="G5488" s="11" t="s">
        <v>565</v>
      </c>
    </row>
    <row r="5489" spans="1:7" x14ac:dyDescent="0.3">
      <c r="A5489" s="11" t="s">
        <v>16546</v>
      </c>
      <c r="B5489" s="11">
        <v>2014</v>
      </c>
      <c r="C5489" s="11" t="s">
        <v>16547</v>
      </c>
      <c r="D5489" s="11" t="s">
        <v>16548</v>
      </c>
      <c r="E5489" s="11"/>
      <c r="F5489" s="11"/>
      <c r="G5489" s="11"/>
    </row>
    <row r="5490" spans="1:7" x14ac:dyDescent="0.3">
      <c r="A5490" s="11" t="s">
        <v>16549</v>
      </c>
      <c r="B5490" s="11">
        <v>1997</v>
      </c>
      <c r="C5490" s="11" t="s">
        <v>8739</v>
      </c>
      <c r="D5490" s="11" t="s">
        <v>16550</v>
      </c>
      <c r="E5490" s="11">
        <v>45</v>
      </c>
      <c r="F5490" s="11"/>
      <c r="G5490" s="11" t="s">
        <v>8741</v>
      </c>
    </row>
    <row r="5491" spans="1:7" x14ac:dyDescent="0.3">
      <c r="A5491" s="11" t="s">
        <v>16551</v>
      </c>
      <c r="B5491" s="11">
        <v>2014</v>
      </c>
      <c r="C5491" s="11" t="s">
        <v>16552</v>
      </c>
      <c r="D5491" s="11" t="s">
        <v>16553</v>
      </c>
      <c r="E5491" s="11"/>
      <c r="F5491" s="11"/>
      <c r="G5491" s="11"/>
    </row>
    <row r="5492" spans="1:7" x14ac:dyDescent="0.3">
      <c r="A5492" s="11" t="s">
        <v>10595</v>
      </c>
      <c r="B5492" s="11">
        <v>2016</v>
      </c>
      <c r="C5492" s="11" t="s">
        <v>9861</v>
      </c>
      <c r="D5492" s="11" t="s">
        <v>16554</v>
      </c>
      <c r="E5492" s="11"/>
      <c r="F5492" s="11"/>
      <c r="G5492" s="11" t="s">
        <v>9863</v>
      </c>
    </row>
    <row r="5493" spans="1:7" x14ac:dyDescent="0.3">
      <c r="A5493" s="11" t="s">
        <v>10600</v>
      </c>
      <c r="B5493" s="11">
        <v>2017</v>
      </c>
      <c r="C5493" s="11" t="s">
        <v>3847</v>
      </c>
      <c r="D5493" s="11" t="s">
        <v>1091</v>
      </c>
      <c r="E5493" s="11"/>
      <c r="F5493" s="11"/>
      <c r="G5493" s="11" t="s">
        <v>7807</v>
      </c>
    </row>
    <row r="5494" spans="1:7" x14ac:dyDescent="0.3">
      <c r="A5494" s="11" t="s">
        <v>7799</v>
      </c>
      <c r="B5494" s="11">
        <v>2018</v>
      </c>
      <c r="C5494" s="11" t="s">
        <v>5499</v>
      </c>
      <c r="D5494" s="11" t="s">
        <v>6121</v>
      </c>
      <c r="E5494" s="11"/>
      <c r="F5494" s="11"/>
      <c r="G5494" s="11"/>
    </row>
    <row r="5495" spans="1:7" x14ac:dyDescent="0.3">
      <c r="A5495" s="11" t="s">
        <v>10607</v>
      </c>
      <c r="B5495" s="11">
        <v>2019</v>
      </c>
      <c r="C5495" s="11" t="s">
        <v>16555</v>
      </c>
      <c r="D5495" s="11" t="s">
        <v>16556</v>
      </c>
      <c r="E5495" s="11"/>
      <c r="F5495" s="11"/>
      <c r="G5495" s="11"/>
    </row>
    <row r="5496" spans="1:7" x14ac:dyDescent="0.3">
      <c r="A5496" s="11" t="s">
        <v>10190</v>
      </c>
      <c r="B5496" s="11">
        <v>2017</v>
      </c>
      <c r="C5496" s="11" t="s">
        <v>515</v>
      </c>
      <c r="D5496" s="11" t="s">
        <v>16557</v>
      </c>
      <c r="E5496" s="11"/>
      <c r="F5496" s="11"/>
      <c r="G5496" s="11" t="s">
        <v>517</v>
      </c>
    </row>
    <row r="5497" spans="1:7" x14ac:dyDescent="0.3">
      <c r="A5497" s="11" t="s">
        <v>11902</v>
      </c>
      <c r="B5497" s="11">
        <v>2018</v>
      </c>
      <c r="C5497" s="11" t="s">
        <v>16558</v>
      </c>
      <c r="D5497" s="11" t="s">
        <v>3321</v>
      </c>
      <c r="E5497" s="11"/>
      <c r="F5497" s="11"/>
      <c r="G5497" s="11"/>
    </row>
    <row r="5498" spans="1:7" x14ac:dyDescent="0.3">
      <c r="A5498" s="11" t="s">
        <v>16559</v>
      </c>
      <c r="B5498" s="11">
        <v>2011</v>
      </c>
      <c r="C5498" s="11" t="s">
        <v>1469</v>
      </c>
      <c r="D5498" s="11" t="s">
        <v>7466</v>
      </c>
      <c r="E5498" s="11">
        <v>2</v>
      </c>
      <c r="F5498" s="11"/>
      <c r="G5498" s="11" t="s">
        <v>3507</v>
      </c>
    </row>
    <row r="5499" spans="1:7" x14ac:dyDescent="0.3">
      <c r="A5499" s="11" t="s">
        <v>16560</v>
      </c>
      <c r="B5499" s="11">
        <v>2018</v>
      </c>
      <c r="C5499" s="11" t="s">
        <v>16561</v>
      </c>
      <c r="D5499" s="11" t="s">
        <v>16430</v>
      </c>
      <c r="E5499" s="11">
        <v>112</v>
      </c>
      <c r="F5499" s="11"/>
      <c r="G5499" s="11" t="s">
        <v>16562</v>
      </c>
    </row>
    <row r="5500" spans="1:7" x14ac:dyDescent="0.3">
      <c r="A5500" s="11" t="s">
        <v>16563</v>
      </c>
      <c r="B5500" s="11">
        <v>2018</v>
      </c>
      <c r="C5500" s="11" t="s">
        <v>10388</v>
      </c>
      <c r="D5500" s="11" t="s">
        <v>16564</v>
      </c>
      <c r="E5500" s="11"/>
      <c r="F5500" s="11"/>
      <c r="G5500" s="11" t="s">
        <v>10390</v>
      </c>
    </row>
    <row r="5501" spans="1:7" x14ac:dyDescent="0.3">
      <c r="A5501" s="11" t="s">
        <v>16565</v>
      </c>
      <c r="B5501" s="11">
        <v>2016</v>
      </c>
      <c r="C5501" s="11" t="s">
        <v>16566</v>
      </c>
      <c r="D5501" s="11" t="s">
        <v>1091</v>
      </c>
      <c r="E5501" s="11"/>
      <c r="F5501" s="11"/>
      <c r="G5501" s="11" t="s">
        <v>16567</v>
      </c>
    </row>
    <row r="5502" spans="1:7" x14ac:dyDescent="0.3">
      <c r="A5502" s="11"/>
      <c r="B5502" s="11"/>
      <c r="C5502" s="11"/>
      <c r="D5502" s="11"/>
      <c r="E5502" s="11"/>
      <c r="F5502" s="11"/>
      <c r="G5502" s="11"/>
    </row>
    <row r="5503" spans="1:7" x14ac:dyDescent="0.3">
      <c r="A5503" s="11"/>
      <c r="B5503" s="11"/>
      <c r="C5503" s="11"/>
      <c r="D5503" s="11"/>
      <c r="E5503" s="11"/>
      <c r="F5503" s="11"/>
      <c r="G5503" s="11"/>
    </row>
    <row r="5504" spans="1:7" x14ac:dyDescent="0.3">
      <c r="A5504" s="11"/>
      <c r="B5504" s="11"/>
      <c r="C5504" s="11"/>
      <c r="D5504" s="11"/>
      <c r="E5504" s="11"/>
      <c r="F5504" s="11"/>
      <c r="G5504" s="11"/>
    </row>
    <row r="5505" spans="1:7" x14ac:dyDescent="0.3">
      <c r="A5505" s="11"/>
      <c r="B5505" s="11"/>
      <c r="C5505" s="11"/>
      <c r="D5505" s="11"/>
      <c r="E5505" s="11"/>
      <c r="F5505" s="11"/>
      <c r="G5505" s="11"/>
    </row>
    <row r="5506" spans="1:7" x14ac:dyDescent="0.3">
      <c r="A5506" s="11"/>
      <c r="B5506" s="11"/>
      <c r="C5506" s="11"/>
      <c r="D5506" s="11"/>
      <c r="E5506" s="11"/>
      <c r="F5506" s="11"/>
      <c r="G5506" s="11"/>
    </row>
    <row r="5507" spans="1:7" x14ac:dyDescent="0.3">
      <c r="A5507" s="11"/>
      <c r="B5507" s="11"/>
      <c r="C5507" s="11"/>
      <c r="D5507" s="11"/>
      <c r="E5507" s="11"/>
      <c r="F5507" s="11"/>
      <c r="G5507" s="11"/>
    </row>
    <row r="5508" spans="1:7" x14ac:dyDescent="0.3">
      <c r="A5508" s="11"/>
      <c r="B5508" s="11"/>
      <c r="C5508" s="11"/>
      <c r="D5508" s="11"/>
      <c r="E5508" s="11"/>
      <c r="F5508" s="11"/>
      <c r="G5508" s="11"/>
    </row>
    <row r="5509" spans="1:7" x14ac:dyDescent="0.3">
      <c r="A5509" s="11"/>
      <c r="B5509" s="11"/>
      <c r="C5509" s="11"/>
      <c r="D5509" s="11"/>
      <c r="E5509" s="11"/>
      <c r="F5509" s="11"/>
      <c r="G5509" s="11"/>
    </row>
    <row r="5510" spans="1:7" x14ac:dyDescent="0.3">
      <c r="A5510" s="11"/>
      <c r="B5510" s="11"/>
      <c r="C5510" s="11"/>
      <c r="D5510" s="11"/>
      <c r="E5510" s="11"/>
      <c r="F5510" s="11"/>
      <c r="G5510" s="11"/>
    </row>
    <row r="5511" spans="1:7" x14ac:dyDescent="0.3">
      <c r="A5511" s="11"/>
      <c r="B5511" s="11"/>
      <c r="C5511" s="11"/>
      <c r="D5511" s="11"/>
      <c r="E5511" s="11"/>
      <c r="F5511" s="11"/>
      <c r="G5511" s="11"/>
    </row>
    <row r="5512" spans="1:7" x14ac:dyDescent="0.3">
      <c r="A5512" s="11"/>
      <c r="B5512" s="11"/>
      <c r="C5512" s="11"/>
      <c r="D5512" s="11"/>
      <c r="E5512" s="11"/>
      <c r="F5512" s="11"/>
      <c r="G5512" s="11"/>
    </row>
    <row r="5513" spans="1:7" x14ac:dyDescent="0.3">
      <c r="A5513" s="11"/>
      <c r="B5513" s="11"/>
      <c r="C5513" s="11"/>
      <c r="D5513" s="11"/>
      <c r="E5513" s="11"/>
      <c r="F5513" s="11"/>
      <c r="G5513" s="11"/>
    </row>
    <row r="5514" spans="1:7" x14ac:dyDescent="0.3">
      <c r="A5514" s="11"/>
      <c r="B5514" s="11"/>
      <c r="C5514" s="11"/>
      <c r="D5514" s="11"/>
      <c r="E5514" s="11"/>
      <c r="F5514" s="11"/>
      <c r="G5514" s="11"/>
    </row>
    <row r="5515" spans="1:7" x14ac:dyDescent="0.3">
      <c r="A5515" s="11"/>
      <c r="B5515" s="11"/>
      <c r="C5515" s="11"/>
      <c r="D5515" s="11"/>
      <c r="E5515" s="11"/>
      <c r="F5515" s="11"/>
      <c r="G5515" s="11"/>
    </row>
    <row r="5516" spans="1:7" x14ac:dyDescent="0.3">
      <c r="A5516" s="11"/>
      <c r="B5516" s="11"/>
      <c r="C5516" s="11"/>
      <c r="D5516" s="11"/>
      <c r="E5516" s="11"/>
      <c r="F5516" s="11"/>
      <c r="G5516" s="11"/>
    </row>
    <row r="5517" spans="1:7" x14ac:dyDescent="0.3">
      <c r="A5517" s="11"/>
      <c r="B5517" s="11"/>
      <c r="C5517" s="11"/>
      <c r="D5517" s="11"/>
      <c r="E5517" s="11"/>
      <c r="F5517" s="11"/>
      <c r="G5517" s="11"/>
    </row>
    <row r="5518" spans="1:7" x14ac:dyDescent="0.3">
      <c r="A5518" s="11"/>
      <c r="B5518" s="11"/>
      <c r="C5518" s="11"/>
      <c r="D5518" s="11"/>
      <c r="E5518" s="11"/>
      <c r="F5518" s="11"/>
      <c r="G5518" s="11"/>
    </row>
    <row r="5519" spans="1:7" x14ac:dyDescent="0.3">
      <c r="A5519" s="11"/>
      <c r="B5519" s="11"/>
      <c r="C5519" s="11"/>
      <c r="D5519" s="11"/>
      <c r="E5519" s="11"/>
      <c r="F5519" s="11"/>
      <c r="G5519" s="11"/>
    </row>
    <row r="5520" spans="1:7" x14ac:dyDescent="0.3">
      <c r="A5520" s="11"/>
      <c r="B5520" s="11"/>
      <c r="C5520" s="11"/>
      <c r="D5520" s="11"/>
      <c r="E5520" s="11"/>
      <c r="F5520" s="11"/>
      <c r="G5520" s="11"/>
    </row>
    <row r="5521" spans="1:7" x14ac:dyDescent="0.3">
      <c r="A5521" s="11"/>
      <c r="B5521" s="11"/>
      <c r="C5521" s="11"/>
      <c r="D5521" s="11"/>
      <c r="E5521" s="11"/>
      <c r="F5521" s="11"/>
      <c r="G5521" s="11"/>
    </row>
    <row r="5522" spans="1:7" x14ac:dyDescent="0.3">
      <c r="A5522" s="11"/>
      <c r="B5522" s="11"/>
      <c r="C5522" s="11"/>
      <c r="D5522" s="11"/>
      <c r="E5522" s="11"/>
      <c r="F5522" s="11"/>
      <c r="G5522" s="11"/>
    </row>
    <row r="5523" spans="1:7" x14ac:dyDescent="0.3">
      <c r="A5523" s="11"/>
      <c r="B5523" s="11"/>
      <c r="C5523" s="11"/>
      <c r="D5523" s="11"/>
      <c r="E5523" s="11"/>
      <c r="F5523" s="11"/>
      <c r="G5523" s="11"/>
    </row>
    <row r="5524" spans="1:7" x14ac:dyDescent="0.3">
      <c r="A5524" s="11"/>
      <c r="B5524" s="11"/>
      <c r="C5524" s="11"/>
      <c r="D5524" s="11"/>
      <c r="E5524" s="11"/>
      <c r="F5524" s="11"/>
      <c r="G5524" s="11"/>
    </row>
    <row r="5525" spans="1:7" x14ac:dyDescent="0.3">
      <c r="A5525" s="11"/>
      <c r="B5525" s="11"/>
      <c r="C5525" s="11"/>
      <c r="D5525" s="11"/>
      <c r="E5525" s="11"/>
      <c r="F5525" s="11"/>
      <c r="G5525" s="11"/>
    </row>
    <row r="5526" spans="1:7" x14ac:dyDescent="0.3">
      <c r="A5526" s="11"/>
      <c r="B5526" s="11"/>
      <c r="C5526" s="11"/>
      <c r="D5526" s="11"/>
      <c r="E5526" s="11"/>
      <c r="F5526" s="11"/>
      <c r="G5526" s="11"/>
    </row>
    <row r="5527" spans="1:7" x14ac:dyDescent="0.3">
      <c r="A5527" s="11"/>
      <c r="B5527" s="11"/>
      <c r="C5527" s="11"/>
      <c r="D5527" s="11"/>
      <c r="E5527" s="11"/>
      <c r="F5527" s="11"/>
      <c r="G5527" s="11"/>
    </row>
    <row r="5528" spans="1:7" x14ac:dyDescent="0.3">
      <c r="A5528" s="11"/>
      <c r="B5528" s="11"/>
      <c r="C5528" s="11"/>
      <c r="D5528" s="11"/>
      <c r="E5528" s="11"/>
      <c r="F5528" s="11"/>
      <c r="G5528" s="11"/>
    </row>
    <row r="5529" spans="1:7" x14ac:dyDescent="0.3">
      <c r="A5529" s="11"/>
      <c r="B5529" s="11"/>
      <c r="C5529" s="11"/>
      <c r="D5529" s="11"/>
      <c r="E5529" s="11"/>
      <c r="F5529" s="11"/>
      <c r="G5529" s="11"/>
    </row>
    <row r="5530" spans="1:7" x14ac:dyDescent="0.3">
      <c r="A5530" s="11"/>
      <c r="B5530" s="11"/>
      <c r="C5530" s="11"/>
      <c r="D5530" s="11"/>
      <c r="E5530" s="11"/>
      <c r="F5530" s="11"/>
      <c r="G5530" s="11"/>
    </row>
    <row r="5531" spans="1:7" x14ac:dyDescent="0.3">
      <c r="A5531" s="11"/>
      <c r="B5531" s="11"/>
      <c r="C5531" s="11"/>
      <c r="D5531" s="11"/>
      <c r="E5531" s="11"/>
      <c r="F5531" s="11"/>
      <c r="G5531" s="11"/>
    </row>
    <row r="5532" spans="1:7" x14ac:dyDescent="0.3">
      <c r="A5532" s="11"/>
      <c r="B5532" s="11"/>
      <c r="C5532" s="11"/>
      <c r="D5532" s="11"/>
      <c r="E5532" s="11"/>
      <c r="F5532" s="11"/>
      <c r="G5532" s="11"/>
    </row>
    <row r="5533" spans="1:7" x14ac:dyDescent="0.3">
      <c r="A5533" s="11"/>
      <c r="B5533" s="11"/>
      <c r="C5533" s="11"/>
      <c r="D5533" s="11"/>
      <c r="E5533" s="11"/>
      <c r="F5533" s="11"/>
      <c r="G5533" s="11"/>
    </row>
    <row r="5534" spans="1:7" x14ac:dyDescent="0.3">
      <c r="A5534" s="11"/>
      <c r="B5534" s="11"/>
      <c r="C5534" s="11"/>
      <c r="D5534" s="11"/>
      <c r="E5534" s="11"/>
      <c r="F5534" s="11"/>
      <c r="G5534" s="11"/>
    </row>
    <row r="5535" spans="1:7" x14ac:dyDescent="0.3">
      <c r="A5535" s="11"/>
      <c r="B5535" s="11"/>
      <c r="C5535" s="11"/>
      <c r="D5535" s="11"/>
      <c r="E5535" s="11"/>
      <c r="F5535" s="11"/>
      <c r="G5535" s="11"/>
    </row>
    <row r="5536" spans="1:7" x14ac:dyDescent="0.3">
      <c r="A5536" s="11"/>
      <c r="B5536" s="11"/>
      <c r="C5536" s="11"/>
      <c r="D5536" s="11"/>
      <c r="E5536" s="11"/>
      <c r="F5536" s="11"/>
      <c r="G5536" s="11"/>
    </row>
    <row r="5537" spans="1:7" x14ac:dyDescent="0.3">
      <c r="A5537" s="11"/>
      <c r="B5537" s="11"/>
      <c r="C5537" s="11"/>
      <c r="D5537" s="11"/>
      <c r="E5537" s="11"/>
      <c r="F5537" s="11"/>
      <c r="G5537" s="11"/>
    </row>
    <row r="5538" spans="1:7" x14ac:dyDescent="0.3">
      <c r="A5538" s="11"/>
      <c r="B5538" s="11"/>
      <c r="C5538" s="11"/>
      <c r="D5538" s="11"/>
      <c r="E5538" s="11"/>
      <c r="F5538" s="11"/>
      <c r="G5538" s="11"/>
    </row>
    <row r="5539" spans="1:7" x14ac:dyDescent="0.3">
      <c r="A5539" s="11"/>
      <c r="B5539" s="11"/>
      <c r="C5539" s="11"/>
      <c r="D5539" s="11"/>
      <c r="E5539" s="11"/>
      <c r="F5539" s="11"/>
      <c r="G5539" s="11"/>
    </row>
    <row r="5540" spans="1:7" x14ac:dyDescent="0.3">
      <c r="A5540" s="11"/>
      <c r="B5540" s="11"/>
      <c r="C5540" s="11"/>
      <c r="D5540" s="11"/>
      <c r="E5540" s="11"/>
      <c r="F5540" s="11"/>
      <c r="G5540" s="11"/>
    </row>
    <row r="5541" spans="1:7" x14ac:dyDescent="0.3">
      <c r="A5541" s="11"/>
      <c r="B5541" s="11"/>
      <c r="C5541" s="11"/>
      <c r="D5541" s="11"/>
      <c r="E5541" s="11"/>
      <c r="F5541" s="11"/>
      <c r="G5541" s="11"/>
    </row>
    <row r="5542" spans="1:7" x14ac:dyDescent="0.3">
      <c r="A5542" s="11"/>
      <c r="B5542" s="11"/>
      <c r="C5542" s="11"/>
      <c r="D5542" s="11"/>
      <c r="E5542" s="11"/>
      <c r="F5542" s="11"/>
      <c r="G5542" s="11"/>
    </row>
    <row r="5543" spans="1:7" x14ac:dyDescent="0.3">
      <c r="A5543" s="11"/>
      <c r="B5543" s="11"/>
      <c r="C5543" s="11"/>
      <c r="D5543" s="11"/>
      <c r="E5543" s="11"/>
      <c r="F5543" s="11"/>
      <c r="G5543" s="11"/>
    </row>
    <row r="5544" spans="1:7" x14ac:dyDescent="0.3">
      <c r="A5544" s="11"/>
      <c r="B5544" s="11"/>
      <c r="C5544" s="11"/>
      <c r="D5544" s="11"/>
      <c r="E5544" s="11"/>
      <c r="F5544" s="11"/>
      <c r="G5544" s="11"/>
    </row>
    <row r="5545" spans="1:7" x14ac:dyDescent="0.3">
      <c r="A5545" s="11"/>
      <c r="B5545" s="11"/>
      <c r="C5545" s="11"/>
      <c r="D5545" s="11"/>
      <c r="E5545" s="11"/>
      <c r="F5545" s="11"/>
      <c r="G5545" s="11"/>
    </row>
    <row r="5546" spans="1:7" x14ac:dyDescent="0.3">
      <c r="A5546" s="11"/>
      <c r="B5546" s="11"/>
      <c r="C5546" s="11"/>
      <c r="D5546" s="11"/>
      <c r="E5546" s="11"/>
      <c r="F5546" s="11"/>
      <c r="G5546" s="11"/>
    </row>
    <row r="5547" spans="1:7" x14ac:dyDescent="0.3">
      <c r="A5547" s="11"/>
      <c r="B5547" s="11"/>
      <c r="C5547" s="11"/>
      <c r="D5547" s="11"/>
      <c r="E5547" s="11"/>
      <c r="F5547" s="11"/>
      <c r="G5547" s="11"/>
    </row>
    <row r="5548" spans="1:7" x14ac:dyDescent="0.3">
      <c r="A5548" s="11"/>
      <c r="B5548" s="11"/>
      <c r="C5548" s="11"/>
      <c r="D5548" s="11"/>
      <c r="E5548" s="11"/>
      <c r="F5548" s="11"/>
      <c r="G5548" s="11"/>
    </row>
    <row r="5549" spans="1:7" x14ac:dyDescent="0.3">
      <c r="A5549" s="11"/>
      <c r="B5549" s="11"/>
      <c r="C5549" s="11"/>
      <c r="D5549" s="11"/>
      <c r="E5549" s="11"/>
      <c r="F5549" s="11"/>
      <c r="G5549" s="11"/>
    </row>
    <row r="5550" spans="1:7" x14ac:dyDescent="0.3">
      <c r="A5550" s="11"/>
      <c r="B5550" s="11"/>
      <c r="C5550" s="11"/>
      <c r="D5550" s="11"/>
      <c r="E5550" s="11"/>
      <c r="F5550" s="11"/>
      <c r="G5550" s="11"/>
    </row>
    <row r="5551" spans="1:7" x14ac:dyDescent="0.3">
      <c r="A5551" s="11"/>
      <c r="B5551" s="11"/>
      <c r="C5551" s="11"/>
      <c r="D5551" s="11"/>
      <c r="E5551" s="11"/>
      <c r="F5551" s="11"/>
      <c r="G5551" s="11"/>
    </row>
    <row r="5552" spans="1:7" x14ac:dyDescent="0.3">
      <c r="A5552" s="11"/>
      <c r="B5552" s="11"/>
      <c r="C5552" s="11"/>
      <c r="D5552" s="11"/>
      <c r="E5552" s="11"/>
      <c r="F5552" s="11"/>
      <c r="G5552" s="11"/>
    </row>
    <row r="5553" spans="1:7" x14ac:dyDescent="0.3">
      <c r="A5553" s="11"/>
      <c r="B5553" s="11"/>
      <c r="C5553" s="11"/>
      <c r="D5553" s="11"/>
      <c r="E5553" s="11"/>
      <c r="F5553" s="11"/>
      <c r="G5553" s="11"/>
    </row>
    <row r="5554" spans="1:7" x14ac:dyDescent="0.3">
      <c r="A5554" s="11"/>
      <c r="B5554" s="11"/>
      <c r="C5554" s="11"/>
      <c r="D5554" s="11"/>
      <c r="E5554" s="11"/>
      <c r="F5554" s="11"/>
      <c r="G5554" s="11"/>
    </row>
    <row r="5555" spans="1:7" x14ac:dyDescent="0.3">
      <c r="A5555" s="11"/>
      <c r="B5555" s="11"/>
      <c r="C5555" s="11"/>
      <c r="D5555" s="11"/>
      <c r="E5555" s="11"/>
      <c r="F5555" s="11"/>
      <c r="G5555" s="11"/>
    </row>
    <row r="5556" spans="1:7" x14ac:dyDescent="0.3">
      <c r="A5556" s="11"/>
      <c r="B5556" s="11"/>
      <c r="C5556" s="11"/>
      <c r="D5556" s="11"/>
      <c r="E5556" s="11"/>
      <c r="F5556" s="11"/>
      <c r="G5556" s="11"/>
    </row>
    <row r="5557" spans="1:7" x14ac:dyDescent="0.3">
      <c r="A5557" s="11"/>
      <c r="B5557" s="11"/>
      <c r="C5557" s="11"/>
      <c r="D5557" s="11"/>
      <c r="E5557" s="11"/>
      <c r="F5557" s="11"/>
      <c r="G5557" s="11"/>
    </row>
    <row r="5558" spans="1:7" x14ac:dyDescent="0.3">
      <c r="A5558" s="11"/>
      <c r="B5558" s="11"/>
      <c r="C5558" s="11"/>
      <c r="D5558" s="11"/>
      <c r="E5558" s="11"/>
      <c r="F5558" s="11"/>
      <c r="G5558" s="11"/>
    </row>
    <row r="5559" spans="1:7" x14ac:dyDescent="0.3">
      <c r="A5559" s="11"/>
      <c r="B5559" s="11"/>
      <c r="C5559" s="11"/>
      <c r="D5559" s="11"/>
      <c r="E5559" s="11"/>
      <c r="F5559" s="11"/>
      <c r="G5559" s="11"/>
    </row>
    <row r="5560" spans="1:7" x14ac:dyDescent="0.3">
      <c r="A5560" s="11"/>
      <c r="B5560" s="11"/>
      <c r="C5560" s="11"/>
      <c r="D5560" s="11"/>
      <c r="E5560" s="11"/>
      <c r="F5560" s="11"/>
      <c r="G5560" s="11"/>
    </row>
    <row r="5561" spans="1:7" x14ac:dyDescent="0.3">
      <c r="A5561" s="11"/>
      <c r="B5561" s="11"/>
      <c r="C5561" s="11"/>
      <c r="D5561" s="11"/>
      <c r="E5561" s="11"/>
      <c r="F5561" s="11"/>
      <c r="G5561" s="11"/>
    </row>
    <row r="5562" spans="1:7" x14ac:dyDescent="0.3">
      <c r="A5562" s="11"/>
      <c r="B5562" s="11"/>
      <c r="C5562" s="11"/>
      <c r="D5562" s="11"/>
      <c r="E5562" s="11"/>
      <c r="F5562" s="11"/>
      <c r="G5562" s="11"/>
    </row>
    <row r="5563" spans="1:7" x14ac:dyDescent="0.3">
      <c r="A5563" s="11"/>
      <c r="B5563" s="11"/>
      <c r="C5563" s="11"/>
      <c r="D5563" s="11"/>
      <c r="E5563" s="11"/>
      <c r="F5563" s="11"/>
      <c r="G5563" s="11"/>
    </row>
    <row r="5564" spans="1:7" x14ac:dyDescent="0.3">
      <c r="A5564" s="11"/>
      <c r="B5564" s="11"/>
      <c r="C5564" s="11"/>
      <c r="D5564" s="11"/>
      <c r="E5564" s="11"/>
      <c r="F5564" s="11"/>
      <c r="G5564" s="11"/>
    </row>
    <row r="5565" spans="1:7" x14ac:dyDescent="0.3">
      <c r="A5565" s="11"/>
      <c r="B5565" s="11"/>
      <c r="C5565" s="11"/>
      <c r="D5565" s="11"/>
      <c r="E5565" s="11"/>
      <c r="F5565" s="11"/>
      <c r="G5565" s="11"/>
    </row>
    <row r="5566" spans="1:7" x14ac:dyDescent="0.3">
      <c r="A5566" s="11"/>
      <c r="B5566" s="11"/>
      <c r="C5566" s="11"/>
      <c r="D5566" s="11"/>
      <c r="E5566" s="11"/>
      <c r="F5566" s="11"/>
      <c r="G5566" s="11"/>
    </row>
    <row r="5567" spans="1:7" x14ac:dyDescent="0.3">
      <c r="A5567" s="11"/>
      <c r="B5567" s="11"/>
      <c r="C5567" s="11"/>
      <c r="D5567" s="11"/>
      <c r="E5567" s="11"/>
      <c r="F5567" s="11"/>
      <c r="G5567" s="11"/>
    </row>
    <row r="5568" spans="1:7" x14ac:dyDescent="0.3">
      <c r="A5568" s="11"/>
      <c r="B5568" s="11"/>
      <c r="C5568" s="11"/>
      <c r="D5568" s="11"/>
      <c r="E5568" s="11"/>
      <c r="F5568" s="11"/>
      <c r="G5568" s="11"/>
    </row>
    <row r="5569" spans="1:7" x14ac:dyDescent="0.3">
      <c r="A5569" s="11"/>
      <c r="B5569" s="11"/>
      <c r="C5569" s="11"/>
      <c r="D5569" s="11"/>
      <c r="E5569" s="11"/>
      <c r="F5569" s="11"/>
      <c r="G5569" s="11"/>
    </row>
    <row r="5570" spans="1:7" x14ac:dyDescent="0.3">
      <c r="A5570" s="11"/>
      <c r="B5570" s="11"/>
      <c r="C5570" s="11"/>
      <c r="D5570" s="11"/>
      <c r="E5570" s="11"/>
      <c r="F5570" s="11"/>
      <c r="G5570" s="11"/>
    </row>
    <row r="5571" spans="1:7" x14ac:dyDescent="0.3">
      <c r="A5571" s="11"/>
      <c r="B5571" s="11"/>
      <c r="C5571" s="11"/>
      <c r="D5571" s="11"/>
      <c r="E5571" s="11"/>
      <c r="F5571" s="11"/>
      <c r="G5571" s="11"/>
    </row>
    <row r="5572" spans="1:7" x14ac:dyDescent="0.3">
      <c r="A5572" s="11"/>
      <c r="B5572" s="11"/>
      <c r="C5572" s="11"/>
      <c r="D5572" s="11"/>
      <c r="E5572" s="11"/>
      <c r="F5572" s="11"/>
      <c r="G5572" s="11"/>
    </row>
    <row r="5573" spans="1:7" x14ac:dyDescent="0.3">
      <c r="A5573" s="11"/>
      <c r="B5573" s="11"/>
      <c r="C5573" s="11"/>
      <c r="D5573" s="11"/>
      <c r="E5573" s="11"/>
      <c r="F5573" s="11"/>
      <c r="G5573" s="11"/>
    </row>
    <row r="5574" spans="1:7" x14ac:dyDescent="0.3">
      <c r="A5574" s="11"/>
      <c r="B5574" s="11"/>
      <c r="C5574" s="11"/>
      <c r="D5574" s="11"/>
      <c r="E5574" s="11"/>
      <c r="F5574" s="11"/>
      <c r="G5574" s="11"/>
    </row>
    <row r="5575" spans="1:7" x14ac:dyDescent="0.3">
      <c r="A5575" s="11"/>
      <c r="B5575" s="11"/>
      <c r="C5575" s="11"/>
      <c r="D5575" s="11"/>
      <c r="E5575" s="11"/>
      <c r="F5575" s="11"/>
      <c r="G5575" s="11"/>
    </row>
    <row r="5576" spans="1:7" x14ac:dyDescent="0.3">
      <c r="A5576" s="11"/>
      <c r="B5576" s="11"/>
      <c r="C5576" s="11"/>
      <c r="D5576" s="11"/>
      <c r="E5576" s="11"/>
      <c r="F5576" s="11"/>
      <c r="G5576" s="11"/>
    </row>
    <row r="5577" spans="1:7" x14ac:dyDescent="0.3">
      <c r="A5577" s="11"/>
      <c r="B5577" s="11"/>
      <c r="C5577" s="11"/>
      <c r="D5577" s="11"/>
      <c r="E5577" s="11"/>
      <c r="F5577" s="11"/>
      <c r="G5577" s="11"/>
    </row>
    <row r="5578" spans="1:7" x14ac:dyDescent="0.3">
      <c r="A5578" s="11"/>
      <c r="B5578" s="11"/>
      <c r="C5578" s="11"/>
      <c r="D5578" s="11"/>
      <c r="E5578" s="11"/>
      <c r="F5578" s="11"/>
      <c r="G5578" s="11"/>
    </row>
    <row r="5579" spans="1:7" x14ac:dyDescent="0.3">
      <c r="A5579" s="11"/>
      <c r="B5579" s="11"/>
      <c r="C5579" s="11"/>
      <c r="D5579" s="11"/>
      <c r="E5579" s="11"/>
      <c r="F5579" s="11"/>
      <c r="G5579" s="11"/>
    </row>
    <row r="5580" spans="1:7" x14ac:dyDescent="0.3">
      <c r="A5580" s="11"/>
      <c r="B5580" s="11"/>
      <c r="C5580" s="11"/>
      <c r="D5580" s="11"/>
      <c r="E5580" s="11"/>
      <c r="F5580" s="11"/>
      <c r="G5580" s="11"/>
    </row>
    <row r="5581" spans="1:7" x14ac:dyDescent="0.3">
      <c r="A5581" s="11"/>
      <c r="B5581" s="11"/>
      <c r="C5581" s="11"/>
      <c r="D5581" s="11"/>
      <c r="E5581" s="11"/>
      <c r="F5581" s="11"/>
      <c r="G5581" s="11"/>
    </row>
    <row r="5582" spans="1:7" x14ac:dyDescent="0.3">
      <c r="A5582" s="11"/>
      <c r="B5582" s="11"/>
      <c r="C5582" s="11"/>
      <c r="D5582" s="11"/>
      <c r="E5582" s="11"/>
      <c r="F5582" s="11"/>
      <c r="G5582" s="11"/>
    </row>
    <row r="5583" spans="1:7" x14ac:dyDescent="0.3">
      <c r="A5583" s="11"/>
      <c r="B5583" s="11"/>
      <c r="C5583" s="11"/>
      <c r="D5583" s="11"/>
      <c r="E5583" s="11"/>
      <c r="F5583" s="11"/>
      <c r="G5583" s="11"/>
    </row>
    <row r="5584" spans="1:7" x14ac:dyDescent="0.3">
      <c r="A5584" s="11"/>
      <c r="B5584" s="11"/>
      <c r="C5584" s="11"/>
      <c r="D5584" s="11"/>
      <c r="E5584" s="11"/>
      <c r="F5584" s="11"/>
      <c r="G5584" s="11"/>
    </row>
    <row r="5585" spans="1:7" x14ac:dyDescent="0.3">
      <c r="A5585" s="11"/>
      <c r="B5585" s="11"/>
      <c r="C5585" s="11"/>
      <c r="D5585" s="11"/>
      <c r="E5585" s="11"/>
      <c r="F5585" s="11"/>
      <c r="G5585" s="11"/>
    </row>
    <row r="5586" spans="1:7" x14ac:dyDescent="0.3">
      <c r="A5586" s="11"/>
      <c r="B5586" s="11"/>
      <c r="C5586" s="11"/>
      <c r="D5586" s="11"/>
      <c r="E5586" s="11"/>
      <c r="F5586" s="11"/>
      <c r="G5586" s="11"/>
    </row>
    <row r="5587" spans="1:7" x14ac:dyDescent="0.3">
      <c r="A5587" s="11"/>
      <c r="B5587" s="11"/>
      <c r="C5587" s="11"/>
      <c r="D5587" s="11"/>
      <c r="E5587" s="11"/>
      <c r="F5587" s="11"/>
      <c r="G5587" s="11"/>
    </row>
    <row r="5588" spans="1:7" x14ac:dyDescent="0.3">
      <c r="A5588" s="11"/>
      <c r="B5588" s="11"/>
      <c r="C5588" s="11"/>
      <c r="D5588" s="11"/>
      <c r="E5588" s="11"/>
      <c r="F5588" s="11"/>
      <c r="G5588" s="11"/>
    </row>
    <row r="5589" spans="1:7" x14ac:dyDescent="0.3">
      <c r="A5589" s="11"/>
      <c r="B5589" s="11"/>
      <c r="C5589" s="11"/>
      <c r="D5589" s="11"/>
      <c r="E5589" s="11"/>
      <c r="F5589" s="11"/>
      <c r="G5589" s="11"/>
    </row>
    <row r="5590" spans="1:7" x14ac:dyDescent="0.3">
      <c r="A5590" s="11"/>
      <c r="B5590" s="11"/>
      <c r="C5590" s="11"/>
      <c r="D5590" s="11"/>
      <c r="E5590" s="11"/>
      <c r="F5590" s="11"/>
      <c r="G5590" s="11"/>
    </row>
    <row r="5591" spans="1:7" x14ac:dyDescent="0.3">
      <c r="A5591" s="11"/>
      <c r="B5591" s="11"/>
      <c r="C5591" s="11"/>
      <c r="D5591" s="11"/>
      <c r="E5591" s="11"/>
      <c r="F5591" s="11"/>
      <c r="G5591" s="11"/>
    </row>
    <row r="5592" spans="1:7" x14ac:dyDescent="0.3">
      <c r="A5592" s="11"/>
      <c r="B5592" s="11"/>
      <c r="C5592" s="11"/>
      <c r="D5592" s="11"/>
      <c r="E5592" s="11"/>
      <c r="F5592" s="11"/>
      <c r="G5592" s="11"/>
    </row>
    <row r="5593" spans="1:7" x14ac:dyDescent="0.3">
      <c r="A5593" s="11"/>
      <c r="B5593" s="11"/>
      <c r="C5593" s="11"/>
      <c r="D5593" s="11"/>
      <c r="E5593" s="11"/>
      <c r="F5593" s="11"/>
      <c r="G5593" s="11"/>
    </row>
    <row r="5594" spans="1:7" x14ac:dyDescent="0.3">
      <c r="A5594" s="11"/>
      <c r="B5594" s="11"/>
      <c r="C5594" s="11"/>
      <c r="D5594" s="11"/>
      <c r="E5594" s="11"/>
      <c r="F5594" s="11"/>
      <c r="G5594" s="11"/>
    </row>
    <row r="5595" spans="1:7" x14ac:dyDescent="0.3">
      <c r="A5595" s="11"/>
      <c r="B5595" s="11"/>
      <c r="C5595" s="11"/>
      <c r="D5595" s="11"/>
      <c r="E5595" s="11"/>
      <c r="F5595" s="11"/>
      <c r="G5595" s="11"/>
    </row>
    <row r="5596" spans="1:7" x14ac:dyDescent="0.3">
      <c r="A5596" s="11"/>
      <c r="B5596" s="11"/>
      <c r="C5596" s="11"/>
      <c r="D5596" s="11"/>
      <c r="E5596" s="11"/>
      <c r="F5596" s="11"/>
      <c r="G5596" s="11"/>
    </row>
    <row r="5597" spans="1:7" x14ac:dyDescent="0.3">
      <c r="A5597" s="11"/>
      <c r="B5597" s="11"/>
      <c r="C5597" s="11"/>
      <c r="D5597" s="11"/>
      <c r="E5597" s="11"/>
      <c r="F5597" s="11"/>
      <c r="G5597" s="11"/>
    </row>
    <row r="5598" spans="1:7" x14ac:dyDescent="0.3">
      <c r="A5598" s="11"/>
      <c r="B5598" s="11"/>
      <c r="C5598" s="11"/>
      <c r="D5598" s="11"/>
      <c r="E5598" s="11"/>
      <c r="F5598" s="11"/>
      <c r="G5598" s="11"/>
    </row>
    <row r="5599" spans="1:7" x14ac:dyDescent="0.3">
      <c r="A5599" s="11"/>
      <c r="B5599" s="11"/>
      <c r="C5599" s="11"/>
      <c r="D5599" s="11"/>
      <c r="E5599" s="11"/>
      <c r="F5599" s="11"/>
      <c r="G5599" s="11"/>
    </row>
    <row r="5600" spans="1:7" x14ac:dyDescent="0.3">
      <c r="A5600" s="11"/>
      <c r="B5600" s="11"/>
      <c r="C5600" s="11"/>
      <c r="D5600" s="11"/>
      <c r="E5600" s="11"/>
      <c r="F5600" s="11"/>
      <c r="G5600" s="11"/>
    </row>
    <row r="5601" spans="1:7" x14ac:dyDescent="0.3">
      <c r="A5601" s="11"/>
      <c r="B5601" s="11"/>
      <c r="C5601" s="11"/>
      <c r="D5601" s="11"/>
      <c r="E5601" s="11"/>
      <c r="F5601" s="11"/>
      <c r="G5601" s="11"/>
    </row>
    <row r="5602" spans="1:7" x14ac:dyDescent="0.3">
      <c r="A5602" s="11"/>
      <c r="B5602" s="11"/>
      <c r="C5602" s="11"/>
      <c r="D5602" s="11"/>
      <c r="E5602" s="11"/>
      <c r="F5602" s="11"/>
      <c r="G5602" s="11"/>
    </row>
    <row r="5603" spans="1:7" x14ac:dyDescent="0.3">
      <c r="A5603" s="11"/>
      <c r="B5603" s="11"/>
      <c r="C5603" s="11"/>
      <c r="D5603" s="11"/>
      <c r="E5603" s="11"/>
      <c r="F5603" s="11"/>
      <c r="G5603" s="11"/>
    </row>
    <row r="5604" spans="1:7" x14ac:dyDescent="0.3">
      <c r="A5604" s="11"/>
      <c r="B5604" s="11"/>
      <c r="C5604" s="11"/>
      <c r="D5604" s="11"/>
      <c r="E5604" s="11"/>
      <c r="F5604" s="11"/>
      <c r="G5604" s="11"/>
    </row>
    <row r="5605" spans="1:7" x14ac:dyDescent="0.3">
      <c r="A5605" s="11"/>
      <c r="B5605" s="11"/>
      <c r="C5605" s="11"/>
      <c r="D5605" s="11"/>
      <c r="E5605" s="11"/>
      <c r="F5605" s="11"/>
      <c r="G5605" s="11"/>
    </row>
    <row r="5606" spans="1:7" x14ac:dyDescent="0.3">
      <c r="A5606" s="11"/>
      <c r="B5606" s="11"/>
      <c r="C5606" s="11"/>
      <c r="D5606" s="11"/>
      <c r="E5606" s="11"/>
      <c r="F5606" s="11"/>
      <c r="G5606" s="11"/>
    </row>
    <row r="5607" spans="1:7" x14ac:dyDescent="0.3">
      <c r="A5607" s="11"/>
      <c r="B5607" s="11"/>
      <c r="C5607" s="11"/>
      <c r="D5607" s="11"/>
      <c r="E5607" s="11"/>
      <c r="F5607" s="11"/>
      <c r="G5607" s="11"/>
    </row>
    <row r="5608" spans="1:7" x14ac:dyDescent="0.3">
      <c r="A5608" s="11"/>
      <c r="B5608" s="11"/>
      <c r="C5608" s="11"/>
      <c r="D5608" s="11"/>
      <c r="E5608" s="11"/>
      <c r="F5608" s="11"/>
      <c r="G5608" s="11"/>
    </row>
    <row r="5609" spans="1:7" x14ac:dyDescent="0.3">
      <c r="A5609" s="11"/>
      <c r="B5609" s="11"/>
      <c r="C5609" s="11"/>
      <c r="D5609" s="11"/>
      <c r="E5609" s="11"/>
      <c r="F5609" s="11"/>
      <c r="G5609" s="11"/>
    </row>
    <row r="5610" spans="1:7" x14ac:dyDescent="0.3">
      <c r="A5610" s="11"/>
      <c r="B5610" s="11"/>
      <c r="C5610" s="11"/>
      <c r="D5610" s="11"/>
      <c r="E5610" s="11"/>
      <c r="F5610" s="11"/>
      <c r="G5610" s="11"/>
    </row>
    <row r="5611" spans="1:7" x14ac:dyDescent="0.3">
      <c r="A5611" s="11"/>
      <c r="B5611" s="11"/>
      <c r="C5611" s="11"/>
      <c r="D5611" s="11"/>
      <c r="E5611" s="11"/>
      <c r="F5611" s="11"/>
      <c r="G5611" s="11"/>
    </row>
    <row r="5612" spans="1:7" x14ac:dyDescent="0.3">
      <c r="A5612" s="11"/>
      <c r="B5612" s="11"/>
      <c r="C5612" s="11"/>
      <c r="D5612" s="11"/>
      <c r="E5612" s="11"/>
      <c r="F5612" s="11"/>
      <c r="G5612" s="11"/>
    </row>
    <row r="5613" spans="1:7" x14ac:dyDescent="0.3">
      <c r="A5613" s="11"/>
      <c r="B5613" s="11"/>
      <c r="C5613" s="11"/>
      <c r="D5613" s="11"/>
      <c r="E5613" s="11"/>
      <c r="F5613" s="11"/>
      <c r="G5613" s="11"/>
    </row>
    <row r="5614" spans="1:7" x14ac:dyDescent="0.3">
      <c r="A5614" s="11"/>
      <c r="B5614" s="11"/>
      <c r="C5614" s="11"/>
      <c r="D5614" s="11"/>
      <c r="E5614" s="11"/>
      <c r="F5614" s="11"/>
      <c r="G5614" s="11"/>
    </row>
    <row r="5615" spans="1:7" x14ac:dyDescent="0.3">
      <c r="A5615" s="11"/>
      <c r="B5615" s="11"/>
      <c r="C5615" s="11"/>
      <c r="D5615" s="11"/>
      <c r="E5615" s="11"/>
      <c r="F5615" s="11"/>
      <c r="G5615" s="11"/>
    </row>
    <row r="5616" spans="1:7" x14ac:dyDescent="0.3">
      <c r="A5616" s="11"/>
      <c r="B5616" s="11"/>
      <c r="C5616" s="11"/>
      <c r="D5616" s="11"/>
      <c r="E5616" s="11"/>
      <c r="F5616" s="11"/>
      <c r="G5616" s="11"/>
    </row>
    <row r="5617" spans="1:7" x14ac:dyDescent="0.3">
      <c r="A5617" s="11"/>
      <c r="B5617" s="11"/>
      <c r="C5617" s="11"/>
      <c r="D5617" s="11"/>
      <c r="E5617" s="11"/>
      <c r="F5617" s="11"/>
      <c r="G5617" s="11"/>
    </row>
    <row r="5618" spans="1:7" x14ac:dyDescent="0.3">
      <c r="A5618" s="11"/>
      <c r="B5618" s="11"/>
      <c r="C5618" s="11"/>
      <c r="D5618" s="11"/>
      <c r="E5618" s="11"/>
      <c r="F5618" s="11"/>
      <c r="G5618" s="11"/>
    </row>
    <row r="5619" spans="1:7" x14ac:dyDescent="0.3">
      <c r="A5619" s="11"/>
      <c r="B5619" s="11"/>
      <c r="C5619" s="11"/>
      <c r="D5619" s="11"/>
      <c r="E5619" s="11"/>
      <c r="F5619" s="11"/>
      <c r="G5619" s="11"/>
    </row>
    <row r="5620" spans="1:7" x14ac:dyDescent="0.3">
      <c r="A5620" s="11"/>
      <c r="B5620" s="11"/>
      <c r="C5620" s="11"/>
      <c r="D5620" s="11"/>
      <c r="E5620" s="11"/>
      <c r="F5620" s="11"/>
      <c r="G5620" s="11"/>
    </row>
    <row r="5621" spans="1:7" x14ac:dyDescent="0.3">
      <c r="A5621" s="11"/>
      <c r="B5621" s="11"/>
      <c r="C5621" s="11"/>
      <c r="D5621" s="11"/>
      <c r="E5621" s="11"/>
      <c r="F5621" s="11"/>
      <c r="G5621" s="11"/>
    </row>
    <row r="5622" spans="1:7" x14ac:dyDescent="0.3">
      <c r="A5622" s="11"/>
      <c r="B5622" s="11"/>
      <c r="C5622" s="11"/>
      <c r="D5622" s="11"/>
      <c r="E5622" s="11"/>
      <c r="F5622" s="11"/>
      <c r="G5622" s="11"/>
    </row>
    <row r="5623" spans="1:7" x14ac:dyDescent="0.3">
      <c r="A5623" s="11"/>
      <c r="B5623" s="11"/>
      <c r="C5623" s="11"/>
      <c r="D5623" s="11"/>
      <c r="E5623" s="11"/>
      <c r="F5623" s="11"/>
      <c r="G5623" s="11"/>
    </row>
    <row r="5624" spans="1:7" x14ac:dyDescent="0.3">
      <c r="A5624" s="11"/>
      <c r="B5624" s="11"/>
      <c r="C5624" s="11"/>
      <c r="D5624" s="11"/>
      <c r="E5624" s="11"/>
      <c r="F5624" s="11"/>
      <c r="G5624" s="11"/>
    </row>
    <row r="5625" spans="1:7" x14ac:dyDescent="0.3">
      <c r="A5625" s="11"/>
      <c r="B5625" s="11"/>
      <c r="C5625" s="11"/>
      <c r="D5625" s="11"/>
      <c r="E5625" s="11"/>
      <c r="F5625" s="11"/>
      <c r="G5625" s="11"/>
    </row>
    <row r="5626" spans="1:7" x14ac:dyDescent="0.3">
      <c r="A5626" s="11"/>
      <c r="B5626" s="11"/>
      <c r="C5626" s="11"/>
      <c r="D5626" s="11"/>
      <c r="E5626" s="11"/>
      <c r="F5626" s="11"/>
      <c r="G5626" s="11"/>
    </row>
    <row r="5627" spans="1:7" x14ac:dyDescent="0.3">
      <c r="A5627" s="11"/>
      <c r="B5627" s="11"/>
      <c r="C5627" s="11"/>
      <c r="D5627" s="11"/>
      <c r="E5627" s="11"/>
      <c r="F5627" s="11"/>
      <c r="G5627" s="11"/>
    </row>
    <row r="5628" spans="1:7" x14ac:dyDescent="0.3">
      <c r="A5628" s="11"/>
      <c r="B5628" s="11"/>
      <c r="C5628" s="11"/>
      <c r="D5628" s="11"/>
      <c r="E5628" s="11"/>
      <c r="F5628" s="11"/>
      <c r="G5628" s="11"/>
    </row>
    <row r="5629" spans="1:7" x14ac:dyDescent="0.3">
      <c r="A5629" s="11"/>
      <c r="B5629" s="11"/>
      <c r="C5629" s="11"/>
      <c r="D5629" s="11"/>
      <c r="E5629" s="11"/>
      <c r="F5629" s="11"/>
      <c r="G5629" s="11"/>
    </row>
    <row r="5630" spans="1:7" x14ac:dyDescent="0.3">
      <c r="A5630" s="11"/>
      <c r="B5630" s="11"/>
      <c r="C5630" s="11"/>
      <c r="D5630" s="11"/>
      <c r="E5630" s="11"/>
      <c r="F5630" s="11"/>
      <c r="G5630" s="11"/>
    </row>
    <row r="5631" spans="1:7" x14ac:dyDescent="0.3">
      <c r="A5631" s="11"/>
      <c r="B5631" s="11"/>
      <c r="C5631" s="11"/>
      <c r="D5631" s="11"/>
      <c r="E5631" s="11"/>
      <c r="F5631" s="11"/>
      <c r="G5631" s="11"/>
    </row>
    <row r="5632" spans="1:7" x14ac:dyDescent="0.3">
      <c r="A5632" s="11"/>
      <c r="B5632" s="11"/>
      <c r="C5632" s="11"/>
      <c r="D5632" s="11"/>
      <c r="E5632" s="11"/>
      <c r="F5632" s="11"/>
      <c r="G5632" s="11"/>
    </row>
    <row r="5633" spans="1:7" x14ac:dyDescent="0.3">
      <c r="A5633" s="11"/>
      <c r="B5633" s="11"/>
      <c r="C5633" s="11"/>
      <c r="D5633" s="11"/>
      <c r="E5633" s="11"/>
      <c r="F5633" s="11"/>
      <c r="G5633" s="11"/>
    </row>
    <row r="5634" spans="1:7" x14ac:dyDescent="0.3">
      <c r="A5634" s="11"/>
      <c r="B5634" s="11"/>
      <c r="C5634" s="11"/>
      <c r="D5634" s="11"/>
      <c r="E5634" s="11"/>
      <c r="F5634" s="11"/>
      <c r="G5634" s="11"/>
    </row>
    <row r="5635" spans="1:7" x14ac:dyDescent="0.3">
      <c r="A5635" s="11"/>
      <c r="B5635" s="11"/>
      <c r="C5635" s="11"/>
      <c r="D5635" s="11"/>
      <c r="E5635" s="11"/>
      <c r="F5635" s="11"/>
      <c r="G5635" s="11"/>
    </row>
    <row r="5636" spans="1:7" x14ac:dyDescent="0.3">
      <c r="A5636" s="11"/>
      <c r="B5636" s="11"/>
      <c r="C5636" s="11"/>
      <c r="D5636" s="11"/>
      <c r="E5636" s="11"/>
      <c r="F5636" s="11"/>
      <c r="G5636" s="11"/>
    </row>
    <row r="5637" spans="1:7" x14ac:dyDescent="0.3">
      <c r="A5637" s="11"/>
      <c r="B5637" s="11"/>
      <c r="C5637" s="11"/>
      <c r="D5637" s="11"/>
      <c r="E5637" s="11"/>
      <c r="F5637" s="11"/>
      <c r="G5637" s="11"/>
    </row>
    <row r="5638" spans="1:7" x14ac:dyDescent="0.3">
      <c r="A5638" s="11"/>
      <c r="B5638" s="11"/>
      <c r="C5638" s="11"/>
      <c r="D5638" s="11"/>
      <c r="E5638" s="11"/>
      <c r="F5638" s="11"/>
      <c r="G5638" s="11"/>
    </row>
    <row r="5639" spans="1:7" x14ac:dyDescent="0.3">
      <c r="A5639" s="11"/>
      <c r="B5639" s="11"/>
      <c r="C5639" s="11"/>
      <c r="D5639" s="11"/>
      <c r="E5639" s="11"/>
      <c r="F5639" s="11"/>
      <c r="G5639" s="11"/>
    </row>
    <row r="5640" spans="1:7" x14ac:dyDescent="0.3">
      <c r="A5640" s="11"/>
      <c r="B5640" s="11"/>
      <c r="C5640" s="11"/>
      <c r="D5640" s="11"/>
      <c r="E5640" s="11"/>
      <c r="F5640" s="11"/>
      <c r="G5640" s="11"/>
    </row>
    <row r="5641" spans="1:7" x14ac:dyDescent="0.3">
      <c r="A5641" s="11"/>
      <c r="B5641" s="11"/>
      <c r="C5641" s="11"/>
      <c r="D5641" s="11"/>
      <c r="E5641" s="11"/>
      <c r="F5641" s="11"/>
      <c r="G5641" s="11"/>
    </row>
    <row r="5642" spans="1:7" x14ac:dyDescent="0.3">
      <c r="A5642" s="11"/>
      <c r="B5642" s="11"/>
      <c r="C5642" s="11"/>
      <c r="D5642" s="11"/>
      <c r="E5642" s="11"/>
      <c r="F5642" s="11"/>
      <c r="G5642" s="11"/>
    </row>
    <row r="5643" spans="1:7" x14ac:dyDescent="0.3">
      <c r="A5643" s="11"/>
      <c r="B5643" s="11"/>
      <c r="C5643" s="11"/>
      <c r="D5643" s="11"/>
      <c r="E5643" s="11"/>
      <c r="F5643" s="11"/>
      <c r="G5643" s="11"/>
    </row>
    <row r="5644" spans="1:7" x14ac:dyDescent="0.3">
      <c r="A5644" s="11"/>
      <c r="B5644" s="11"/>
      <c r="C5644" s="11"/>
      <c r="D5644" s="11"/>
      <c r="E5644" s="11"/>
      <c r="F5644" s="11"/>
      <c r="G5644" s="11"/>
    </row>
    <row r="5645" spans="1:7" x14ac:dyDescent="0.3">
      <c r="A5645" s="11"/>
      <c r="B5645" s="11"/>
      <c r="C5645" s="11"/>
      <c r="D5645" s="11"/>
      <c r="E5645" s="11"/>
      <c r="F5645" s="11"/>
      <c r="G5645" s="11"/>
    </row>
    <row r="5646" spans="1:7" x14ac:dyDescent="0.3">
      <c r="A5646" s="11"/>
      <c r="B5646" s="11"/>
      <c r="C5646" s="11"/>
      <c r="D5646" s="11"/>
      <c r="E5646" s="11"/>
      <c r="F5646" s="11"/>
      <c r="G5646" s="11"/>
    </row>
    <row r="5647" spans="1:7" x14ac:dyDescent="0.3">
      <c r="A5647" s="11"/>
      <c r="B5647" s="11"/>
      <c r="C5647" s="11"/>
      <c r="D5647" s="11"/>
      <c r="E5647" s="11"/>
      <c r="F5647" s="11"/>
      <c r="G5647" s="11"/>
    </row>
    <row r="5648" spans="1:7" x14ac:dyDescent="0.3">
      <c r="A5648" s="11"/>
      <c r="B5648" s="11"/>
      <c r="C5648" s="11"/>
      <c r="D5648" s="11"/>
      <c r="E5648" s="11"/>
      <c r="F5648" s="11"/>
      <c r="G5648" s="11"/>
    </row>
    <row r="5649" spans="1:7" x14ac:dyDescent="0.3">
      <c r="A5649" s="11"/>
      <c r="B5649" s="11"/>
      <c r="C5649" s="11"/>
      <c r="D5649" s="11"/>
      <c r="E5649" s="11"/>
      <c r="F5649" s="11"/>
      <c r="G5649" s="11"/>
    </row>
    <row r="5650" spans="1:7" x14ac:dyDescent="0.3">
      <c r="A5650" s="11"/>
      <c r="B5650" s="11"/>
      <c r="C5650" s="11"/>
      <c r="D5650" s="11"/>
      <c r="E5650" s="11"/>
      <c r="F5650" s="11"/>
      <c r="G5650" s="11"/>
    </row>
    <row r="5651" spans="1:7" x14ac:dyDescent="0.3">
      <c r="A5651" s="11"/>
      <c r="B5651" s="11"/>
      <c r="C5651" s="11"/>
      <c r="D5651" s="11"/>
      <c r="E5651" s="11"/>
      <c r="F5651" s="11"/>
      <c r="G5651" s="11"/>
    </row>
    <row r="5652" spans="1:7" x14ac:dyDescent="0.3">
      <c r="A5652" s="11"/>
      <c r="B5652" s="11"/>
      <c r="C5652" s="11"/>
      <c r="D5652" s="11"/>
      <c r="E5652" s="11"/>
      <c r="F5652" s="11"/>
      <c r="G5652" s="11"/>
    </row>
    <row r="5653" spans="1:7" x14ac:dyDescent="0.3">
      <c r="A5653" s="11"/>
      <c r="B5653" s="11"/>
      <c r="C5653" s="11"/>
      <c r="D5653" s="11"/>
      <c r="E5653" s="11"/>
      <c r="F5653" s="11"/>
      <c r="G5653" s="11"/>
    </row>
    <row r="5654" spans="1:7" x14ac:dyDescent="0.3">
      <c r="A5654" s="11"/>
      <c r="B5654" s="11"/>
      <c r="C5654" s="11"/>
      <c r="D5654" s="11"/>
      <c r="E5654" s="11"/>
      <c r="F5654" s="11"/>
      <c r="G5654" s="11"/>
    </row>
    <row r="5655" spans="1:7" x14ac:dyDescent="0.3">
      <c r="A5655" s="11"/>
      <c r="B5655" s="11"/>
      <c r="C5655" s="11"/>
      <c r="D5655" s="11"/>
      <c r="E5655" s="11"/>
      <c r="F5655" s="11"/>
      <c r="G5655" s="11"/>
    </row>
    <row r="5656" spans="1:7" x14ac:dyDescent="0.3">
      <c r="A5656" s="11"/>
      <c r="B5656" s="11"/>
      <c r="C5656" s="11"/>
      <c r="D5656" s="11"/>
      <c r="E5656" s="11"/>
      <c r="F5656" s="11"/>
      <c r="G5656" s="11"/>
    </row>
    <row r="5657" spans="1:7" x14ac:dyDescent="0.3">
      <c r="A5657" s="11"/>
      <c r="B5657" s="11"/>
      <c r="C5657" s="11"/>
      <c r="D5657" s="11"/>
      <c r="E5657" s="11"/>
      <c r="F5657" s="11"/>
      <c r="G5657" s="11"/>
    </row>
    <row r="5658" spans="1:7" x14ac:dyDescent="0.3">
      <c r="A5658" s="11"/>
      <c r="B5658" s="11"/>
      <c r="C5658" s="11"/>
      <c r="D5658" s="11"/>
      <c r="E5658" s="11"/>
      <c r="F5658" s="11"/>
      <c r="G5658" s="11"/>
    </row>
    <row r="5659" spans="1:7" x14ac:dyDescent="0.3">
      <c r="A5659" s="11"/>
      <c r="B5659" s="11"/>
      <c r="C5659" s="11"/>
      <c r="D5659" s="11"/>
      <c r="E5659" s="11"/>
      <c r="F5659" s="11"/>
      <c r="G5659" s="11"/>
    </row>
    <row r="5660" spans="1:7" x14ac:dyDescent="0.3">
      <c r="A5660" s="11"/>
      <c r="B5660" s="11"/>
      <c r="C5660" s="11"/>
      <c r="D5660" s="11"/>
      <c r="E5660" s="11"/>
      <c r="F5660" s="11"/>
      <c r="G5660" s="11"/>
    </row>
    <row r="5661" spans="1:7" x14ac:dyDescent="0.3">
      <c r="A5661" s="11"/>
      <c r="B5661" s="11"/>
      <c r="C5661" s="11"/>
      <c r="D5661" s="11"/>
      <c r="E5661" s="11"/>
      <c r="F5661" s="11"/>
      <c r="G5661" s="11"/>
    </row>
    <row r="5662" spans="1:7" x14ac:dyDescent="0.3">
      <c r="A5662" s="11"/>
      <c r="B5662" s="11"/>
      <c r="C5662" s="11"/>
      <c r="D5662" s="11"/>
      <c r="E5662" s="11"/>
      <c r="F5662" s="11"/>
      <c r="G5662" s="11"/>
    </row>
    <row r="5663" spans="1:7" x14ac:dyDescent="0.3">
      <c r="A5663" s="11"/>
      <c r="B5663" s="11"/>
      <c r="C5663" s="11"/>
      <c r="D5663" s="11"/>
      <c r="E5663" s="11"/>
      <c r="F5663" s="11"/>
      <c r="G5663" s="11"/>
    </row>
    <row r="5664" spans="1:7" x14ac:dyDescent="0.3">
      <c r="A5664" s="11"/>
      <c r="B5664" s="11"/>
      <c r="C5664" s="11"/>
      <c r="D5664" s="11"/>
      <c r="E5664" s="11"/>
      <c r="F5664" s="11"/>
      <c r="G5664" s="11"/>
    </row>
    <row r="5665" spans="1:7" x14ac:dyDescent="0.3">
      <c r="A5665" s="11"/>
      <c r="B5665" s="11"/>
      <c r="C5665" s="11"/>
      <c r="D5665" s="11"/>
      <c r="E5665" s="11"/>
      <c r="F5665" s="11"/>
      <c r="G5665" s="11"/>
    </row>
    <row r="5666" spans="1:7" x14ac:dyDescent="0.3">
      <c r="A5666" s="11"/>
      <c r="B5666" s="11"/>
      <c r="C5666" s="11"/>
      <c r="D5666" s="11"/>
      <c r="E5666" s="11"/>
      <c r="F5666" s="11"/>
      <c r="G5666" s="11"/>
    </row>
    <row r="5667" spans="1:7" x14ac:dyDescent="0.3">
      <c r="A5667" s="11"/>
      <c r="B5667" s="11"/>
      <c r="C5667" s="11"/>
      <c r="D5667" s="11"/>
      <c r="E5667" s="11"/>
      <c r="F5667" s="11"/>
      <c r="G5667" s="11"/>
    </row>
    <row r="5668" spans="1:7" x14ac:dyDescent="0.3">
      <c r="A5668" s="11"/>
      <c r="B5668" s="11"/>
      <c r="C5668" s="11"/>
      <c r="D5668" s="11"/>
      <c r="E5668" s="11"/>
      <c r="F5668" s="11"/>
      <c r="G5668" s="11"/>
    </row>
    <row r="5669" spans="1:7" x14ac:dyDescent="0.3">
      <c r="A5669" s="11"/>
      <c r="B5669" s="11"/>
      <c r="C5669" s="11"/>
      <c r="D5669" s="11"/>
      <c r="E5669" s="11"/>
      <c r="F5669" s="11"/>
      <c r="G5669" s="11"/>
    </row>
    <row r="5670" spans="1:7" x14ac:dyDescent="0.3">
      <c r="A5670" s="11"/>
      <c r="B5670" s="11"/>
      <c r="C5670" s="11"/>
      <c r="D5670" s="11"/>
      <c r="E5670" s="11"/>
      <c r="F5670" s="11"/>
      <c r="G5670" s="11"/>
    </row>
    <row r="5671" spans="1:7" x14ac:dyDescent="0.3">
      <c r="A5671" s="11"/>
      <c r="B5671" s="11"/>
      <c r="C5671" s="11"/>
      <c r="D5671" s="11"/>
      <c r="E5671" s="11"/>
      <c r="F5671" s="11"/>
      <c r="G5671" s="11"/>
    </row>
    <row r="5672" spans="1:7" x14ac:dyDescent="0.3">
      <c r="A5672" s="11"/>
      <c r="B5672" s="11"/>
      <c r="C5672" s="11"/>
      <c r="D5672" s="11"/>
      <c r="E5672" s="11"/>
      <c r="F5672" s="11"/>
      <c r="G5672" s="11"/>
    </row>
    <row r="5673" spans="1:7" x14ac:dyDescent="0.3">
      <c r="A5673" s="11"/>
      <c r="B5673" s="11"/>
      <c r="C5673" s="11"/>
      <c r="D5673" s="11"/>
      <c r="E5673" s="11"/>
      <c r="F5673" s="11"/>
      <c r="G5673" s="11"/>
    </row>
    <row r="5674" spans="1:7" x14ac:dyDescent="0.3">
      <c r="A5674" s="11"/>
      <c r="B5674" s="11"/>
      <c r="C5674" s="11"/>
      <c r="D5674" s="11"/>
      <c r="E5674" s="11"/>
      <c r="F5674" s="11"/>
      <c r="G5674" s="11"/>
    </row>
    <row r="5675" spans="1:7" x14ac:dyDescent="0.3">
      <c r="A5675" s="11"/>
      <c r="B5675" s="11"/>
      <c r="C5675" s="11"/>
      <c r="D5675" s="11"/>
      <c r="E5675" s="11"/>
      <c r="F5675" s="11"/>
      <c r="G5675" s="11"/>
    </row>
    <row r="5676" spans="1:7" x14ac:dyDescent="0.3">
      <c r="A5676" s="11"/>
      <c r="B5676" s="11"/>
      <c r="C5676" s="11"/>
      <c r="D5676" s="11"/>
      <c r="E5676" s="11"/>
      <c r="F5676" s="11"/>
      <c r="G5676" s="11"/>
    </row>
    <row r="5677" spans="1:7" x14ac:dyDescent="0.3">
      <c r="A5677" s="11"/>
      <c r="B5677" s="11"/>
      <c r="C5677" s="11"/>
      <c r="D5677" s="11"/>
      <c r="E5677" s="11"/>
      <c r="F5677" s="11"/>
      <c r="G5677" s="11"/>
    </row>
    <row r="5678" spans="1:7" x14ac:dyDescent="0.3">
      <c r="A5678" s="11"/>
      <c r="B5678" s="11"/>
      <c r="C5678" s="11"/>
      <c r="D5678" s="11"/>
      <c r="E5678" s="11"/>
      <c r="F5678" s="11"/>
      <c r="G5678" s="11"/>
    </row>
    <row r="5679" spans="1:7" x14ac:dyDescent="0.3">
      <c r="A5679" s="11"/>
      <c r="B5679" s="11"/>
      <c r="C5679" s="11"/>
      <c r="D5679" s="11"/>
      <c r="E5679" s="11"/>
      <c r="F5679" s="11"/>
      <c r="G5679" s="11"/>
    </row>
    <row r="5680" spans="1:7" x14ac:dyDescent="0.3">
      <c r="A5680" s="11"/>
      <c r="B5680" s="11"/>
      <c r="C5680" s="11"/>
      <c r="D5680" s="11"/>
      <c r="E5680" s="11"/>
      <c r="F5680" s="11"/>
      <c r="G5680" s="11"/>
    </row>
    <row r="5681" spans="1:7" x14ac:dyDescent="0.3">
      <c r="A5681" s="11"/>
      <c r="B5681" s="11"/>
      <c r="C5681" s="11"/>
      <c r="D5681" s="11"/>
      <c r="E5681" s="11"/>
      <c r="F5681" s="11"/>
      <c r="G5681" s="11"/>
    </row>
    <row r="5682" spans="1:7" x14ac:dyDescent="0.3">
      <c r="A5682" s="11"/>
      <c r="B5682" s="11"/>
      <c r="C5682" s="11"/>
      <c r="D5682" s="11"/>
      <c r="E5682" s="11"/>
      <c r="F5682" s="11"/>
      <c r="G5682" s="11"/>
    </row>
    <row r="5683" spans="1:7" x14ac:dyDescent="0.3">
      <c r="A5683" s="11"/>
      <c r="B5683" s="11"/>
      <c r="C5683" s="11"/>
      <c r="D5683" s="11"/>
      <c r="E5683" s="11"/>
      <c r="F5683" s="11"/>
      <c r="G5683" s="11"/>
    </row>
    <row r="5684" spans="1:7" x14ac:dyDescent="0.3">
      <c r="A5684" s="11"/>
      <c r="B5684" s="11"/>
      <c r="C5684" s="11"/>
      <c r="D5684" s="11"/>
      <c r="E5684" s="11"/>
      <c r="F5684" s="11"/>
      <c r="G5684" s="11"/>
    </row>
    <row r="5685" spans="1:7" x14ac:dyDescent="0.3">
      <c r="A5685" s="11"/>
      <c r="B5685" s="11"/>
      <c r="C5685" s="11"/>
      <c r="D5685" s="11"/>
      <c r="E5685" s="11"/>
      <c r="F5685" s="11"/>
      <c r="G5685" s="11"/>
    </row>
    <row r="5686" spans="1:7" x14ac:dyDescent="0.3">
      <c r="A5686" s="11"/>
      <c r="B5686" s="11"/>
      <c r="C5686" s="11"/>
      <c r="D5686" s="11"/>
      <c r="E5686" s="11"/>
      <c r="F5686" s="11"/>
      <c r="G5686" s="11"/>
    </row>
    <row r="5687" spans="1:7" x14ac:dyDescent="0.3">
      <c r="A5687" s="11"/>
      <c r="B5687" s="11"/>
      <c r="C5687" s="11"/>
      <c r="D5687" s="11"/>
      <c r="E5687" s="11"/>
      <c r="F5687" s="11"/>
      <c r="G5687" s="11"/>
    </row>
    <row r="5688" spans="1:7" x14ac:dyDescent="0.3">
      <c r="A5688" s="11"/>
      <c r="B5688" s="11"/>
      <c r="C5688" s="11"/>
      <c r="D5688" s="11"/>
      <c r="E5688" s="11"/>
      <c r="F5688" s="11"/>
      <c r="G5688" s="11"/>
    </row>
    <row r="5689" spans="1:7" x14ac:dyDescent="0.3">
      <c r="A5689" s="11"/>
      <c r="B5689" s="11"/>
      <c r="C5689" s="11"/>
      <c r="D5689" s="11"/>
      <c r="E5689" s="11"/>
      <c r="F5689" s="11"/>
      <c r="G5689" s="11"/>
    </row>
    <row r="5690" spans="1:7" x14ac:dyDescent="0.3">
      <c r="A5690" s="11"/>
      <c r="B5690" s="11"/>
      <c r="C5690" s="11"/>
      <c r="D5690" s="11"/>
      <c r="E5690" s="11"/>
      <c r="F5690" s="11"/>
      <c r="G5690" s="11"/>
    </row>
    <row r="5691" spans="1:7" x14ac:dyDescent="0.3">
      <c r="A5691" s="11"/>
      <c r="B5691" s="11"/>
      <c r="C5691" s="11"/>
      <c r="D5691" s="11"/>
      <c r="E5691" s="11"/>
      <c r="F5691" s="11"/>
      <c r="G5691" s="11"/>
    </row>
    <row r="5692" spans="1:7" x14ac:dyDescent="0.3">
      <c r="A5692" s="11"/>
      <c r="B5692" s="11"/>
      <c r="C5692" s="11"/>
      <c r="D5692" s="11"/>
      <c r="E5692" s="11"/>
      <c r="F5692" s="11"/>
      <c r="G5692" s="11"/>
    </row>
    <row r="5693" spans="1:7" x14ac:dyDescent="0.3">
      <c r="A5693" s="11"/>
      <c r="B5693" s="11"/>
      <c r="C5693" s="11"/>
      <c r="D5693" s="11"/>
      <c r="E5693" s="11"/>
      <c r="F5693" s="11"/>
      <c r="G5693" s="11"/>
    </row>
    <row r="5694" spans="1:7" x14ac:dyDescent="0.3">
      <c r="A5694" s="11"/>
      <c r="B5694" s="11"/>
      <c r="C5694" s="11"/>
      <c r="D5694" s="11"/>
      <c r="E5694" s="11"/>
      <c r="F5694" s="11"/>
      <c r="G5694" s="11"/>
    </row>
    <row r="5695" spans="1:7" x14ac:dyDescent="0.3">
      <c r="A5695" s="11"/>
      <c r="B5695" s="11"/>
      <c r="C5695" s="11"/>
      <c r="D5695" s="11"/>
      <c r="E5695" s="11"/>
      <c r="F5695" s="11"/>
      <c r="G5695" s="11"/>
    </row>
    <row r="5696" spans="1:7" x14ac:dyDescent="0.3">
      <c r="A5696" s="11"/>
      <c r="B5696" s="11"/>
      <c r="C5696" s="11"/>
      <c r="D5696" s="11"/>
      <c r="E5696" s="11"/>
      <c r="F5696" s="11"/>
      <c r="G5696" s="11"/>
    </row>
    <row r="5697" spans="1:7" x14ac:dyDescent="0.3">
      <c r="A5697" s="11"/>
      <c r="B5697" s="11"/>
      <c r="C5697" s="11"/>
      <c r="D5697" s="11"/>
      <c r="E5697" s="11"/>
      <c r="F5697" s="11"/>
      <c r="G5697" s="11"/>
    </row>
    <row r="5698" spans="1:7" x14ac:dyDescent="0.3">
      <c r="A5698" s="11"/>
      <c r="B5698" s="11"/>
      <c r="C5698" s="11"/>
      <c r="D5698" s="11"/>
      <c r="E5698" s="11"/>
      <c r="F5698" s="11"/>
      <c r="G5698" s="11"/>
    </row>
    <row r="5699" spans="1:7" x14ac:dyDescent="0.3">
      <c r="A5699" s="11"/>
      <c r="B5699" s="11"/>
      <c r="C5699" s="11"/>
      <c r="D5699" s="11"/>
      <c r="E5699" s="11"/>
      <c r="F5699" s="11"/>
      <c r="G5699" s="11"/>
    </row>
    <row r="5700" spans="1:7" x14ac:dyDescent="0.3">
      <c r="A5700" s="11"/>
      <c r="B5700" s="11"/>
      <c r="C5700" s="11"/>
      <c r="D5700" s="11"/>
      <c r="E5700" s="11"/>
      <c r="F5700" s="11"/>
      <c r="G5700" s="11"/>
    </row>
    <row r="5701" spans="1:7" x14ac:dyDescent="0.3">
      <c r="A5701" s="11"/>
      <c r="B5701" s="11"/>
      <c r="C5701" s="11"/>
      <c r="D5701" s="11"/>
      <c r="E5701" s="11"/>
      <c r="F5701" s="11"/>
      <c r="G5701" s="11"/>
    </row>
    <row r="5702" spans="1:7" x14ac:dyDescent="0.3">
      <c r="A5702" s="11"/>
      <c r="B5702" s="11"/>
      <c r="C5702" s="11"/>
      <c r="D5702" s="11"/>
      <c r="E5702" s="11"/>
      <c r="F5702" s="11"/>
      <c r="G5702" s="11"/>
    </row>
    <row r="5703" spans="1:7" x14ac:dyDescent="0.3">
      <c r="A5703" s="11"/>
      <c r="B5703" s="11"/>
      <c r="C5703" s="11"/>
      <c r="D5703" s="11"/>
      <c r="E5703" s="11"/>
      <c r="F5703" s="11"/>
      <c r="G5703" s="11"/>
    </row>
    <row r="5704" spans="1:7" x14ac:dyDescent="0.3">
      <c r="A5704" s="11"/>
      <c r="B5704" s="11"/>
      <c r="C5704" s="11"/>
      <c r="D5704" s="11"/>
      <c r="E5704" s="11"/>
      <c r="F5704" s="11"/>
      <c r="G5704" s="11"/>
    </row>
    <row r="5705" spans="1:7" x14ac:dyDescent="0.3">
      <c r="A5705" s="11"/>
      <c r="B5705" s="11"/>
      <c r="C5705" s="11"/>
      <c r="D5705" s="11"/>
      <c r="E5705" s="11"/>
      <c r="F5705" s="11"/>
      <c r="G5705" s="11"/>
    </row>
    <row r="5706" spans="1:7" x14ac:dyDescent="0.3">
      <c r="A5706" s="11"/>
      <c r="B5706" s="11"/>
      <c r="C5706" s="11"/>
      <c r="D5706" s="11"/>
      <c r="E5706" s="11"/>
      <c r="F5706" s="11"/>
      <c r="G5706" s="11"/>
    </row>
    <row r="5707" spans="1:7" x14ac:dyDescent="0.3">
      <c r="A5707" s="11"/>
      <c r="B5707" s="11"/>
      <c r="C5707" s="11"/>
      <c r="D5707" s="11"/>
      <c r="E5707" s="11"/>
      <c r="F5707" s="11"/>
      <c r="G5707" s="11"/>
    </row>
    <row r="5708" spans="1:7" x14ac:dyDescent="0.3">
      <c r="A5708" s="11"/>
      <c r="B5708" s="11"/>
      <c r="C5708" s="11"/>
      <c r="D5708" s="11"/>
      <c r="E5708" s="11"/>
      <c r="F5708" s="11"/>
      <c r="G5708" s="11"/>
    </row>
    <row r="5709" spans="1:7" x14ac:dyDescent="0.3">
      <c r="A5709" s="11"/>
      <c r="B5709" s="11"/>
      <c r="C5709" s="11"/>
      <c r="D5709" s="11"/>
      <c r="E5709" s="11"/>
      <c r="F5709" s="11"/>
      <c r="G5709" s="11"/>
    </row>
    <row r="5710" spans="1:7" x14ac:dyDescent="0.3">
      <c r="A5710" s="11"/>
      <c r="B5710" s="11"/>
      <c r="C5710" s="11"/>
      <c r="D5710" s="11"/>
      <c r="E5710" s="11"/>
      <c r="F5710" s="11"/>
      <c r="G5710" s="11"/>
    </row>
    <row r="5711" spans="1:7" x14ac:dyDescent="0.3">
      <c r="A5711" s="11"/>
      <c r="B5711" s="11"/>
      <c r="C5711" s="11"/>
      <c r="D5711" s="11"/>
      <c r="E5711" s="11"/>
      <c r="F5711" s="11"/>
      <c r="G5711" s="11"/>
    </row>
    <row r="5712" spans="1:7" x14ac:dyDescent="0.3">
      <c r="A5712" s="11"/>
      <c r="B5712" s="11"/>
      <c r="C5712" s="11"/>
      <c r="D5712" s="11"/>
      <c r="E5712" s="11"/>
      <c r="F5712" s="11"/>
      <c r="G5712" s="11"/>
    </row>
    <row r="5713" spans="1:7" x14ac:dyDescent="0.3">
      <c r="A5713" s="11"/>
      <c r="B5713" s="11"/>
      <c r="C5713" s="11"/>
      <c r="D5713" s="11"/>
      <c r="E5713" s="11"/>
      <c r="F5713" s="11"/>
      <c r="G5713" s="11"/>
    </row>
    <row r="5714" spans="1:7" x14ac:dyDescent="0.3">
      <c r="A5714" s="11"/>
      <c r="B5714" s="11"/>
      <c r="C5714" s="11"/>
      <c r="D5714" s="11"/>
      <c r="E5714" s="11"/>
      <c r="F5714" s="11"/>
      <c r="G5714" s="11"/>
    </row>
    <row r="5715" spans="1:7" x14ac:dyDescent="0.3">
      <c r="A5715" s="11"/>
      <c r="B5715" s="11"/>
      <c r="C5715" s="11"/>
      <c r="D5715" s="11"/>
      <c r="E5715" s="11"/>
      <c r="F5715" s="11"/>
      <c r="G5715" s="11"/>
    </row>
    <row r="5716" spans="1:7" x14ac:dyDescent="0.3">
      <c r="A5716" s="11"/>
      <c r="B5716" s="11"/>
      <c r="C5716" s="11"/>
      <c r="D5716" s="11"/>
      <c r="E5716" s="11"/>
      <c r="F5716" s="11"/>
      <c r="G5716" s="11"/>
    </row>
    <row r="5717" spans="1:7" x14ac:dyDescent="0.3">
      <c r="A5717" s="11"/>
      <c r="B5717" s="11"/>
      <c r="C5717" s="11"/>
      <c r="D5717" s="11"/>
      <c r="E5717" s="11"/>
      <c r="F5717" s="11"/>
      <c r="G5717" s="11"/>
    </row>
    <row r="5718" spans="1:7" x14ac:dyDescent="0.3">
      <c r="A5718" s="11"/>
      <c r="B5718" s="11"/>
      <c r="C5718" s="11"/>
      <c r="D5718" s="11"/>
      <c r="E5718" s="11"/>
      <c r="F5718" s="11"/>
      <c r="G5718" s="11"/>
    </row>
    <row r="5719" spans="1:7" x14ac:dyDescent="0.3">
      <c r="A5719" s="11"/>
      <c r="B5719" s="11"/>
      <c r="C5719" s="11"/>
      <c r="D5719" s="11"/>
      <c r="E5719" s="11"/>
      <c r="F5719" s="11"/>
      <c r="G5719" s="11"/>
    </row>
    <row r="5720" spans="1:7" x14ac:dyDescent="0.3">
      <c r="A5720" s="11"/>
      <c r="B5720" s="11"/>
      <c r="C5720" s="11"/>
      <c r="D5720" s="11"/>
      <c r="E5720" s="11"/>
      <c r="F5720" s="11"/>
      <c r="G5720" s="11"/>
    </row>
    <row r="5721" spans="1:7" x14ac:dyDescent="0.3">
      <c r="A5721" s="11"/>
      <c r="B5721" s="11"/>
      <c r="C5721" s="11"/>
      <c r="D5721" s="11"/>
      <c r="E5721" s="11"/>
      <c r="F5721" s="11"/>
      <c r="G5721" s="11"/>
    </row>
    <row r="5722" spans="1:7" x14ac:dyDescent="0.3">
      <c r="A5722" s="11"/>
      <c r="B5722" s="11"/>
      <c r="C5722" s="11"/>
      <c r="D5722" s="11"/>
      <c r="E5722" s="11"/>
      <c r="F5722" s="11"/>
      <c r="G5722" s="11"/>
    </row>
    <row r="5723" spans="1:7" x14ac:dyDescent="0.3">
      <c r="A5723" s="11"/>
      <c r="B5723" s="11"/>
      <c r="C5723" s="11"/>
      <c r="D5723" s="11"/>
      <c r="E5723" s="11"/>
      <c r="F5723" s="11"/>
      <c r="G5723" s="11"/>
    </row>
    <row r="5724" spans="1:7" x14ac:dyDescent="0.3">
      <c r="A5724" s="11"/>
      <c r="B5724" s="11"/>
      <c r="C5724" s="11"/>
      <c r="D5724" s="11"/>
      <c r="E5724" s="11"/>
      <c r="F5724" s="11"/>
      <c r="G5724" s="11"/>
    </row>
    <row r="5725" spans="1:7" x14ac:dyDescent="0.3">
      <c r="A5725" s="11"/>
      <c r="B5725" s="11"/>
      <c r="C5725" s="11"/>
      <c r="D5725" s="11"/>
      <c r="E5725" s="11"/>
      <c r="F5725" s="11"/>
      <c r="G5725" s="11"/>
    </row>
    <row r="5726" spans="1:7" x14ac:dyDescent="0.3">
      <c r="A5726" s="11"/>
      <c r="B5726" s="11"/>
      <c r="C5726" s="11"/>
      <c r="D5726" s="11"/>
      <c r="E5726" s="11"/>
      <c r="F5726" s="11"/>
      <c r="G5726" s="11"/>
    </row>
    <row r="5727" spans="1:7" x14ac:dyDescent="0.3">
      <c r="A5727" s="11"/>
      <c r="B5727" s="11"/>
      <c r="C5727" s="11"/>
      <c r="D5727" s="11"/>
      <c r="E5727" s="11"/>
      <c r="F5727" s="11"/>
      <c r="G5727" s="11"/>
    </row>
    <row r="5728" spans="1:7" x14ac:dyDescent="0.3">
      <c r="A5728" s="11"/>
      <c r="B5728" s="11"/>
      <c r="C5728" s="11"/>
      <c r="D5728" s="11"/>
      <c r="E5728" s="11"/>
      <c r="F5728" s="11"/>
      <c r="G5728" s="11"/>
    </row>
    <row r="5729" spans="1:7" x14ac:dyDescent="0.3">
      <c r="A5729" s="11"/>
      <c r="B5729" s="11"/>
      <c r="C5729" s="11"/>
      <c r="D5729" s="11"/>
      <c r="E5729" s="11"/>
      <c r="F5729" s="11"/>
      <c r="G5729" s="11"/>
    </row>
    <row r="5730" spans="1:7" x14ac:dyDescent="0.3">
      <c r="A5730" s="11"/>
      <c r="B5730" s="11"/>
      <c r="C5730" s="11"/>
      <c r="D5730" s="11"/>
      <c r="E5730" s="11"/>
      <c r="F5730" s="11"/>
      <c r="G5730" s="11"/>
    </row>
    <row r="5731" spans="1:7" x14ac:dyDescent="0.3">
      <c r="A5731" s="11"/>
      <c r="B5731" s="11"/>
      <c r="C5731" s="11"/>
      <c r="D5731" s="11"/>
      <c r="E5731" s="11"/>
      <c r="F5731" s="11"/>
      <c r="G5731" s="11"/>
    </row>
    <row r="5732" spans="1:7" x14ac:dyDescent="0.3">
      <c r="A5732" s="11"/>
      <c r="B5732" s="11"/>
      <c r="C5732" s="11"/>
      <c r="D5732" s="11"/>
      <c r="E5732" s="11"/>
      <c r="F5732" s="11"/>
      <c r="G5732" s="11"/>
    </row>
    <row r="5733" spans="1:7" x14ac:dyDescent="0.3">
      <c r="A5733" s="11"/>
      <c r="B5733" s="11"/>
      <c r="C5733" s="11"/>
      <c r="D5733" s="11"/>
      <c r="E5733" s="11"/>
      <c r="F5733" s="11"/>
      <c r="G5733" s="11"/>
    </row>
    <row r="5734" spans="1:7" x14ac:dyDescent="0.3">
      <c r="A5734" s="11"/>
      <c r="B5734" s="11"/>
      <c r="C5734" s="11"/>
      <c r="D5734" s="11"/>
      <c r="E5734" s="11"/>
      <c r="F5734" s="11"/>
      <c r="G5734" s="11"/>
    </row>
    <row r="5735" spans="1:7" x14ac:dyDescent="0.3">
      <c r="A5735" s="11"/>
      <c r="B5735" s="11"/>
      <c r="C5735" s="11"/>
      <c r="D5735" s="11"/>
      <c r="E5735" s="11"/>
      <c r="F5735" s="11"/>
      <c r="G5735" s="11"/>
    </row>
    <row r="5736" spans="1:7" x14ac:dyDescent="0.3">
      <c r="A5736" s="11"/>
      <c r="B5736" s="11"/>
      <c r="C5736" s="11"/>
      <c r="D5736" s="11"/>
      <c r="E5736" s="11"/>
      <c r="F5736" s="11"/>
      <c r="G5736" s="11"/>
    </row>
    <row r="5737" spans="1:7" x14ac:dyDescent="0.3">
      <c r="A5737" s="11"/>
      <c r="B5737" s="11"/>
      <c r="C5737" s="11"/>
      <c r="D5737" s="11"/>
      <c r="E5737" s="11"/>
      <c r="F5737" s="11"/>
      <c r="G5737" s="11"/>
    </row>
    <row r="5738" spans="1:7" x14ac:dyDescent="0.3">
      <c r="A5738" s="11"/>
      <c r="B5738" s="11"/>
      <c r="C5738" s="11"/>
      <c r="D5738" s="11"/>
      <c r="E5738" s="11"/>
      <c r="F5738" s="11"/>
      <c r="G5738" s="11"/>
    </row>
    <row r="5739" spans="1:7" x14ac:dyDescent="0.3">
      <c r="A5739" s="11"/>
      <c r="B5739" s="11"/>
      <c r="C5739" s="11"/>
      <c r="D5739" s="11"/>
      <c r="E5739" s="11"/>
      <c r="F5739" s="11"/>
      <c r="G5739" s="11"/>
    </row>
    <row r="5740" spans="1:7" x14ac:dyDescent="0.3">
      <c r="A5740" s="11"/>
      <c r="B5740" s="11"/>
      <c r="C5740" s="11"/>
      <c r="D5740" s="11"/>
      <c r="E5740" s="11"/>
      <c r="F5740" s="11"/>
      <c r="G5740" s="11"/>
    </row>
    <row r="5741" spans="1:7" x14ac:dyDescent="0.3">
      <c r="A5741" s="11"/>
      <c r="B5741" s="11"/>
      <c r="C5741" s="11"/>
      <c r="D5741" s="11"/>
      <c r="E5741" s="11"/>
      <c r="F5741" s="11"/>
      <c r="G5741" s="11"/>
    </row>
    <row r="5742" spans="1:7" x14ac:dyDescent="0.3">
      <c r="A5742" s="11"/>
      <c r="B5742" s="11"/>
      <c r="C5742" s="11"/>
      <c r="D5742" s="11"/>
      <c r="E5742" s="11"/>
      <c r="F5742" s="11"/>
      <c r="G5742" s="11"/>
    </row>
    <row r="5743" spans="1:7" x14ac:dyDescent="0.3">
      <c r="A5743" s="11"/>
      <c r="B5743" s="11"/>
      <c r="C5743" s="11"/>
      <c r="D5743" s="11"/>
      <c r="E5743" s="11"/>
      <c r="F5743" s="11"/>
      <c r="G5743" s="11"/>
    </row>
    <row r="5744" spans="1:7" x14ac:dyDescent="0.3">
      <c r="A5744" s="11"/>
      <c r="B5744" s="11"/>
      <c r="C5744" s="11"/>
      <c r="D5744" s="11"/>
      <c r="E5744" s="11"/>
      <c r="F5744" s="11"/>
      <c r="G5744" s="11"/>
    </row>
    <row r="5745" spans="1:7" x14ac:dyDescent="0.3">
      <c r="A5745" s="11"/>
      <c r="B5745" s="11"/>
      <c r="C5745" s="11"/>
      <c r="D5745" s="11"/>
      <c r="E5745" s="11"/>
      <c r="F5745" s="11"/>
      <c r="G5745" s="11"/>
    </row>
    <row r="5746" spans="1:7" x14ac:dyDescent="0.3">
      <c r="A5746" s="11"/>
      <c r="B5746" s="11"/>
      <c r="C5746" s="11"/>
      <c r="D5746" s="11"/>
      <c r="E5746" s="11"/>
      <c r="F5746" s="11"/>
      <c r="G5746" s="11"/>
    </row>
    <row r="5747" spans="1:7" x14ac:dyDescent="0.3">
      <c r="A5747" s="11"/>
      <c r="B5747" s="11"/>
      <c r="C5747" s="11"/>
      <c r="D5747" s="11"/>
      <c r="E5747" s="11"/>
      <c r="F5747" s="11"/>
      <c r="G5747" s="11"/>
    </row>
    <row r="5748" spans="1:7" x14ac:dyDescent="0.3">
      <c r="A5748" s="11"/>
      <c r="B5748" s="11"/>
      <c r="C5748" s="11"/>
      <c r="D5748" s="11"/>
      <c r="E5748" s="11"/>
      <c r="F5748" s="11"/>
      <c r="G5748" s="11"/>
    </row>
    <row r="5749" spans="1:7" x14ac:dyDescent="0.3">
      <c r="A5749" s="11"/>
      <c r="B5749" s="11"/>
      <c r="C5749" s="11"/>
      <c r="D5749" s="11"/>
      <c r="E5749" s="11"/>
      <c r="F5749" s="11"/>
      <c r="G5749" s="11"/>
    </row>
    <row r="5750" spans="1:7" x14ac:dyDescent="0.3">
      <c r="A5750" s="11"/>
      <c r="B5750" s="11"/>
      <c r="C5750" s="11"/>
      <c r="D5750" s="11"/>
      <c r="E5750" s="11"/>
      <c r="F5750" s="11"/>
      <c r="G5750" s="11"/>
    </row>
    <row r="5751" spans="1:7" x14ac:dyDescent="0.3">
      <c r="A5751" s="11"/>
      <c r="B5751" s="11"/>
      <c r="C5751" s="11"/>
      <c r="D5751" s="11"/>
      <c r="E5751" s="11"/>
      <c r="F5751" s="11"/>
      <c r="G5751" s="11"/>
    </row>
    <row r="5752" spans="1:7" x14ac:dyDescent="0.3">
      <c r="A5752" s="11"/>
      <c r="B5752" s="11"/>
      <c r="C5752" s="11"/>
      <c r="D5752" s="11"/>
      <c r="E5752" s="11"/>
      <c r="F5752" s="11"/>
      <c r="G5752" s="11"/>
    </row>
    <row r="5753" spans="1:7" x14ac:dyDescent="0.3">
      <c r="A5753" s="11"/>
      <c r="B5753" s="11"/>
      <c r="C5753" s="11"/>
      <c r="D5753" s="11"/>
      <c r="E5753" s="11"/>
      <c r="F5753" s="11"/>
      <c r="G5753" s="11"/>
    </row>
    <row r="5754" spans="1:7" x14ac:dyDescent="0.3">
      <c r="A5754" s="11"/>
      <c r="B5754" s="11"/>
      <c r="C5754" s="11"/>
      <c r="D5754" s="11"/>
      <c r="E5754" s="11"/>
      <c r="F5754" s="11"/>
      <c r="G5754" s="11"/>
    </row>
    <row r="5755" spans="1:7" x14ac:dyDescent="0.3">
      <c r="A5755" s="11"/>
      <c r="B5755" s="11"/>
      <c r="C5755" s="11"/>
      <c r="D5755" s="11"/>
      <c r="E5755" s="11"/>
      <c r="F5755" s="11"/>
      <c r="G5755" s="11"/>
    </row>
    <row r="5756" spans="1:7" x14ac:dyDescent="0.3">
      <c r="A5756" s="11"/>
      <c r="B5756" s="11"/>
      <c r="C5756" s="11"/>
      <c r="D5756" s="11"/>
      <c r="E5756" s="11"/>
      <c r="F5756" s="11"/>
      <c r="G5756" s="11"/>
    </row>
    <row r="5757" spans="1:7" x14ac:dyDescent="0.3">
      <c r="A5757" s="11"/>
      <c r="B5757" s="11"/>
      <c r="C5757" s="11"/>
      <c r="D5757" s="11"/>
      <c r="E5757" s="11"/>
      <c r="F5757" s="11"/>
      <c r="G5757" s="11"/>
    </row>
    <row r="5758" spans="1:7" x14ac:dyDescent="0.3">
      <c r="A5758" s="11"/>
      <c r="B5758" s="11"/>
      <c r="C5758" s="11"/>
      <c r="D5758" s="11"/>
      <c r="E5758" s="11"/>
      <c r="F5758" s="11"/>
      <c r="G5758" s="11"/>
    </row>
    <row r="5759" spans="1:7" x14ac:dyDescent="0.3">
      <c r="A5759" s="11"/>
      <c r="B5759" s="11"/>
      <c r="C5759" s="11"/>
      <c r="D5759" s="11"/>
      <c r="E5759" s="11"/>
      <c r="F5759" s="11"/>
      <c r="G5759" s="11"/>
    </row>
    <row r="5760" spans="1:7" x14ac:dyDescent="0.3">
      <c r="A5760" s="11"/>
      <c r="B5760" s="11"/>
      <c r="C5760" s="11"/>
      <c r="D5760" s="11"/>
      <c r="E5760" s="11"/>
      <c r="F5760" s="11"/>
      <c r="G5760" s="11"/>
    </row>
    <row r="5761" spans="1:7" x14ac:dyDescent="0.3">
      <c r="A5761" s="11"/>
      <c r="B5761" s="11"/>
      <c r="C5761" s="11"/>
      <c r="D5761" s="11"/>
      <c r="E5761" s="11"/>
      <c r="F5761" s="11"/>
      <c r="G5761" s="11"/>
    </row>
    <row r="5762" spans="1:7" x14ac:dyDescent="0.3">
      <c r="A5762" s="11"/>
      <c r="B5762" s="11"/>
      <c r="C5762" s="11"/>
      <c r="D5762" s="11"/>
      <c r="E5762" s="11"/>
      <c r="F5762" s="11"/>
      <c r="G5762" s="11"/>
    </row>
    <row r="5763" spans="1:7" x14ac:dyDescent="0.3">
      <c r="A5763" s="11"/>
      <c r="B5763" s="11"/>
      <c r="C5763" s="11"/>
      <c r="D5763" s="11"/>
      <c r="E5763" s="11"/>
      <c r="F5763" s="11"/>
      <c r="G5763" s="11"/>
    </row>
    <row r="5764" spans="1:7" x14ac:dyDescent="0.3">
      <c r="A5764" s="11"/>
      <c r="B5764" s="11"/>
      <c r="C5764" s="11"/>
      <c r="D5764" s="11"/>
      <c r="E5764" s="11"/>
      <c r="F5764" s="11"/>
      <c r="G5764" s="11"/>
    </row>
    <row r="5765" spans="1:7" x14ac:dyDescent="0.3">
      <c r="A5765" s="11"/>
      <c r="B5765" s="11"/>
      <c r="C5765" s="11"/>
      <c r="D5765" s="11"/>
      <c r="E5765" s="11"/>
      <c r="F5765" s="11"/>
      <c r="G5765" s="11"/>
    </row>
    <row r="5766" spans="1:7" x14ac:dyDescent="0.3">
      <c r="A5766" s="11"/>
      <c r="B5766" s="11"/>
      <c r="C5766" s="11"/>
      <c r="D5766" s="11"/>
      <c r="E5766" s="11"/>
      <c r="F5766" s="11"/>
      <c r="G5766" s="11"/>
    </row>
    <row r="5767" spans="1:7" x14ac:dyDescent="0.3">
      <c r="A5767" s="11"/>
      <c r="B5767" s="11"/>
      <c r="C5767" s="11"/>
      <c r="D5767" s="11"/>
      <c r="E5767" s="11"/>
      <c r="F5767" s="11"/>
      <c r="G5767" s="11"/>
    </row>
    <row r="5768" spans="1:7" x14ac:dyDescent="0.3">
      <c r="A5768" s="11"/>
      <c r="B5768" s="11"/>
      <c r="C5768" s="11"/>
      <c r="D5768" s="11"/>
      <c r="E5768" s="11"/>
      <c r="F5768" s="11"/>
      <c r="G5768" s="11"/>
    </row>
    <row r="5769" spans="1:7" x14ac:dyDescent="0.3">
      <c r="A5769" s="11"/>
      <c r="B5769" s="11"/>
      <c r="C5769" s="11"/>
      <c r="D5769" s="11"/>
      <c r="E5769" s="11"/>
      <c r="F5769" s="11"/>
      <c r="G5769" s="11"/>
    </row>
    <row r="5770" spans="1:7" x14ac:dyDescent="0.3">
      <c r="A5770" s="11"/>
      <c r="B5770" s="11"/>
      <c r="C5770" s="11"/>
      <c r="D5770" s="11"/>
      <c r="E5770" s="11"/>
      <c r="F5770" s="11"/>
      <c r="G5770" s="11"/>
    </row>
    <row r="5771" spans="1:7" x14ac:dyDescent="0.3">
      <c r="A5771" s="11"/>
      <c r="B5771" s="11"/>
      <c r="C5771" s="11"/>
      <c r="D5771" s="11"/>
      <c r="E5771" s="11"/>
      <c r="F5771" s="11"/>
      <c r="G5771" s="11"/>
    </row>
    <row r="5772" spans="1:7" x14ac:dyDescent="0.3">
      <c r="A5772" s="11"/>
      <c r="B5772" s="11"/>
      <c r="C5772" s="11"/>
      <c r="D5772" s="11"/>
      <c r="E5772" s="11"/>
      <c r="F5772" s="11"/>
      <c r="G5772" s="11"/>
    </row>
    <row r="5773" spans="1:7" x14ac:dyDescent="0.3">
      <c r="A5773" s="11"/>
      <c r="B5773" s="11"/>
      <c r="C5773" s="11"/>
      <c r="D5773" s="11"/>
      <c r="E5773" s="11"/>
      <c r="F5773" s="11"/>
      <c r="G5773" s="11"/>
    </row>
    <row r="5774" spans="1:7" x14ac:dyDescent="0.3">
      <c r="A5774" s="11"/>
      <c r="B5774" s="11"/>
      <c r="C5774" s="11"/>
      <c r="D5774" s="11"/>
      <c r="E5774" s="11"/>
      <c r="F5774" s="11"/>
      <c r="G5774" s="11"/>
    </row>
    <row r="5775" spans="1:7" x14ac:dyDescent="0.3">
      <c r="A5775" s="11"/>
      <c r="B5775" s="11"/>
      <c r="C5775" s="11"/>
      <c r="D5775" s="11"/>
      <c r="E5775" s="11"/>
      <c r="F5775" s="11"/>
      <c r="G5775" s="11"/>
    </row>
    <row r="5776" spans="1:7" x14ac:dyDescent="0.3">
      <c r="A5776" s="11"/>
      <c r="B5776" s="11"/>
      <c r="C5776" s="11"/>
      <c r="D5776" s="11"/>
      <c r="E5776" s="11"/>
      <c r="F5776" s="11"/>
      <c r="G5776" s="11"/>
    </row>
    <row r="5777" spans="1:7" x14ac:dyDescent="0.3">
      <c r="A5777" s="11"/>
      <c r="B5777" s="11"/>
      <c r="C5777" s="11"/>
      <c r="D5777" s="11"/>
      <c r="E5777" s="11"/>
      <c r="F5777" s="11"/>
      <c r="G5777" s="11"/>
    </row>
    <row r="5778" spans="1:7" x14ac:dyDescent="0.3">
      <c r="A5778" s="11"/>
      <c r="B5778" s="11"/>
      <c r="C5778" s="11"/>
      <c r="D5778" s="11"/>
      <c r="E5778" s="11"/>
      <c r="F5778" s="11"/>
      <c r="G5778" s="11"/>
    </row>
    <row r="5779" spans="1:7" x14ac:dyDescent="0.3">
      <c r="A5779" s="11"/>
      <c r="B5779" s="11"/>
      <c r="C5779" s="11"/>
      <c r="D5779" s="11"/>
      <c r="E5779" s="11"/>
      <c r="F5779" s="11"/>
      <c r="G5779" s="11"/>
    </row>
    <row r="5780" spans="1:7" x14ac:dyDescent="0.3">
      <c r="A5780" s="11"/>
      <c r="B5780" s="11"/>
      <c r="C5780" s="11"/>
      <c r="D5780" s="11"/>
      <c r="E5780" s="11"/>
      <c r="F5780" s="11"/>
      <c r="G5780" s="11"/>
    </row>
    <row r="5781" spans="1:7" x14ac:dyDescent="0.3">
      <c r="A5781" s="11"/>
      <c r="B5781" s="11"/>
      <c r="C5781" s="11"/>
      <c r="D5781" s="11"/>
      <c r="E5781" s="11"/>
      <c r="F5781" s="11"/>
      <c r="G5781" s="11"/>
    </row>
    <row r="5782" spans="1:7" x14ac:dyDescent="0.3">
      <c r="A5782" s="11"/>
      <c r="B5782" s="11"/>
      <c r="C5782" s="11"/>
      <c r="D5782" s="11"/>
      <c r="E5782" s="11"/>
      <c r="F5782" s="11"/>
      <c r="G5782" s="11"/>
    </row>
    <row r="5783" spans="1:7" x14ac:dyDescent="0.3">
      <c r="A5783" s="11"/>
      <c r="B5783" s="11"/>
      <c r="C5783" s="11"/>
      <c r="D5783" s="11"/>
      <c r="E5783" s="11"/>
      <c r="F5783" s="11"/>
      <c r="G5783" s="11"/>
    </row>
    <row r="5784" spans="1:7" x14ac:dyDescent="0.3">
      <c r="A5784" s="11"/>
      <c r="B5784" s="11"/>
      <c r="C5784" s="11"/>
      <c r="D5784" s="11"/>
      <c r="E5784" s="11"/>
      <c r="F5784" s="11"/>
      <c r="G5784" s="11"/>
    </row>
    <row r="5785" spans="1:7" x14ac:dyDescent="0.3">
      <c r="A5785" s="11"/>
      <c r="B5785" s="11"/>
      <c r="C5785" s="11"/>
      <c r="D5785" s="11"/>
      <c r="E5785" s="11"/>
      <c r="F5785" s="11"/>
      <c r="G5785" s="11"/>
    </row>
    <row r="5786" spans="1:7" x14ac:dyDescent="0.3">
      <c r="A5786" s="11"/>
      <c r="B5786" s="11"/>
      <c r="C5786" s="11"/>
      <c r="D5786" s="11"/>
      <c r="E5786" s="11"/>
      <c r="F5786" s="11"/>
      <c r="G5786" s="11"/>
    </row>
    <row r="5787" spans="1:7" x14ac:dyDescent="0.3">
      <c r="A5787" s="11"/>
      <c r="B5787" s="11"/>
      <c r="C5787" s="11"/>
      <c r="D5787" s="11"/>
      <c r="E5787" s="11"/>
      <c r="F5787" s="11"/>
      <c r="G5787" s="11"/>
    </row>
    <row r="5788" spans="1:7" x14ac:dyDescent="0.3">
      <c r="A5788" s="11"/>
      <c r="B5788" s="11"/>
      <c r="C5788" s="11"/>
      <c r="D5788" s="11"/>
      <c r="E5788" s="11"/>
      <c r="F5788" s="11"/>
      <c r="G5788" s="11"/>
    </row>
    <row r="5789" spans="1:7" x14ac:dyDescent="0.3">
      <c r="A5789" s="11"/>
      <c r="B5789" s="11"/>
      <c r="C5789" s="11"/>
      <c r="D5789" s="11"/>
      <c r="E5789" s="11"/>
      <c r="F5789" s="11"/>
      <c r="G5789" s="11"/>
    </row>
    <row r="5790" spans="1:7" x14ac:dyDescent="0.3">
      <c r="A5790" s="11"/>
      <c r="B5790" s="11"/>
      <c r="C5790" s="11"/>
      <c r="D5790" s="11"/>
      <c r="E5790" s="11"/>
      <c r="F5790" s="11"/>
      <c r="G5790" s="11"/>
    </row>
    <row r="5791" spans="1:7" x14ac:dyDescent="0.3">
      <c r="A5791" s="11"/>
      <c r="B5791" s="11"/>
      <c r="C5791" s="11"/>
      <c r="D5791" s="11"/>
      <c r="E5791" s="11"/>
      <c r="F5791" s="11"/>
      <c r="G5791" s="11"/>
    </row>
    <row r="5792" spans="1:7" x14ac:dyDescent="0.3">
      <c r="A5792" s="11"/>
      <c r="B5792" s="11"/>
      <c r="C5792" s="11"/>
      <c r="D5792" s="11"/>
      <c r="E5792" s="11"/>
      <c r="F5792" s="11"/>
      <c r="G5792" s="11"/>
    </row>
    <row r="5793" spans="1:7" x14ac:dyDescent="0.3">
      <c r="A5793" s="11"/>
      <c r="B5793" s="11"/>
      <c r="C5793" s="11"/>
      <c r="D5793" s="11"/>
      <c r="E5793" s="11"/>
      <c r="F5793" s="11"/>
      <c r="G5793" s="11"/>
    </row>
    <row r="5794" spans="1:7" x14ac:dyDescent="0.3">
      <c r="A5794" s="11"/>
      <c r="B5794" s="11"/>
      <c r="C5794" s="11"/>
      <c r="D5794" s="11"/>
      <c r="E5794" s="11"/>
      <c r="F5794" s="11"/>
      <c r="G5794" s="11"/>
    </row>
    <row r="5795" spans="1:7" x14ac:dyDescent="0.3">
      <c r="A5795" s="11"/>
      <c r="B5795" s="11"/>
      <c r="C5795" s="11"/>
      <c r="D5795" s="11"/>
      <c r="E5795" s="11"/>
      <c r="F5795" s="11"/>
      <c r="G5795" s="11"/>
    </row>
    <row r="5796" spans="1:7" x14ac:dyDescent="0.3">
      <c r="A5796" s="11"/>
      <c r="B5796" s="11"/>
      <c r="C5796" s="11"/>
      <c r="D5796" s="11"/>
      <c r="E5796" s="11"/>
      <c r="F5796" s="11"/>
      <c r="G5796" s="11"/>
    </row>
    <row r="5797" spans="1:7" x14ac:dyDescent="0.3">
      <c r="A5797" s="11"/>
      <c r="B5797" s="11"/>
      <c r="C5797" s="11"/>
      <c r="D5797" s="11"/>
      <c r="E5797" s="11"/>
      <c r="F5797" s="11"/>
      <c r="G5797" s="11"/>
    </row>
    <row r="5798" spans="1:7" x14ac:dyDescent="0.3">
      <c r="A5798" s="11"/>
      <c r="B5798" s="11"/>
      <c r="C5798" s="11"/>
      <c r="D5798" s="11"/>
      <c r="E5798" s="11"/>
      <c r="F5798" s="11"/>
      <c r="G5798" s="11"/>
    </row>
    <row r="5799" spans="1:7" x14ac:dyDescent="0.3">
      <c r="A5799" s="11"/>
      <c r="B5799" s="11"/>
      <c r="C5799" s="11"/>
      <c r="D5799" s="11"/>
      <c r="E5799" s="11"/>
      <c r="F5799" s="11"/>
      <c r="G5799" s="11"/>
    </row>
    <row r="5800" spans="1:7" x14ac:dyDescent="0.3">
      <c r="A5800" s="11"/>
      <c r="B5800" s="11"/>
      <c r="C5800" s="11"/>
      <c r="D5800" s="11"/>
      <c r="E5800" s="11"/>
      <c r="F5800" s="11"/>
      <c r="G5800" s="11"/>
    </row>
    <row r="5801" spans="1:7" x14ac:dyDescent="0.3">
      <c r="A5801" s="11"/>
      <c r="B5801" s="11"/>
      <c r="C5801" s="11"/>
      <c r="D5801" s="11"/>
      <c r="E5801" s="11"/>
      <c r="F5801" s="11"/>
      <c r="G5801" s="11"/>
    </row>
    <row r="5802" spans="1:7" x14ac:dyDescent="0.3">
      <c r="A5802" s="11"/>
      <c r="B5802" s="11"/>
      <c r="C5802" s="11"/>
      <c r="D5802" s="11"/>
      <c r="E5802" s="11"/>
      <c r="F5802" s="11"/>
      <c r="G5802" s="11"/>
    </row>
    <row r="5803" spans="1:7" x14ac:dyDescent="0.3">
      <c r="A5803" s="11"/>
      <c r="B5803" s="11"/>
      <c r="C5803" s="11"/>
      <c r="D5803" s="11"/>
      <c r="E5803" s="11"/>
      <c r="F5803" s="11"/>
      <c r="G5803" s="11"/>
    </row>
    <row r="5804" spans="1:7" x14ac:dyDescent="0.3">
      <c r="A5804" s="11"/>
      <c r="B5804" s="11"/>
      <c r="C5804" s="11"/>
      <c r="D5804" s="11"/>
      <c r="E5804" s="11"/>
      <c r="F5804" s="11"/>
      <c r="G5804" s="11"/>
    </row>
    <row r="5805" spans="1:7" x14ac:dyDescent="0.3">
      <c r="A5805" s="11"/>
      <c r="B5805" s="11"/>
      <c r="C5805" s="11"/>
      <c r="D5805" s="11"/>
      <c r="E5805" s="11"/>
      <c r="F5805" s="11"/>
      <c r="G5805" s="11"/>
    </row>
    <row r="5806" spans="1:7" x14ac:dyDescent="0.3">
      <c r="A5806" s="11"/>
      <c r="B5806" s="11"/>
      <c r="C5806" s="11"/>
      <c r="D5806" s="11"/>
      <c r="E5806" s="11"/>
      <c r="F5806" s="11"/>
      <c r="G5806" s="11"/>
    </row>
    <row r="5807" spans="1:7" x14ac:dyDescent="0.3">
      <c r="A5807" s="11"/>
      <c r="B5807" s="11"/>
      <c r="C5807" s="11"/>
      <c r="D5807" s="11"/>
      <c r="E5807" s="11"/>
      <c r="F5807" s="11"/>
      <c r="G5807" s="11"/>
    </row>
    <row r="5808" spans="1:7" x14ac:dyDescent="0.3">
      <c r="A5808" s="11"/>
      <c r="B5808" s="11"/>
      <c r="C5808" s="11"/>
      <c r="D5808" s="11"/>
      <c r="E5808" s="11"/>
      <c r="F5808" s="11"/>
      <c r="G5808" s="11"/>
    </row>
    <row r="5809" spans="1:7" x14ac:dyDescent="0.3">
      <c r="A5809" s="11"/>
      <c r="B5809" s="11"/>
      <c r="C5809" s="11"/>
      <c r="D5809" s="11"/>
      <c r="E5809" s="11"/>
      <c r="F5809" s="11"/>
      <c r="G5809" s="11"/>
    </row>
    <row r="5810" spans="1:7" x14ac:dyDescent="0.3">
      <c r="A5810" s="11"/>
      <c r="B5810" s="11"/>
      <c r="C5810" s="11"/>
      <c r="D5810" s="11"/>
      <c r="E5810" s="11"/>
      <c r="F5810" s="11"/>
      <c r="G5810" s="11"/>
    </row>
    <row r="5811" spans="1:7" x14ac:dyDescent="0.3">
      <c r="A5811" s="11"/>
      <c r="B5811" s="11"/>
      <c r="C5811" s="11"/>
      <c r="D5811" s="11"/>
      <c r="E5811" s="11"/>
      <c r="F5811" s="11"/>
      <c r="G5811" s="11"/>
    </row>
    <row r="5812" spans="1:7" x14ac:dyDescent="0.3">
      <c r="A5812" s="11"/>
      <c r="B5812" s="11"/>
      <c r="C5812" s="11"/>
      <c r="D5812" s="11"/>
      <c r="E5812" s="11"/>
      <c r="F5812" s="11"/>
      <c r="G5812" s="11"/>
    </row>
    <row r="5813" spans="1:7" x14ac:dyDescent="0.3">
      <c r="A5813" s="11"/>
      <c r="B5813" s="11"/>
      <c r="C5813" s="11"/>
      <c r="D5813" s="11"/>
      <c r="E5813" s="11"/>
      <c r="F5813" s="11"/>
      <c r="G5813" s="11"/>
    </row>
    <row r="5814" spans="1:7" x14ac:dyDescent="0.3">
      <c r="A5814" s="11"/>
      <c r="B5814" s="11"/>
      <c r="C5814" s="11"/>
      <c r="D5814" s="11"/>
      <c r="E5814" s="11"/>
      <c r="F5814" s="11"/>
      <c r="G5814" s="11"/>
    </row>
    <row r="5815" spans="1:7" x14ac:dyDescent="0.3">
      <c r="A5815" s="11"/>
      <c r="B5815" s="11"/>
      <c r="C5815" s="11"/>
      <c r="D5815" s="11"/>
      <c r="E5815" s="11"/>
      <c r="F5815" s="11"/>
      <c r="G5815" s="11"/>
    </row>
    <row r="5816" spans="1:7" x14ac:dyDescent="0.3">
      <c r="A5816" s="11"/>
      <c r="B5816" s="11"/>
      <c r="C5816" s="11"/>
      <c r="D5816" s="11"/>
      <c r="E5816" s="11"/>
      <c r="F5816" s="11"/>
      <c r="G5816" s="11"/>
    </row>
    <row r="5817" spans="1:7" x14ac:dyDescent="0.3">
      <c r="A5817" s="11"/>
      <c r="B5817" s="11"/>
      <c r="C5817" s="11"/>
      <c r="D5817" s="11"/>
      <c r="E5817" s="11"/>
      <c r="F5817" s="11"/>
      <c r="G5817" s="11"/>
    </row>
    <row r="5818" spans="1:7" x14ac:dyDescent="0.3">
      <c r="A5818" s="11"/>
      <c r="B5818" s="11"/>
      <c r="C5818" s="11"/>
      <c r="D5818" s="11"/>
      <c r="E5818" s="11"/>
      <c r="F5818" s="11"/>
      <c r="G5818" s="11"/>
    </row>
    <row r="5819" spans="1:7" x14ac:dyDescent="0.3">
      <c r="A5819" s="11"/>
      <c r="B5819" s="11"/>
      <c r="C5819" s="11"/>
      <c r="D5819" s="11"/>
      <c r="E5819" s="11"/>
      <c r="F5819" s="11"/>
      <c r="G5819" s="11"/>
    </row>
    <row r="5820" spans="1:7" x14ac:dyDescent="0.3">
      <c r="A5820" s="11"/>
      <c r="B5820" s="11"/>
      <c r="C5820" s="11"/>
      <c r="D5820" s="11"/>
      <c r="E5820" s="11"/>
      <c r="F5820" s="11"/>
      <c r="G5820" s="11"/>
    </row>
    <row r="5821" spans="1:7" x14ac:dyDescent="0.3">
      <c r="A5821" s="11"/>
      <c r="B5821" s="11"/>
      <c r="C5821" s="11"/>
      <c r="D5821" s="11"/>
      <c r="E5821" s="11"/>
      <c r="F5821" s="11"/>
      <c r="G5821" s="11"/>
    </row>
    <row r="5822" spans="1:7" x14ac:dyDescent="0.3">
      <c r="A5822" s="11"/>
      <c r="B5822" s="11"/>
      <c r="C5822" s="11"/>
      <c r="D5822" s="11"/>
      <c r="E5822" s="11"/>
      <c r="F5822" s="11"/>
      <c r="G5822" s="11"/>
    </row>
    <row r="5823" spans="1:7" x14ac:dyDescent="0.3">
      <c r="A5823" s="11"/>
      <c r="B5823" s="11"/>
      <c r="C5823" s="11"/>
      <c r="D5823" s="11"/>
      <c r="E5823" s="11"/>
      <c r="F5823" s="11"/>
      <c r="G5823" s="11"/>
    </row>
    <row r="5824" spans="1:7" x14ac:dyDescent="0.3">
      <c r="A5824" s="11"/>
      <c r="B5824" s="11"/>
      <c r="C5824" s="11"/>
      <c r="D5824" s="11"/>
      <c r="E5824" s="11"/>
      <c r="F5824" s="11"/>
      <c r="G5824" s="11"/>
    </row>
    <row r="5825" spans="1:7" x14ac:dyDescent="0.3">
      <c r="A5825" s="11"/>
      <c r="B5825" s="11"/>
      <c r="C5825" s="11"/>
      <c r="D5825" s="11"/>
      <c r="E5825" s="11"/>
      <c r="F5825" s="11"/>
      <c r="G5825" s="11"/>
    </row>
    <row r="5826" spans="1:7" x14ac:dyDescent="0.3">
      <c r="A5826" s="11"/>
      <c r="B5826" s="11"/>
      <c r="C5826" s="11"/>
      <c r="D5826" s="11"/>
      <c r="E5826" s="11"/>
      <c r="F5826" s="11"/>
      <c r="G5826" s="11"/>
    </row>
    <row r="5827" spans="1:7" x14ac:dyDescent="0.3">
      <c r="A5827" s="11"/>
      <c r="B5827" s="11"/>
      <c r="C5827" s="11"/>
      <c r="D5827" s="11"/>
      <c r="E5827" s="11"/>
      <c r="F5827" s="11"/>
      <c r="G5827" s="11"/>
    </row>
    <row r="5828" spans="1:7" x14ac:dyDescent="0.3">
      <c r="A5828" s="11"/>
      <c r="B5828" s="11"/>
      <c r="C5828" s="11"/>
      <c r="D5828" s="11"/>
      <c r="E5828" s="11"/>
      <c r="F5828" s="11"/>
      <c r="G5828" s="11"/>
    </row>
    <row r="5829" spans="1:7" x14ac:dyDescent="0.3">
      <c r="A5829" s="11"/>
      <c r="B5829" s="11"/>
      <c r="C5829" s="11"/>
      <c r="D5829" s="11"/>
      <c r="E5829" s="11"/>
      <c r="F5829" s="11"/>
      <c r="G5829" s="11"/>
    </row>
    <row r="5830" spans="1:7" x14ac:dyDescent="0.3">
      <c r="A5830" s="11"/>
      <c r="B5830" s="11"/>
      <c r="C5830" s="11"/>
      <c r="D5830" s="11"/>
      <c r="E5830" s="11"/>
      <c r="F5830" s="11"/>
      <c r="G5830" s="11"/>
    </row>
    <row r="5831" spans="1:7" x14ac:dyDescent="0.3">
      <c r="A5831" s="11"/>
      <c r="B5831" s="11"/>
      <c r="C5831" s="11"/>
      <c r="D5831" s="11"/>
      <c r="E5831" s="11"/>
      <c r="F5831" s="11"/>
      <c r="G5831" s="11"/>
    </row>
    <row r="5832" spans="1:7" x14ac:dyDescent="0.3">
      <c r="A5832" s="11"/>
      <c r="B5832" s="11"/>
      <c r="C5832" s="11"/>
      <c r="D5832" s="11"/>
      <c r="E5832" s="11"/>
      <c r="F5832" s="11"/>
      <c r="G5832" s="11"/>
    </row>
    <row r="5833" spans="1:7" x14ac:dyDescent="0.3">
      <c r="A5833" s="11"/>
      <c r="B5833" s="11"/>
      <c r="C5833" s="11"/>
      <c r="D5833" s="11"/>
      <c r="E5833" s="11"/>
      <c r="F5833" s="11"/>
      <c r="G5833" s="11"/>
    </row>
    <row r="5834" spans="1:7" x14ac:dyDescent="0.3">
      <c r="A5834" s="11"/>
      <c r="B5834" s="11"/>
      <c r="C5834" s="11"/>
      <c r="D5834" s="11"/>
      <c r="E5834" s="11"/>
      <c r="F5834" s="11"/>
      <c r="G5834" s="11"/>
    </row>
    <row r="5835" spans="1:7" x14ac:dyDescent="0.3">
      <c r="A5835" s="11"/>
      <c r="B5835" s="11"/>
      <c r="C5835" s="11"/>
      <c r="D5835" s="11"/>
      <c r="E5835" s="11"/>
      <c r="F5835" s="11"/>
      <c r="G5835" s="11"/>
    </row>
    <row r="5836" spans="1:7" x14ac:dyDescent="0.3">
      <c r="A5836" s="11"/>
      <c r="B5836" s="11"/>
      <c r="C5836" s="11"/>
      <c r="D5836" s="11"/>
      <c r="E5836" s="11"/>
      <c r="F5836" s="11"/>
      <c r="G5836" s="11"/>
    </row>
    <row r="5837" spans="1:7" x14ac:dyDescent="0.3">
      <c r="A5837" s="11"/>
      <c r="B5837" s="11"/>
      <c r="C5837" s="11"/>
      <c r="D5837" s="11"/>
      <c r="E5837" s="11"/>
      <c r="F5837" s="11"/>
      <c r="G5837" s="11"/>
    </row>
    <row r="5838" spans="1:7" x14ac:dyDescent="0.3">
      <c r="A5838" s="11"/>
      <c r="B5838" s="11"/>
      <c r="C5838" s="11"/>
      <c r="D5838" s="11"/>
      <c r="E5838" s="11"/>
      <c r="F5838" s="11"/>
      <c r="G5838" s="11"/>
    </row>
    <row r="5839" spans="1:7" x14ac:dyDescent="0.3">
      <c r="A5839" s="11"/>
      <c r="B5839" s="11"/>
      <c r="C5839" s="11"/>
      <c r="D5839" s="11"/>
      <c r="E5839" s="11"/>
      <c r="F5839" s="11"/>
      <c r="G5839" s="11"/>
    </row>
    <row r="5840" spans="1:7" x14ac:dyDescent="0.3">
      <c r="A5840" s="11"/>
      <c r="B5840" s="11"/>
      <c r="C5840" s="11"/>
      <c r="D5840" s="11"/>
      <c r="E5840" s="11"/>
      <c r="F5840" s="11"/>
      <c r="G5840" s="11"/>
    </row>
    <row r="5841" spans="1:7" x14ac:dyDescent="0.3">
      <c r="A5841" s="11"/>
      <c r="B5841" s="11"/>
      <c r="C5841" s="11"/>
      <c r="D5841" s="11"/>
      <c r="E5841" s="11"/>
      <c r="F5841" s="11"/>
      <c r="G5841" s="11"/>
    </row>
    <row r="5842" spans="1:7" x14ac:dyDescent="0.3">
      <c r="A5842" s="11"/>
      <c r="B5842" s="11"/>
      <c r="C5842" s="11"/>
      <c r="D5842" s="11"/>
      <c r="E5842" s="11"/>
      <c r="F5842" s="11"/>
      <c r="G5842" s="11"/>
    </row>
    <row r="5843" spans="1:7" x14ac:dyDescent="0.3">
      <c r="A5843" s="11"/>
      <c r="B5843" s="11"/>
      <c r="C5843" s="11"/>
      <c r="D5843" s="11"/>
      <c r="E5843" s="11"/>
      <c r="F5843" s="11"/>
      <c r="G5843" s="11"/>
    </row>
    <row r="5844" spans="1:7" x14ac:dyDescent="0.3">
      <c r="A5844" s="11"/>
      <c r="B5844" s="11"/>
      <c r="C5844" s="11"/>
      <c r="D5844" s="11"/>
      <c r="E5844" s="11"/>
      <c r="F5844" s="11"/>
      <c r="G5844" s="11"/>
    </row>
    <row r="5845" spans="1:7" x14ac:dyDescent="0.3">
      <c r="A5845" s="11"/>
      <c r="B5845" s="11"/>
      <c r="C5845" s="11"/>
      <c r="D5845" s="11"/>
      <c r="E5845" s="11"/>
      <c r="F5845" s="11"/>
      <c r="G5845" s="11"/>
    </row>
    <row r="5846" spans="1:7" x14ac:dyDescent="0.3">
      <c r="A5846" s="11"/>
      <c r="B5846" s="11"/>
      <c r="C5846" s="11"/>
      <c r="D5846" s="11"/>
      <c r="E5846" s="11"/>
      <c r="F5846" s="11"/>
      <c r="G5846" s="11"/>
    </row>
    <row r="5847" spans="1:7" x14ac:dyDescent="0.3">
      <c r="A5847" s="11"/>
      <c r="B5847" s="11"/>
      <c r="C5847" s="11"/>
      <c r="D5847" s="11"/>
      <c r="E5847" s="11"/>
      <c r="F5847" s="11"/>
      <c r="G5847" s="11"/>
    </row>
    <row r="5848" spans="1:7" x14ac:dyDescent="0.3">
      <c r="A5848" s="11"/>
      <c r="B5848" s="11"/>
      <c r="C5848" s="11"/>
      <c r="D5848" s="11"/>
      <c r="E5848" s="11"/>
      <c r="F5848" s="11"/>
      <c r="G5848" s="11"/>
    </row>
    <row r="5849" spans="1:7" x14ac:dyDescent="0.3">
      <c r="A5849" s="11"/>
      <c r="B5849" s="11"/>
      <c r="C5849" s="11"/>
      <c r="D5849" s="11"/>
      <c r="E5849" s="11"/>
      <c r="F5849" s="11"/>
      <c r="G5849" s="11"/>
    </row>
    <row r="5850" spans="1:7" x14ac:dyDescent="0.3">
      <c r="A5850" s="11"/>
      <c r="B5850" s="11"/>
      <c r="C5850" s="11"/>
      <c r="D5850" s="11"/>
      <c r="E5850" s="11"/>
      <c r="F5850" s="11"/>
      <c r="G5850" s="11"/>
    </row>
    <row r="5851" spans="1:7" x14ac:dyDescent="0.3">
      <c r="A5851" s="11"/>
      <c r="B5851" s="11"/>
      <c r="C5851" s="11"/>
      <c r="D5851" s="11"/>
      <c r="E5851" s="11"/>
      <c r="F5851" s="11"/>
      <c r="G5851" s="11"/>
    </row>
    <row r="5852" spans="1:7" x14ac:dyDescent="0.3">
      <c r="A5852" s="11"/>
      <c r="B5852" s="11"/>
      <c r="C5852" s="11"/>
      <c r="D5852" s="11"/>
      <c r="E5852" s="11"/>
      <c r="F5852" s="11"/>
      <c r="G5852" s="11"/>
    </row>
    <row r="5853" spans="1:7" x14ac:dyDescent="0.3">
      <c r="A5853" s="11"/>
      <c r="B5853" s="11"/>
      <c r="C5853" s="11"/>
      <c r="D5853" s="11"/>
      <c r="E5853" s="11"/>
      <c r="F5853" s="11"/>
      <c r="G5853" s="11"/>
    </row>
    <row r="5854" spans="1:7" x14ac:dyDescent="0.3">
      <c r="A5854" s="11"/>
      <c r="B5854" s="11"/>
      <c r="C5854" s="11"/>
      <c r="D5854" s="11"/>
      <c r="E5854" s="11"/>
      <c r="F5854" s="11"/>
      <c r="G5854" s="11"/>
    </row>
    <row r="5855" spans="1:7" x14ac:dyDescent="0.3">
      <c r="A5855" s="11"/>
      <c r="B5855" s="11"/>
      <c r="C5855" s="11"/>
      <c r="D5855" s="11"/>
      <c r="E5855" s="11"/>
      <c r="F5855" s="11"/>
      <c r="G5855" s="11"/>
    </row>
    <row r="5856" spans="1:7" x14ac:dyDescent="0.3">
      <c r="A5856" s="11"/>
      <c r="B5856" s="11"/>
      <c r="C5856" s="11"/>
      <c r="D5856" s="11"/>
      <c r="E5856" s="11"/>
      <c r="F5856" s="11"/>
      <c r="G5856" s="11"/>
    </row>
    <row r="5857" spans="1:7" x14ac:dyDescent="0.3">
      <c r="A5857" s="11"/>
      <c r="B5857" s="11"/>
      <c r="C5857" s="11"/>
      <c r="D5857" s="11"/>
      <c r="E5857" s="11"/>
      <c r="F5857" s="11"/>
      <c r="G5857" s="11"/>
    </row>
    <row r="5858" spans="1:7" x14ac:dyDescent="0.3">
      <c r="A5858" s="11"/>
      <c r="B5858" s="11"/>
      <c r="C5858" s="11"/>
      <c r="D5858" s="11"/>
      <c r="E5858" s="11"/>
      <c r="F5858" s="11"/>
      <c r="G5858" s="11"/>
    </row>
    <row r="5859" spans="1:7" x14ac:dyDescent="0.3">
      <c r="A5859" s="11"/>
      <c r="B5859" s="11"/>
      <c r="C5859" s="11"/>
      <c r="D5859" s="11"/>
      <c r="E5859" s="11"/>
      <c r="F5859" s="11"/>
      <c r="G5859" s="11"/>
    </row>
    <row r="5860" spans="1:7" x14ac:dyDescent="0.3">
      <c r="A5860" s="11"/>
      <c r="B5860" s="11"/>
      <c r="C5860" s="11"/>
      <c r="D5860" s="11"/>
      <c r="E5860" s="11"/>
      <c r="F5860" s="11"/>
      <c r="G5860" s="11"/>
    </row>
    <row r="5861" spans="1:7" x14ac:dyDescent="0.3">
      <c r="A5861" s="11"/>
      <c r="B5861" s="11"/>
      <c r="C5861" s="11"/>
      <c r="D5861" s="11"/>
      <c r="E5861" s="11"/>
      <c r="F5861" s="11"/>
      <c r="G5861" s="11"/>
    </row>
    <row r="5862" spans="1:7" x14ac:dyDescent="0.3">
      <c r="A5862" s="11"/>
      <c r="B5862" s="11"/>
      <c r="C5862" s="11"/>
      <c r="D5862" s="11"/>
      <c r="E5862" s="11"/>
      <c r="F5862" s="11"/>
      <c r="G5862" s="11"/>
    </row>
    <row r="5863" spans="1:7" x14ac:dyDescent="0.3">
      <c r="A5863" s="11"/>
      <c r="B5863" s="11"/>
      <c r="C5863" s="11"/>
      <c r="D5863" s="11"/>
      <c r="E5863" s="11"/>
      <c r="F5863" s="11"/>
      <c r="G5863" s="11"/>
    </row>
    <row r="5864" spans="1:7" x14ac:dyDescent="0.3">
      <c r="A5864" s="11"/>
      <c r="B5864" s="11"/>
      <c r="C5864" s="11"/>
      <c r="D5864" s="11"/>
      <c r="E5864" s="11"/>
      <c r="F5864" s="11"/>
      <c r="G5864" s="11"/>
    </row>
    <row r="5865" spans="1:7" x14ac:dyDescent="0.3">
      <c r="A5865" s="11"/>
      <c r="B5865" s="11"/>
      <c r="C5865" s="11"/>
      <c r="D5865" s="11"/>
      <c r="E5865" s="11"/>
      <c r="F5865" s="11"/>
      <c r="G5865" s="11"/>
    </row>
    <row r="5866" spans="1:7" x14ac:dyDescent="0.3">
      <c r="A5866" s="11"/>
      <c r="B5866" s="11"/>
      <c r="C5866" s="11"/>
      <c r="D5866" s="11"/>
      <c r="E5866" s="11"/>
      <c r="F5866" s="11"/>
      <c r="G5866" s="11"/>
    </row>
    <row r="5867" spans="1:7" x14ac:dyDescent="0.3">
      <c r="A5867" s="11"/>
      <c r="B5867" s="11"/>
      <c r="C5867" s="11"/>
      <c r="D5867" s="11"/>
      <c r="E5867" s="11"/>
      <c r="F5867" s="11"/>
      <c r="G5867" s="11"/>
    </row>
    <row r="5868" spans="1:7" x14ac:dyDescent="0.3">
      <c r="A5868" s="11"/>
      <c r="B5868" s="11"/>
      <c r="C5868" s="11"/>
      <c r="D5868" s="11"/>
      <c r="E5868" s="11"/>
      <c r="F5868" s="11"/>
      <c r="G5868" s="11"/>
    </row>
    <row r="5869" spans="1:7" x14ac:dyDescent="0.3">
      <c r="A5869" s="11"/>
      <c r="B5869" s="11"/>
      <c r="C5869" s="11"/>
      <c r="D5869" s="11"/>
      <c r="E5869" s="11"/>
      <c r="F5869" s="11"/>
      <c r="G5869" s="11"/>
    </row>
    <row r="5870" spans="1:7" x14ac:dyDescent="0.3">
      <c r="A5870" s="11"/>
      <c r="B5870" s="11"/>
      <c r="C5870" s="11"/>
      <c r="D5870" s="11"/>
      <c r="E5870" s="11"/>
      <c r="F5870" s="11"/>
      <c r="G5870" s="11"/>
    </row>
    <row r="5871" spans="1:7" x14ac:dyDescent="0.3">
      <c r="A5871" s="11"/>
      <c r="B5871" s="11"/>
      <c r="C5871" s="11"/>
      <c r="D5871" s="11"/>
      <c r="E5871" s="11"/>
      <c r="F5871" s="11"/>
      <c r="G5871" s="11"/>
    </row>
    <row r="5872" spans="1:7" x14ac:dyDescent="0.3">
      <c r="A5872" s="11"/>
      <c r="B5872" s="11"/>
      <c r="C5872" s="11"/>
      <c r="D5872" s="11"/>
      <c r="E5872" s="11"/>
      <c r="F5872" s="11"/>
      <c r="G5872" s="11"/>
    </row>
    <row r="5873" spans="1:7" x14ac:dyDescent="0.3">
      <c r="A5873" s="11"/>
      <c r="B5873" s="11"/>
      <c r="C5873" s="11"/>
      <c r="D5873" s="11"/>
      <c r="E5873" s="11"/>
      <c r="F5873" s="11"/>
      <c r="G5873" s="11"/>
    </row>
    <row r="5874" spans="1:7" x14ac:dyDescent="0.3">
      <c r="A5874" s="11"/>
      <c r="B5874" s="11"/>
      <c r="C5874" s="11"/>
      <c r="D5874" s="11"/>
      <c r="E5874" s="11"/>
      <c r="F5874" s="11"/>
      <c r="G5874" s="11"/>
    </row>
    <row r="5875" spans="1:7" x14ac:dyDescent="0.3">
      <c r="A5875" s="11"/>
      <c r="B5875" s="11"/>
      <c r="C5875" s="11"/>
      <c r="D5875" s="11"/>
      <c r="E5875" s="11"/>
      <c r="F5875" s="11"/>
      <c r="G5875" s="11"/>
    </row>
    <row r="5876" spans="1:7" x14ac:dyDescent="0.3">
      <c r="A5876" s="11"/>
      <c r="B5876" s="11"/>
      <c r="C5876" s="11"/>
      <c r="D5876" s="11"/>
      <c r="E5876" s="11"/>
      <c r="F5876" s="11"/>
      <c r="G5876" s="11"/>
    </row>
    <row r="5877" spans="1:7" x14ac:dyDescent="0.3">
      <c r="A5877" s="11"/>
      <c r="B5877" s="11"/>
      <c r="C5877" s="11"/>
      <c r="D5877" s="11"/>
      <c r="E5877" s="11"/>
      <c r="F5877" s="11"/>
      <c r="G5877" s="11"/>
    </row>
    <row r="5878" spans="1:7" x14ac:dyDescent="0.3">
      <c r="A5878" s="11"/>
      <c r="B5878" s="11"/>
      <c r="C5878" s="11"/>
      <c r="D5878" s="11"/>
      <c r="E5878" s="11"/>
      <c r="F5878" s="11"/>
      <c r="G5878" s="11"/>
    </row>
    <row r="5879" spans="1:7" x14ac:dyDescent="0.3">
      <c r="A5879" s="11"/>
      <c r="B5879" s="11"/>
      <c r="C5879" s="11"/>
      <c r="D5879" s="11"/>
      <c r="E5879" s="11"/>
      <c r="F5879" s="11"/>
      <c r="G5879" s="11"/>
    </row>
    <row r="5880" spans="1:7" x14ac:dyDescent="0.3">
      <c r="A5880" s="11"/>
      <c r="B5880" s="11"/>
      <c r="C5880" s="11"/>
      <c r="D5880" s="11"/>
      <c r="E5880" s="11"/>
      <c r="F5880" s="11"/>
      <c r="G5880" s="11"/>
    </row>
    <row r="5881" spans="1:7" x14ac:dyDescent="0.3">
      <c r="A5881" s="11"/>
      <c r="B5881" s="11"/>
      <c r="C5881" s="11"/>
      <c r="D5881" s="11"/>
      <c r="E5881" s="11"/>
      <c r="F5881" s="11"/>
      <c r="G5881" s="11"/>
    </row>
    <row r="5882" spans="1:7" x14ac:dyDescent="0.3">
      <c r="A5882" s="11"/>
      <c r="B5882" s="11"/>
      <c r="C5882" s="11"/>
      <c r="D5882" s="11"/>
      <c r="E5882" s="11"/>
      <c r="F5882" s="11"/>
      <c r="G5882" s="11"/>
    </row>
    <row r="5883" spans="1:7" x14ac:dyDescent="0.3">
      <c r="A5883" s="11"/>
      <c r="B5883" s="11"/>
      <c r="C5883" s="11"/>
      <c r="D5883" s="11"/>
      <c r="E5883" s="11"/>
      <c r="F5883" s="11"/>
      <c r="G5883" s="11"/>
    </row>
    <row r="5884" spans="1:7" x14ac:dyDescent="0.3">
      <c r="A5884" s="11"/>
      <c r="B5884" s="11"/>
      <c r="C5884" s="11"/>
      <c r="D5884" s="11"/>
      <c r="E5884" s="11"/>
      <c r="F5884" s="11"/>
      <c r="G5884" s="11"/>
    </row>
    <row r="5885" spans="1:7" x14ac:dyDescent="0.3">
      <c r="A5885" s="11"/>
      <c r="B5885" s="11"/>
      <c r="C5885" s="11"/>
      <c r="D5885" s="11"/>
      <c r="E5885" s="11"/>
      <c r="F5885" s="11"/>
      <c r="G5885" s="11"/>
    </row>
    <row r="5886" spans="1:7" x14ac:dyDescent="0.3">
      <c r="A5886" s="11"/>
      <c r="B5886" s="11"/>
      <c r="C5886" s="11"/>
      <c r="D5886" s="11"/>
      <c r="E5886" s="11"/>
      <c r="F5886" s="11"/>
      <c r="G5886" s="11"/>
    </row>
    <row r="5887" spans="1:7" x14ac:dyDescent="0.3">
      <c r="A5887" s="11"/>
      <c r="B5887" s="11"/>
      <c r="C5887" s="11"/>
      <c r="D5887" s="11"/>
      <c r="E5887" s="11"/>
      <c r="F5887" s="11"/>
      <c r="G5887" s="11"/>
    </row>
    <row r="5888" spans="1:7" x14ac:dyDescent="0.3">
      <c r="A5888" s="11"/>
      <c r="B5888" s="11"/>
      <c r="C5888" s="11"/>
      <c r="D5888" s="11"/>
      <c r="E5888" s="11"/>
      <c r="F5888" s="11"/>
      <c r="G5888" s="11"/>
    </row>
    <row r="5889" spans="1:7" x14ac:dyDescent="0.3">
      <c r="A5889" s="11"/>
      <c r="B5889" s="11"/>
      <c r="C5889" s="11"/>
      <c r="D5889" s="11"/>
      <c r="E5889" s="11"/>
      <c r="F5889" s="11"/>
      <c r="G5889" s="11"/>
    </row>
    <row r="5890" spans="1:7" x14ac:dyDescent="0.3">
      <c r="A5890" s="11"/>
      <c r="B5890" s="11"/>
      <c r="C5890" s="11"/>
      <c r="D5890" s="11"/>
      <c r="E5890" s="11"/>
      <c r="F5890" s="11"/>
      <c r="G5890" s="11"/>
    </row>
    <row r="5891" spans="1:7" x14ac:dyDescent="0.3">
      <c r="A5891" s="11"/>
      <c r="B5891" s="11"/>
      <c r="C5891" s="11"/>
      <c r="D5891" s="11"/>
      <c r="E5891" s="11"/>
      <c r="F5891" s="11"/>
      <c r="G5891" s="11"/>
    </row>
    <row r="5892" spans="1:7" x14ac:dyDescent="0.3">
      <c r="A5892" s="11"/>
      <c r="B5892" s="11"/>
      <c r="C5892" s="11"/>
      <c r="D5892" s="11"/>
      <c r="E5892" s="11"/>
      <c r="F5892" s="11"/>
      <c r="G5892" s="11"/>
    </row>
    <row r="5893" spans="1:7" x14ac:dyDescent="0.3">
      <c r="A5893" s="11"/>
      <c r="B5893" s="11"/>
      <c r="C5893" s="11"/>
      <c r="D5893" s="11"/>
      <c r="E5893" s="11"/>
      <c r="F5893" s="11"/>
      <c r="G5893" s="11"/>
    </row>
    <row r="5894" spans="1:7" x14ac:dyDescent="0.3">
      <c r="A5894" s="11"/>
      <c r="B5894" s="11"/>
      <c r="C5894" s="11"/>
      <c r="D5894" s="11"/>
      <c r="E5894" s="11"/>
      <c r="F5894" s="11"/>
      <c r="G5894" s="11"/>
    </row>
    <row r="5895" spans="1:7" x14ac:dyDescent="0.3">
      <c r="A5895" s="11"/>
      <c r="B5895" s="11"/>
      <c r="C5895" s="11"/>
      <c r="D5895" s="11"/>
      <c r="E5895" s="11"/>
      <c r="F5895" s="11"/>
      <c r="G5895" s="11"/>
    </row>
    <row r="5896" spans="1:7" x14ac:dyDescent="0.3">
      <c r="A5896" s="11"/>
      <c r="B5896" s="11"/>
      <c r="C5896" s="11"/>
      <c r="D5896" s="11"/>
      <c r="E5896" s="11"/>
      <c r="F5896" s="11"/>
      <c r="G5896" s="11"/>
    </row>
    <row r="5897" spans="1:7" x14ac:dyDescent="0.3">
      <c r="A5897" s="11"/>
      <c r="B5897" s="11"/>
      <c r="C5897" s="11"/>
      <c r="D5897" s="11"/>
      <c r="E5897" s="11"/>
      <c r="F5897" s="11"/>
      <c r="G5897" s="11"/>
    </row>
    <row r="5898" spans="1:7" x14ac:dyDescent="0.3">
      <c r="A5898" s="11"/>
      <c r="B5898" s="11"/>
      <c r="C5898" s="11"/>
      <c r="D5898" s="11"/>
      <c r="E5898" s="11"/>
      <c r="F5898" s="11"/>
      <c r="G5898" s="11"/>
    </row>
    <row r="5899" spans="1:7" x14ac:dyDescent="0.3">
      <c r="A5899" s="11"/>
      <c r="B5899" s="11"/>
      <c r="C5899" s="11"/>
      <c r="D5899" s="11"/>
      <c r="E5899" s="11"/>
      <c r="F5899" s="11"/>
      <c r="G5899" s="11"/>
    </row>
    <row r="5900" spans="1:7" x14ac:dyDescent="0.3">
      <c r="A5900" s="11"/>
      <c r="B5900" s="11"/>
      <c r="C5900" s="11"/>
      <c r="D5900" s="11"/>
      <c r="E5900" s="11"/>
      <c r="F5900" s="11"/>
      <c r="G5900" s="11"/>
    </row>
    <row r="5901" spans="1:7" x14ac:dyDescent="0.3">
      <c r="A5901" s="11"/>
      <c r="B5901" s="11"/>
      <c r="C5901" s="11"/>
      <c r="D5901" s="11"/>
      <c r="E5901" s="11"/>
      <c r="F5901" s="11"/>
      <c r="G5901" s="11"/>
    </row>
    <row r="5902" spans="1:7" x14ac:dyDescent="0.3">
      <c r="A5902" s="11"/>
      <c r="B5902" s="11"/>
      <c r="C5902" s="11"/>
      <c r="D5902" s="11"/>
      <c r="E5902" s="11"/>
      <c r="F5902" s="11"/>
      <c r="G5902" s="11"/>
    </row>
    <row r="5903" spans="1:7" x14ac:dyDescent="0.3">
      <c r="A5903" s="11"/>
      <c r="B5903" s="11"/>
      <c r="C5903" s="11"/>
      <c r="D5903" s="11"/>
      <c r="E5903" s="11"/>
      <c r="F5903" s="11"/>
      <c r="G5903" s="11"/>
    </row>
    <row r="5904" spans="1:7" x14ac:dyDescent="0.3">
      <c r="A5904" s="11"/>
      <c r="B5904" s="11"/>
      <c r="C5904" s="11"/>
      <c r="D5904" s="11"/>
      <c r="E5904" s="11"/>
      <c r="F5904" s="11"/>
      <c r="G5904" s="11"/>
    </row>
    <row r="5905" spans="1:7" x14ac:dyDescent="0.3">
      <c r="A5905" s="11"/>
      <c r="B5905" s="11"/>
      <c r="C5905" s="11"/>
      <c r="D5905" s="11"/>
      <c r="E5905" s="11"/>
      <c r="F5905" s="11"/>
      <c r="G5905" s="11"/>
    </row>
    <row r="5906" spans="1:7" x14ac:dyDescent="0.3">
      <c r="A5906" s="11"/>
      <c r="B5906" s="11"/>
      <c r="C5906" s="11"/>
      <c r="D5906" s="11"/>
      <c r="E5906" s="11"/>
      <c r="F5906" s="11"/>
      <c r="G5906" s="11"/>
    </row>
    <row r="5907" spans="1:7" x14ac:dyDescent="0.3">
      <c r="A5907" s="11"/>
      <c r="B5907" s="11"/>
      <c r="C5907" s="11"/>
      <c r="D5907" s="11"/>
      <c r="E5907" s="11"/>
      <c r="F5907" s="11"/>
      <c r="G5907" s="11"/>
    </row>
    <row r="5908" spans="1:7" x14ac:dyDescent="0.3">
      <c r="A5908" s="11"/>
      <c r="B5908" s="11"/>
      <c r="C5908" s="11"/>
      <c r="D5908" s="11"/>
      <c r="E5908" s="11"/>
      <c r="F5908" s="11"/>
      <c r="G5908" s="11"/>
    </row>
    <row r="5909" spans="1:7" x14ac:dyDescent="0.3">
      <c r="A5909" s="11"/>
      <c r="B5909" s="11"/>
      <c r="C5909" s="11"/>
      <c r="D5909" s="11"/>
      <c r="E5909" s="11"/>
      <c r="F5909" s="11"/>
      <c r="G5909" s="11"/>
    </row>
    <row r="5910" spans="1:7" x14ac:dyDescent="0.3">
      <c r="A5910" s="11"/>
      <c r="B5910" s="11"/>
      <c r="C5910" s="11"/>
      <c r="D5910" s="11"/>
      <c r="E5910" s="11"/>
      <c r="F5910" s="11"/>
      <c r="G5910" s="11"/>
    </row>
    <row r="5911" spans="1:7" x14ac:dyDescent="0.3">
      <c r="A5911" s="11"/>
      <c r="B5911" s="11"/>
      <c r="C5911" s="11"/>
      <c r="D5911" s="11"/>
      <c r="E5911" s="11"/>
      <c r="F5911" s="11"/>
      <c r="G5911" s="11"/>
    </row>
    <row r="5912" spans="1:7" x14ac:dyDescent="0.3">
      <c r="A5912" s="11"/>
      <c r="B5912" s="11"/>
      <c r="C5912" s="11"/>
      <c r="D5912" s="11"/>
      <c r="E5912" s="11"/>
      <c r="F5912" s="11"/>
      <c r="G5912" s="11"/>
    </row>
    <row r="5913" spans="1:7" x14ac:dyDescent="0.3">
      <c r="A5913" s="11"/>
      <c r="B5913" s="11"/>
      <c r="C5913" s="11"/>
      <c r="D5913" s="11"/>
      <c r="E5913" s="11"/>
      <c r="F5913" s="11"/>
      <c r="G5913" s="11"/>
    </row>
    <row r="5914" spans="1:7" x14ac:dyDescent="0.3">
      <c r="A5914" s="11"/>
      <c r="B5914" s="11"/>
      <c r="C5914" s="11"/>
      <c r="D5914" s="11"/>
      <c r="E5914" s="11"/>
      <c r="F5914" s="11"/>
      <c r="G5914" s="11"/>
    </row>
    <row r="5915" spans="1:7" x14ac:dyDescent="0.3">
      <c r="A5915" s="11"/>
      <c r="B5915" s="11"/>
      <c r="C5915" s="11"/>
      <c r="D5915" s="11"/>
      <c r="E5915" s="11"/>
      <c r="F5915" s="11"/>
      <c r="G5915" s="11"/>
    </row>
    <row r="5916" spans="1:7" x14ac:dyDescent="0.3">
      <c r="A5916" s="11"/>
      <c r="B5916" s="11"/>
      <c r="C5916" s="11"/>
      <c r="D5916" s="11"/>
      <c r="E5916" s="11"/>
      <c r="F5916" s="11"/>
      <c r="G5916" s="11"/>
    </row>
    <row r="5917" spans="1:7" x14ac:dyDescent="0.3">
      <c r="A5917" s="11"/>
      <c r="B5917" s="11"/>
      <c r="C5917" s="11"/>
      <c r="D5917" s="11"/>
      <c r="E5917" s="11"/>
      <c r="F5917" s="11"/>
      <c r="G5917" s="11"/>
    </row>
    <row r="5918" spans="1:7" x14ac:dyDescent="0.3">
      <c r="A5918" s="11"/>
      <c r="B5918" s="11"/>
      <c r="C5918" s="11"/>
      <c r="D5918" s="11"/>
      <c r="E5918" s="11"/>
      <c r="F5918" s="11"/>
      <c r="G5918" s="11"/>
    </row>
    <row r="5919" spans="1:7" x14ac:dyDescent="0.3">
      <c r="A5919" s="11"/>
      <c r="B5919" s="11"/>
      <c r="C5919" s="11"/>
      <c r="D5919" s="11"/>
      <c r="E5919" s="11"/>
      <c r="F5919" s="11"/>
      <c r="G5919" s="11"/>
    </row>
    <row r="5920" spans="1:7" x14ac:dyDescent="0.3">
      <c r="A5920" s="11"/>
      <c r="B5920" s="11"/>
      <c r="C5920" s="11"/>
      <c r="D5920" s="11"/>
      <c r="E5920" s="11"/>
      <c r="F5920" s="11"/>
      <c r="G5920" s="11"/>
    </row>
    <row r="5921" spans="1:7" x14ac:dyDescent="0.3">
      <c r="A5921" s="11"/>
      <c r="B5921" s="11"/>
      <c r="C5921" s="11"/>
      <c r="D5921" s="11"/>
      <c r="E5921" s="11"/>
      <c r="F5921" s="11"/>
      <c r="G5921" s="11"/>
    </row>
    <row r="5922" spans="1:7" x14ac:dyDescent="0.3">
      <c r="A5922" s="11"/>
      <c r="B5922" s="11"/>
      <c r="C5922" s="11"/>
      <c r="D5922" s="11"/>
      <c r="E5922" s="11"/>
      <c r="F5922" s="11"/>
      <c r="G5922" s="11"/>
    </row>
    <row r="5923" spans="1:7" x14ac:dyDescent="0.3">
      <c r="A5923" s="11"/>
      <c r="B5923" s="11"/>
      <c r="C5923" s="11"/>
      <c r="D5923" s="11"/>
      <c r="E5923" s="11"/>
      <c r="F5923" s="11"/>
      <c r="G5923" s="11"/>
    </row>
    <row r="5924" spans="1:7" x14ac:dyDescent="0.3">
      <c r="A5924" s="11"/>
      <c r="B5924" s="11"/>
      <c r="C5924" s="11"/>
      <c r="D5924" s="11"/>
      <c r="E5924" s="11"/>
      <c r="F5924" s="11"/>
      <c r="G5924" s="11"/>
    </row>
    <row r="5925" spans="1:7" x14ac:dyDescent="0.3">
      <c r="A5925" s="11"/>
      <c r="B5925" s="11"/>
      <c r="C5925" s="11"/>
      <c r="D5925" s="11"/>
      <c r="E5925" s="11"/>
      <c r="F5925" s="11"/>
      <c r="G5925" s="11"/>
    </row>
    <row r="5926" spans="1:7" x14ac:dyDescent="0.3">
      <c r="A5926" s="11"/>
      <c r="B5926" s="11"/>
      <c r="C5926" s="11"/>
      <c r="D5926" s="11"/>
      <c r="E5926" s="11"/>
      <c r="F5926" s="11"/>
      <c r="G5926" s="11"/>
    </row>
    <row r="5927" spans="1:7" x14ac:dyDescent="0.3">
      <c r="A5927" s="11"/>
      <c r="B5927" s="11"/>
      <c r="C5927" s="11"/>
      <c r="D5927" s="11"/>
      <c r="E5927" s="11"/>
      <c r="F5927" s="11"/>
      <c r="G5927" s="11"/>
    </row>
    <row r="5928" spans="1:7" x14ac:dyDescent="0.3">
      <c r="A5928" s="11"/>
      <c r="B5928" s="11"/>
      <c r="C5928" s="11"/>
      <c r="D5928" s="11"/>
      <c r="E5928" s="11"/>
      <c r="F5928" s="11"/>
      <c r="G5928" s="11"/>
    </row>
    <row r="5929" spans="1:7" x14ac:dyDescent="0.3">
      <c r="A5929" s="11"/>
      <c r="B5929" s="11"/>
      <c r="C5929" s="11"/>
      <c r="D5929" s="11"/>
      <c r="E5929" s="11"/>
      <c r="F5929" s="11"/>
      <c r="G5929" s="11"/>
    </row>
    <row r="5930" spans="1:7" x14ac:dyDescent="0.3">
      <c r="A5930" s="11"/>
      <c r="B5930" s="11"/>
      <c r="C5930" s="11"/>
      <c r="D5930" s="11"/>
      <c r="E5930" s="11"/>
      <c r="F5930" s="11"/>
      <c r="G5930" s="11"/>
    </row>
    <row r="5931" spans="1:7" x14ac:dyDescent="0.3">
      <c r="A5931" s="11"/>
      <c r="B5931" s="11"/>
      <c r="C5931" s="11"/>
      <c r="D5931" s="11"/>
      <c r="E5931" s="11"/>
      <c r="F5931" s="11"/>
      <c r="G5931" s="11"/>
    </row>
    <row r="5932" spans="1:7" x14ac:dyDescent="0.3">
      <c r="A5932" s="11"/>
      <c r="B5932" s="11"/>
      <c r="C5932" s="11"/>
      <c r="D5932" s="11"/>
      <c r="E5932" s="11"/>
      <c r="F5932" s="11"/>
      <c r="G5932" s="11"/>
    </row>
    <row r="5933" spans="1:7" x14ac:dyDescent="0.3">
      <c r="A5933" s="11"/>
      <c r="B5933" s="11"/>
      <c r="C5933" s="11"/>
      <c r="D5933" s="11"/>
      <c r="E5933" s="11"/>
      <c r="F5933" s="11"/>
      <c r="G5933" s="11"/>
    </row>
    <row r="5934" spans="1:7" x14ac:dyDescent="0.3">
      <c r="A5934" s="11"/>
      <c r="B5934" s="11"/>
      <c r="C5934" s="11"/>
      <c r="D5934" s="11"/>
      <c r="E5934" s="11"/>
      <c r="F5934" s="11"/>
      <c r="G5934" s="11"/>
    </row>
    <row r="5935" spans="1:7" x14ac:dyDescent="0.3">
      <c r="A5935" s="11"/>
      <c r="B5935" s="11"/>
      <c r="C5935" s="11"/>
      <c r="D5935" s="11"/>
      <c r="E5935" s="11"/>
      <c r="F5935" s="11"/>
      <c r="G5935" s="11"/>
    </row>
    <row r="5936" spans="1:7" x14ac:dyDescent="0.3">
      <c r="A5936" s="11"/>
      <c r="B5936" s="11"/>
      <c r="C5936" s="11"/>
      <c r="D5936" s="11"/>
      <c r="E5936" s="11"/>
      <c r="F5936" s="11"/>
      <c r="G5936" s="11"/>
    </row>
    <row r="5937" spans="1:7" x14ac:dyDescent="0.3">
      <c r="A5937" s="11"/>
      <c r="B5937" s="11"/>
      <c r="C5937" s="11"/>
      <c r="D5937" s="11"/>
      <c r="E5937" s="11"/>
      <c r="F5937" s="11"/>
      <c r="G5937" s="11"/>
    </row>
    <row r="5938" spans="1:7" x14ac:dyDescent="0.3">
      <c r="A5938" s="11"/>
      <c r="B5938" s="11"/>
      <c r="C5938" s="11"/>
      <c r="D5938" s="11"/>
      <c r="E5938" s="11"/>
      <c r="F5938" s="11"/>
      <c r="G5938" s="11"/>
    </row>
    <row r="5939" spans="1:7" x14ac:dyDescent="0.3">
      <c r="A5939" s="11"/>
      <c r="B5939" s="11"/>
      <c r="C5939" s="11"/>
      <c r="D5939" s="11"/>
      <c r="E5939" s="11"/>
      <c r="F5939" s="11"/>
      <c r="G5939" s="11"/>
    </row>
    <row r="5940" spans="1:7" x14ac:dyDescent="0.3">
      <c r="A5940" s="11"/>
      <c r="B5940" s="11"/>
      <c r="C5940" s="11"/>
      <c r="D5940" s="11"/>
      <c r="E5940" s="11"/>
      <c r="F5940" s="11"/>
      <c r="G5940" s="11"/>
    </row>
    <row r="5941" spans="1:7" x14ac:dyDescent="0.3">
      <c r="A5941" s="11"/>
      <c r="B5941" s="11"/>
      <c r="C5941" s="11"/>
      <c r="D5941" s="11"/>
      <c r="E5941" s="11"/>
      <c r="F5941" s="11"/>
      <c r="G5941" s="11"/>
    </row>
    <row r="5942" spans="1:7" x14ac:dyDescent="0.3">
      <c r="A5942" s="11"/>
      <c r="B5942" s="11"/>
      <c r="C5942" s="11"/>
      <c r="D5942" s="11"/>
      <c r="E5942" s="11"/>
      <c r="F5942" s="11"/>
      <c r="G5942" s="11"/>
    </row>
    <row r="5943" spans="1:7" x14ac:dyDescent="0.3">
      <c r="A5943" s="11"/>
      <c r="B5943" s="11"/>
      <c r="C5943" s="11"/>
      <c r="D5943" s="11"/>
      <c r="E5943" s="11"/>
      <c r="F5943" s="11"/>
      <c r="G5943" s="11"/>
    </row>
    <row r="5944" spans="1:7" x14ac:dyDescent="0.3">
      <c r="A5944" s="11"/>
      <c r="B5944" s="11"/>
      <c r="C5944" s="11"/>
      <c r="D5944" s="11"/>
      <c r="E5944" s="11"/>
      <c r="F5944" s="11"/>
      <c r="G5944" s="11"/>
    </row>
    <row r="5945" spans="1:7" x14ac:dyDescent="0.3">
      <c r="A5945" s="11"/>
      <c r="B5945" s="11"/>
      <c r="C5945" s="11"/>
      <c r="D5945" s="11"/>
      <c r="E5945" s="11"/>
      <c r="F5945" s="11"/>
      <c r="G5945" s="11"/>
    </row>
    <row r="5946" spans="1:7" x14ac:dyDescent="0.3">
      <c r="A5946" s="11"/>
      <c r="B5946" s="11"/>
      <c r="C5946" s="11"/>
      <c r="D5946" s="11"/>
      <c r="E5946" s="11"/>
      <c r="F5946" s="11"/>
      <c r="G5946" s="11"/>
    </row>
    <row r="5947" spans="1:7" x14ac:dyDescent="0.3">
      <c r="A5947" s="11"/>
      <c r="B5947" s="11"/>
      <c r="C5947" s="11"/>
      <c r="D5947" s="11"/>
      <c r="E5947" s="11"/>
      <c r="F5947" s="11"/>
      <c r="G5947" s="11"/>
    </row>
    <row r="5948" spans="1:7" x14ac:dyDescent="0.3">
      <c r="A5948" s="11"/>
      <c r="B5948" s="11"/>
      <c r="C5948" s="11"/>
      <c r="D5948" s="11"/>
      <c r="E5948" s="11"/>
      <c r="F5948" s="11"/>
      <c r="G5948" s="11"/>
    </row>
    <row r="5949" spans="1:7" x14ac:dyDescent="0.3">
      <c r="A5949" s="11"/>
      <c r="B5949" s="11"/>
      <c r="C5949" s="11"/>
      <c r="D5949" s="11"/>
      <c r="E5949" s="11"/>
      <c r="F5949" s="11"/>
      <c r="G5949" s="11"/>
    </row>
    <row r="5950" spans="1:7" x14ac:dyDescent="0.3">
      <c r="A5950" s="11"/>
      <c r="B5950" s="11"/>
      <c r="C5950" s="11"/>
      <c r="D5950" s="11"/>
      <c r="E5950" s="11"/>
      <c r="F5950" s="11"/>
      <c r="G5950" s="11"/>
    </row>
    <row r="5951" spans="1:7" x14ac:dyDescent="0.3">
      <c r="A5951" s="11"/>
      <c r="B5951" s="11"/>
      <c r="C5951" s="11"/>
      <c r="D5951" s="11"/>
      <c r="E5951" s="11"/>
      <c r="F5951" s="11"/>
      <c r="G5951" s="11"/>
    </row>
    <row r="5952" spans="1:7" x14ac:dyDescent="0.3">
      <c r="A5952" s="11"/>
      <c r="B5952" s="11"/>
      <c r="C5952" s="11"/>
      <c r="D5952" s="11"/>
      <c r="E5952" s="11"/>
      <c r="F5952" s="11"/>
      <c r="G5952" s="11"/>
    </row>
    <row r="5953" spans="1:7" x14ac:dyDescent="0.3">
      <c r="A5953" s="11"/>
      <c r="B5953" s="11"/>
      <c r="C5953" s="11"/>
      <c r="D5953" s="11"/>
      <c r="E5953" s="11"/>
      <c r="F5953" s="11"/>
      <c r="G5953" s="11"/>
    </row>
    <row r="5954" spans="1:7" x14ac:dyDescent="0.3">
      <c r="A5954" s="11"/>
      <c r="B5954" s="11"/>
      <c r="C5954" s="11"/>
      <c r="D5954" s="11"/>
      <c r="E5954" s="11"/>
      <c r="F5954" s="11"/>
      <c r="G5954" s="11"/>
    </row>
    <row r="5955" spans="1:7" x14ac:dyDescent="0.3">
      <c r="A5955" s="11"/>
      <c r="B5955" s="11"/>
      <c r="C5955" s="11"/>
      <c r="D5955" s="11"/>
      <c r="E5955" s="11"/>
      <c r="F5955" s="11"/>
      <c r="G5955" s="11"/>
    </row>
    <row r="5956" spans="1:7" x14ac:dyDescent="0.3">
      <c r="A5956" s="11"/>
      <c r="B5956" s="11"/>
      <c r="C5956" s="11"/>
      <c r="D5956" s="11"/>
      <c r="E5956" s="11"/>
      <c r="F5956" s="11"/>
      <c r="G5956" s="11"/>
    </row>
    <row r="5957" spans="1:7" x14ac:dyDescent="0.3">
      <c r="A5957" s="11"/>
      <c r="B5957" s="11"/>
      <c r="C5957" s="11"/>
      <c r="D5957" s="11"/>
      <c r="E5957" s="11"/>
      <c r="F5957" s="11"/>
      <c r="G5957" s="11"/>
    </row>
    <row r="5958" spans="1:7" x14ac:dyDescent="0.3">
      <c r="A5958" s="11"/>
      <c r="B5958" s="11"/>
      <c r="C5958" s="11"/>
      <c r="D5958" s="11"/>
      <c r="E5958" s="11"/>
      <c r="F5958" s="11"/>
      <c r="G5958" s="11"/>
    </row>
    <row r="5959" spans="1:7" x14ac:dyDescent="0.3">
      <c r="A5959" s="11"/>
      <c r="B5959" s="11"/>
      <c r="C5959" s="11"/>
      <c r="D5959" s="11"/>
      <c r="E5959" s="11"/>
      <c r="F5959" s="11"/>
      <c r="G5959" s="11"/>
    </row>
    <row r="5960" spans="1:7" x14ac:dyDescent="0.3">
      <c r="A5960" s="11"/>
      <c r="B5960" s="11"/>
      <c r="C5960" s="11"/>
      <c r="D5960" s="11"/>
      <c r="E5960" s="11"/>
      <c r="F5960" s="11"/>
      <c r="G5960" s="11"/>
    </row>
    <row r="5961" spans="1:7" x14ac:dyDescent="0.3">
      <c r="A5961" s="11"/>
      <c r="B5961" s="11"/>
      <c r="C5961" s="11"/>
      <c r="D5961" s="11"/>
      <c r="E5961" s="11"/>
      <c r="F5961" s="11"/>
      <c r="G5961" s="11"/>
    </row>
    <row r="5962" spans="1:7" x14ac:dyDescent="0.3">
      <c r="A5962" s="11"/>
      <c r="B5962" s="11"/>
      <c r="C5962" s="11"/>
      <c r="D5962" s="11"/>
      <c r="E5962" s="11"/>
      <c r="F5962" s="11"/>
      <c r="G5962" s="11"/>
    </row>
    <row r="5963" spans="1:7" x14ac:dyDescent="0.3">
      <c r="A5963" s="11"/>
      <c r="B5963" s="11"/>
      <c r="C5963" s="11"/>
      <c r="D5963" s="11"/>
      <c r="E5963" s="11"/>
      <c r="F5963" s="11"/>
      <c r="G5963" s="11"/>
    </row>
    <row r="5964" spans="1:7" x14ac:dyDescent="0.3">
      <c r="A5964" s="11"/>
      <c r="B5964" s="11"/>
      <c r="C5964" s="11"/>
      <c r="D5964" s="11"/>
      <c r="E5964" s="11"/>
      <c r="F5964" s="11"/>
      <c r="G5964" s="11"/>
    </row>
    <row r="5965" spans="1:7" x14ac:dyDescent="0.3">
      <c r="A5965" s="11"/>
      <c r="B5965" s="11"/>
      <c r="C5965" s="11"/>
      <c r="D5965" s="11"/>
      <c r="E5965" s="11"/>
      <c r="F5965" s="11"/>
      <c r="G5965" s="11"/>
    </row>
    <row r="5966" spans="1:7" x14ac:dyDescent="0.3">
      <c r="A5966" s="11"/>
      <c r="B5966" s="11"/>
      <c r="C5966" s="11"/>
      <c r="D5966" s="11"/>
      <c r="E5966" s="11"/>
      <c r="F5966" s="11"/>
      <c r="G5966" s="11"/>
    </row>
    <row r="5967" spans="1:7" x14ac:dyDescent="0.3">
      <c r="A5967" s="11"/>
      <c r="B5967" s="11"/>
      <c r="C5967" s="11"/>
      <c r="D5967" s="11"/>
      <c r="E5967" s="11"/>
      <c r="F5967" s="11"/>
      <c r="G5967" s="11"/>
    </row>
    <row r="5968" spans="1:7" x14ac:dyDescent="0.3">
      <c r="A5968" s="11"/>
      <c r="B5968" s="11"/>
      <c r="C5968" s="11"/>
      <c r="D5968" s="11"/>
      <c r="E5968" s="11"/>
      <c r="F5968" s="11"/>
      <c r="G5968" s="11"/>
    </row>
    <row r="5969" spans="1:7" x14ac:dyDescent="0.3">
      <c r="A5969" s="11"/>
      <c r="B5969" s="11"/>
      <c r="C5969" s="11"/>
      <c r="D5969" s="11"/>
      <c r="E5969" s="11"/>
      <c r="F5969" s="11"/>
      <c r="G5969" s="11"/>
    </row>
    <row r="5970" spans="1:7" x14ac:dyDescent="0.3">
      <c r="A5970" s="11"/>
      <c r="B5970" s="11"/>
      <c r="C5970" s="11"/>
      <c r="D5970" s="11"/>
      <c r="E5970" s="11"/>
      <c r="F5970" s="11"/>
      <c r="G5970" s="11"/>
    </row>
    <row r="5971" spans="1:7" x14ac:dyDescent="0.3">
      <c r="A5971" s="11"/>
      <c r="B5971" s="11"/>
      <c r="C5971" s="11"/>
      <c r="D5971" s="11"/>
      <c r="E5971" s="11"/>
      <c r="F5971" s="11"/>
      <c r="G5971" s="11"/>
    </row>
    <row r="5972" spans="1:7" x14ac:dyDescent="0.3">
      <c r="A5972" s="11"/>
      <c r="B5972" s="11"/>
      <c r="C5972" s="11"/>
      <c r="D5972" s="11"/>
      <c r="E5972" s="11"/>
      <c r="F5972" s="11"/>
      <c r="G5972" s="11"/>
    </row>
    <row r="5973" spans="1:7" x14ac:dyDescent="0.3">
      <c r="A5973" s="11"/>
      <c r="B5973" s="11"/>
      <c r="C5973" s="11"/>
      <c r="D5973" s="11"/>
      <c r="E5973" s="11"/>
      <c r="F5973" s="11"/>
      <c r="G5973" s="11"/>
    </row>
    <row r="5974" spans="1:7" x14ac:dyDescent="0.3">
      <c r="A5974" s="11"/>
      <c r="B5974" s="11"/>
      <c r="C5974" s="11"/>
      <c r="D5974" s="11"/>
      <c r="E5974" s="11"/>
      <c r="F5974" s="11"/>
      <c r="G5974" s="11"/>
    </row>
    <row r="5975" spans="1:7" x14ac:dyDescent="0.3">
      <c r="A5975" s="11"/>
      <c r="B5975" s="11"/>
      <c r="C5975" s="11"/>
      <c r="D5975" s="11"/>
      <c r="E5975" s="11"/>
      <c r="F5975" s="11"/>
      <c r="G5975" s="11"/>
    </row>
    <row r="5976" spans="1:7" x14ac:dyDescent="0.3">
      <c r="A5976" s="11"/>
      <c r="B5976" s="11"/>
      <c r="C5976" s="11"/>
      <c r="D5976" s="11"/>
      <c r="E5976" s="11"/>
      <c r="F5976" s="11"/>
      <c r="G5976" s="11"/>
    </row>
    <row r="5977" spans="1:7" x14ac:dyDescent="0.3">
      <c r="A5977" s="11"/>
      <c r="B5977" s="11"/>
      <c r="C5977" s="11"/>
      <c r="D5977" s="11"/>
      <c r="E5977" s="11"/>
      <c r="F5977" s="11"/>
      <c r="G5977" s="11"/>
    </row>
    <row r="5978" spans="1:7" x14ac:dyDescent="0.3">
      <c r="A5978" s="11"/>
      <c r="B5978" s="11"/>
      <c r="C5978" s="11"/>
      <c r="D5978" s="11"/>
      <c r="E5978" s="11"/>
      <c r="F5978" s="11"/>
      <c r="G5978" s="11"/>
    </row>
    <row r="5979" spans="1:7" x14ac:dyDescent="0.3">
      <c r="A5979" s="11"/>
      <c r="B5979" s="11"/>
      <c r="C5979" s="11"/>
      <c r="D5979" s="11"/>
      <c r="E5979" s="11"/>
      <c r="F5979" s="11"/>
      <c r="G5979" s="11"/>
    </row>
    <row r="5980" spans="1:7" x14ac:dyDescent="0.3">
      <c r="A5980" s="11"/>
      <c r="B5980" s="11"/>
      <c r="C5980" s="11"/>
      <c r="D5980" s="11"/>
      <c r="E5980" s="11"/>
      <c r="F5980" s="11"/>
      <c r="G5980" s="11"/>
    </row>
    <row r="5981" spans="1:7" x14ac:dyDescent="0.3">
      <c r="A5981" s="11"/>
      <c r="B5981" s="11"/>
      <c r="C5981" s="11"/>
      <c r="D5981" s="11"/>
      <c r="E5981" s="11"/>
      <c r="F5981" s="11"/>
      <c r="G5981" s="11"/>
    </row>
    <row r="5982" spans="1:7" x14ac:dyDescent="0.3">
      <c r="A5982" s="11"/>
      <c r="B5982" s="11"/>
      <c r="C5982" s="11"/>
      <c r="D5982" s="11"/>
      <c r="E5982" s="11"/>
      <c r="F5982" s="11"/>
      <c r="G5982" s="11"/>
    </row>
    <row r="5983" spans="1:7" x14ac:dyDescent="0.3">
      <c r="A5983" s="11"/>
      <c r="B5983" s="11"/>
      <c r="C5983" s="11"/>
      <c r="D5983" s="11"/>
      <c r="E5983" s="11"/>
      <c r="F5983" s="11"/>
      <c r="G5983" s="11"/>
    </row>
    <row r="5984" spans="1:7" x14ac:dyDescent="0.3">
      <c r="A5984" s="11"/>
      <c r="B5984" s="11"/>
      <c r="C5984" s="11"/>
      <c r="D5984" s="11"/>
      <c r="E5984" s="11"/>
      <c r="F5984" s="11"/>
      <c r="G5984" s="11"/>
    </row>
    <row r="5985" spans="1:7" x14ac:dyDescent="0.3">
      <c r="A5985" s="11"/>
      <c r="B5985" s="11"/>
      <c r="C5985" s="11"/>
      <c r="D5985" s="11"/>
      <c r="E5985" s="11"/>
      <c r="F5985" s="11"/>
      <c r="G5985" s="11"/>
    </row>
    <row r="5986" spans="1:7" x14ac:dyDescent="0.3">
      <c r="A5986" s="11"/>
      <c r="B5986" s="11"/>
      <c r="C5986" s="11"/>
      <c r="D5986" s="11"/>
      <c r="E5986" s="11"/>
      <c r="F5986" s="11"/>
      <c r="G5986" s="11"/>
    </row>
    <row r="5987" spans="1:7" x14ac:dyDescent="0.3">
      <c r="A5987" s="11"/>
      <c r="B5987" s="11"/>
      <c r="C5987" s="11"/>
      <c r="D5987" s="11"/>
      <c r="E5987" s="11"/>
      <c r="F5987" s="11"/>
      <c r="G5987" s="11"/>
    </row>
    <row r="5988" spans="1:7" x14ac:dyDescent="0.3">
      <c r="A5988" s="11"/>
      <c r="B5988" s="11"/>
      <c r="C5988" s="11"/>
      <c r="D5988" s="11"/>
      <c r="E5988" s="11"/>
      <c r="F5988" s="11"/>
      <c r="G5988" s="11"/>
    </row>
    <row r="5989" spans="1:7" x14ac:dyDescent="0.3">
      <c r="A5989" s="11"/>
      <c r="B5989" s="11"/>
      <c r="C5989" s="11"/>
      <c r="D5989" s="11"/>
      <c r="E5989" s="11"/>
      <c r="F5989" s="11"/>
      <c r="G5989" s="11"/>
    </row>
    <row r="5990" spans="1:7" x14ac:dyDescent="0.3">
      <c r="A5990" s="11"/>
      <c r="B5990" s="11"/>
      <c r="C5990" s="11"/>
      <c r="D5990" s="11"/>
      <c r="E5990" s="11"/>
      <c r="F5990" s="11"/>
      <c r="G5990" s="11"/>
    </row>
    <row r="5991" spans="1:7" x14ac:dyDescent="0.3">
      <c r="A5991" s="11"/>
      <c r="B5991" s="11"/>
      <c r="C5991" s="11"/>
      <c r="D5991" s="11"/>
      <c r="E5991" s="11"/>
      <c r="F5991" s="11"/>
      <c r="G5991" s="11"/>
    </row>
    <row r="5992" spans="1:7" x14ac:dyDescent="0.3">
      <c r="A5992" s="11"/>
      <c r="B5992" s="11"/>
      <c r="C5992" s="11"/>
      <c r="D5992" s="11"/>
      <c r="E5992" s="11"/>
      <c r="F5992" s="11"/>
      <c r="G5992" s="11"/>
    </row>
    <row r="5993" spans="1:7" x14ac:dyDescent="0.3">
      <c r="A5993" s="11"/>
      <c r="B5993" s="11"/>
      <c r="C5993" s="11"/>
      <c r="D5993" s="11"/>
      <c r="E5993" s="11"/>
      <c r="F5993" s="11"/>
      <c r="G5993" s="11"/>
    </row>
    <row r="5994" spans="1:7" x14ac:dyDescent="0.3">
      <c r="A5994" s="11"/>
      <c r="B5994" s="11"/>
      <c r="C5994" s="11"/>
      <c r="D5994" s="11"/>
      <c r="E5994" s="11"/>
      <c r="F5994" s="11"/>
      <c r="G5994" s="11"/>
    </row>
    <row r="5995" spans="1:7" x14ac:dyDescent="0.3">
      <c r="A5995" s="11"/>
      <c r="B5995" s="11"/>
      <c r="C5995" s="11"/>
      <c r="D5995" s="11"/>
      <c r="E5995" s="11"/>
      <c r="F5995" s="11"/>
      <c r="G5995" s="11"/>
    </row>
    <row r="5996" spans="1:7" x14ac:dyDescent="0.3">
      <c r="A5996" s="11"/>
      <c r="B5996" s="11"/>
      <c r="C5996" s="11"/>
      <c r="D5996" s="11"/>
      <c r="E5996" s="11"/>
      <c r="F5996" s="11"/>
      <c r="G5996" s="11"/>
    </row>
    <row r="5997" spans="1:7" x14ac:dyDescent="0.3">
      <c r="A5997" s="11"/>
      <c r="B5997" s="11"/>
      <c r="C5997" s="11"/>
      <c r="D5997" s="11"/>
      <c r="E5997" s="11"/>
      <c r="F5997" s="11"/>
      <c r="G5997" s="11"/>
    </row>
    <row r="5998" spans="1:7" x14ac:dyDescent="0.3">
      <c r="A5998" s="11"/>
      <c r="B5998" s="11"/>
      <c r="C5998" s="11"/>
      <c r="D5998" s="11"/>
      <c r="E5998" s="11"/>
      <c r="F5998" s="11"/>
      <c r="G5998" s="11"/>
    </row>
    <row r="5999" spans="1:7" x14ac:dyDescent="0.3">
      <c r="A5999" s="11"/>
      <c r="B5999" s="11"/>
      <c r="C5999" s="11"/>
      <c r="D5999" s="11"/>
      <c r="E5999" s="11"/>
      <c r="F5999" s="11"/>
      <c r="G5999" s="11"/>
    </row>
    <row r="6000" spans="1:7" x14ac:dyDescent="0.3">
      <c r="A6000" s="11"/>
      <c r="B6000" s="11"/>
      <c r="C6000" s="11"/>
      <c r="D6000" s="11"/>
      <c r="E6000" s="11"/>
      <c r="F6000" s="11"/>
      <c r="G6000" s="11"/>
    </row>
    <row r="6001" spans="1:7" x14ac:dyDescent="0.3">
      <c r="A6001" s="11"/>
      <c r="B6001" s="11"/>
      <c r="C6001" s="11"/>
      <c r="D6001" s="11"/>
      <c r="E6001" s="11"/>
      <c r="F6001" s="11"/>
      <c r="G6001" s="11"/>
    </row>
    <row r="6002" spans="1:7" x14ac:dyDescent="0.3">
      <c r="A6002" s="11"/>
      <c r="B6002" s="11"/>
      <c r="C6002" s="11"/>
      <c r="D6002" s="11"/>
      <c r="E6002" s="11"/>
      <c r="F6002" s="11"/>
      <c r="G6002" s="11"/>
    </row>
    <row r="6003" spans="1:7" x14ac:dyDescent="0.3">
      <c r="A6003" s="11"/>
      <c r="B6003" s="11"/>
      <c r="C6003" s="11"/>
      <c r="D6003" s="11"/>
      <c r="E6003" s="11"/>
      <c r="F6003" s="11"/>
      <c r="G6003" s="11"/>
    </row>
    <row r="6004" spans="1:7" x14ac:dyDescent="0.3">
      <c r="A6004" s="11"/>
      <c r="B6004" s="11"/>
      <c r="C6004" s="11"/>
      <c r="D6004" s="11"/>
      <c r="E6004" s="11"/>
      <c r="F6004" s="11"/>
      <c r="G6004" s="11"/>
    </row>
    <row r="6005" spans="1:7" x14ac:dyDescent="0.3">
      <c r="A6005" s="11"/>
      <c r="B6005" s="11"/>
      <c r="C6005" s="11"/>
      <c r="D6005" s="11"/>
      <c r="E6005" s="11"/>
      <c r="F6005" s="11"/>
      <c r="G6005" s="11"/>
    </row>
    <row r="6006" spans="1:7" x14ac:dyDescent="0.3">
      <c r="A6006" s="11"/>
      <c r="B6006" s="11"/>
      <c r="C6006" s="11"/>
      <c r="D6006" s="11"/>
      <c r="E6006" s="11"/>
      <c r="F6006" s="11"/>
      <c r="G6006" s="11"/>
    </row>
    <row r="6007" spans="1:7" x14ac:dyDescent="0.3">
      <c r="A6007" s="11"/>
      <c r="B6007" s="11"/>
      <c r="C6007" s="11"/>
      <c r="D6007" s="11"/>
      <c r="E6007" s="11"/>
      <c r="F6007" s="11"/>
      <c r="G6007" s="11"/>
    </row>
    <row r="6008" spans="1:7" x14ac:dyDescent="0.3">
      <c r="A6008" s="11"/>
      <c r="B6008" s="11"/>
      <c r="C6008" s="11"/>
      <c r="D6008" s="11"/>
      <c r="E6008" s="11"/>
      <c r="F6008" s="11"/>
      <c r="G6008" s="11"/>
    </row>
    <row r="6009" spans="1:7" x14ac:dyDescent="0.3">
      <c r="A6009" s="11"/>
      <c r="B6009" s="11"/>
      <c r="C6009" s="11"/>
      <c r="D6009" s="11"/>
      <c r="E6009" s="11"/>
      <c r="F6009" s="11"/>
      <c r="G6009" s="11"/>
    </row>
    <row r="6010" spans="1:7" x14ac:dyDescent="0.3">
      <c r="A6010" s="11"/>
      <c r="B6010" s="11"/>
      <c r="C6010" s="11"/>
      <c r="D6010" s="11"/>
      <c r="E6010" s="11"/>
      <c r="F6010" s="11"/>
      <c r="G6010" s="11"/>
    </row>
    <row r="6011" spans="1:7" x14ac:dyDescent="0.3">
      <c r="A6011" s="11"/>
      <c r="B6011" s="11"/>
      <c r="C6011" s="11"/>
      <c r="D6011" s="11"/>
      <c r="E6011" s="11"/>
      <c r="F6011" s="11"/>
      <c r="G6011" s="11"/>
    </row>
    <row r="6012" spans="1:7" x14ac:dyDescent="0.3">
      <c r="A6012" s="11"/>
      <c r="B6012" s="11"/>
      <c r="C6012" s="11"/>
      <c r="D6012" s="11"/>
      <c r="E6012" s="11"/>
      <c r="F6012" s="11"/>
      <c r="G6012" s="11"/>
    </row>
    <row r="6013" spans="1:7" x14ac:dyDescent="0.3">
      <c r="A6013" s="11"/>
      <c r="B6013" s="11"/>
      <c r="C6013" s="11"/>
      <c r="D6013" s="11"/>
      <c r="E6013" s="11"/>
      <c r="F6013" s="11"/>
      <c r="G6013" s="11"/>
    </row>
    <row r="6014" spans="1:7" x14ac:dyDescent="0.3">
      <c r="A6014" s="11"/>
      <c r="B6014" s="11"/>
      <c r="C6014" s="11"/>
      <c r="D6014" s="11"/>
      <c r="E6014" s="11"/>
      <c r="F6014" s="11"/>
      <c r="G6014" s="11"/>
    </row>
    <row r="6015" spans="1:7" x14ac:dyDescent="0.3">
      <c r="A6015" s="11"/>
      <c r="B6015" s="11"/>
      <c r="C6015" s="11"/>
      <c r="D6015" s="11"/>
      <c r="E6015" s="11"/>
      <c r="F6015" s="11"/>
      <c r="G6015" s="11"/>
    </row>
    <row r="6016" spans="1:7" x14ac:dyDescent="0.3">
      <c r="A6016" s="11"/>
      <c r="B6016" s="11"/>
      <c r="C6016" s="11"/>
      <c r="D6016" s="11"/>
      <c r="E6016" s="11"/>
      <c r="F6016" s="11"/>
      <c r="G6016" s="11"/>
    </row>
    <row r="6017" spans="1:7" x14ac:dyDescent="0.3">
      <c r="A6017" s="11"/>
      <c r="B6017" s="11"/>
      <c r="C6017" s="11"/>
      <c r="D6017" s="11"/>
      <c r="E6017" s="11"/>
      <c r="F6017" s="11"/>
      <c r="G6017" s="11"/>
    </row>
    <row r="6018" spans="1:7" x14ac:dyDescent="0.3">
      <c r="A6018" s="11"/>
      <c r="B6018" s="11"/>
      <c r="C6018" s="11"/>
      <c r="D6018" s="11"/>
      <c r="E6018" s="11"/>
      <c r="F6018" s="11"/>
      <c r="G6018" s="11"/>
    </row>
    <row r="6019" spans="1:7" x14ac:dyDescent="0.3">
      <c r="A6019" s="11"/>
      <c r="B6019" s="11"/>
      <c r="C6019" s="11"/>
      <c r="D6019" s="11"/>
      <c r="E6019" s="11"/>
      <c r="F6019" s="11"/>
      <c r="G6019" s="11"/>
    </row>
    <row r="6020" spans="1:7" x14ac:dyDescent="0.3">
      <c r="A6020" s="11"/>
      <c r="B6020" s="11"/>
      <c r="C6020" s="11"/>
      <c r="D6020" s="11"/>
      <c r="E6020" s="11"/>
      <c r="F6020" s="11"/>
      <c r="G6020" s="11"/>
    </row>
    <row r="6021" spans="1:7" x14ac:dyDescent="0.3">
      <c r="A6021" s="11"/>
      <c r="B6021" s="11"/>
      <c r="C6021" s="11"/>
      <c r="D6021" s="11"/>
      <c r="E6021" s="11"/>
      <c r="F6021" s="11"/>
      <c r="G6021" s="11"/>
    </row>
    <row r="6022" spans="1:7" x14ac:dyDescent="0.3">
      <c r="A6022" s="11"/>
      <c r="B6022" s="11"/>
      <c r="C6022" s="11"/>
      <c r="D6022" s="11"/>
      <c r="E6022" s="11"/>
      <c r="F6022" s="11"/>
      <c r="G6022" s="11"/>
    </row>
    <row r="6023" spans="1:7" x14ac:dyDescent="0.3">
      <c r="A6023" s="11"/>
      <c r="B6023" s="11"/>
      <c r="C6023" s="11"/>
      <c r="D6023" s="11"/>
      <c r="E6023" s="11"/>
      <c r="F6023" s="11"/>
      <c r="G6023" s="11"/>
    </row>
    <row r="6024" spans="1:7" x14ac:dyDescent="0.3">
      <c r="A6024" s="11"/>
      <c r="B6024" s="11"/>
      <c r="C6024" s="11"/>
      <c r="D6024" s="11"/>
      <c r="E6024" s="11"/>
      <c r="F6024" s="11"/>
      <c r="G6024" s="11"/>
    </row>
    <row r="6025" spans="1:7" x14ac:dyDescent="0.3">
      <c r="A6025" s="11"/>
      <c r="B6025" s="11"/>
      <c r="C6025" s="11"/>
      <c r="D6025" s="11"/>
      <c r="E6025" s="11"/>
      <c r="F6025" s="11"/>
      <c r="G6025" s="11"/>
    </row>
    <row r="6026" spans="1:7" x14ac:dyDescent="0.3">
      <c r="A6026" s="11"/>
      <c r="B6026" s="11"/>
      <c r="C6026" s="11"/>
      <c r="D6026" s="11"/>
      <c r="E6026" s="11"/>
      <c r="F6026" s="11"/>
      <c r="G6026" s="11"/>
    </row>
    <row r="6027" spans="1:7" x14ac:dyDescent="0.3">
      <c r="A6027" s="11"/>
      <c r="B6027" s="11"/>
      <c r="C6027" s="11"/>
      <c r="D6027" s="11"/>
      <c r="E6027" s="11"/>
      <c r="F6027" s="11"/>
      <c r="G6027" s="11"/>
    </row>
    <row r="6028" spans="1:7" x14ac:dyDescent="0.3">
      <c r="A6028" s="11"/>
      <c r="B6028" s="11"/>
      <c r="C6028" s="11"/>
      <c r="D6028" s="11"/>
      <c r="E6028" s="11"/>
      <c r="F6028" s="11"/>
      <c r="G6028" s="11"/>
    </row>
    <row r="6029" spans="1:7" x14ac:dyDescent="0.3">
      <c r="A6029" s="11"/>
      <c r="B6029" s="11"/>
      <c r="C6029" s="11"/>
      <c r="D6029" s="11"/>
      <c r="E6029" s="11"/>
      <c r="F6029" s="11"/>
      <c r="G6029" s="11"/>
    </row>
    <row r="6030" spans="1:7" x14ac:dyDescent="0.3">
      <c r="A6030" s="11"/>
      <c r="B6030" s="11"/>
      <c r="C6030" s="11"/>
      <c r="D6030" s="11"/>
      <c r="E6030" s="11"/>
      <c r="F6030" s="11"/>
      <c r="G6030" s="11"/>
    </row>
    <row r="6031" spans="1:7" x14ac:dyDescent="0.3">
      <c r="A6031" s="11"/>
      <c r="B6031" s="11"/>
      <c r="C6031" s="11"/>
      <c r="D6031" s="11"/>
      <c r="E6031" s="11"/>
      <c r="F6031" s="11"/>
      <c r="G6031" s="11"/>
    </row>
    <row r="6032" spans="1:7" x14ac:dyDescent="0.3">
      <c r="A6032" s="11"/>
      <c r="B6032" s="11"/>
      <c r="C6032" s="11"/>
      <c r="D6032" s="11"/>
      <c r="E6032" s="11"/>
      <c r="F6032" s="11"/>
      <c r="G6032" s="11"/>
    </row>
    <row r="6033" spans="1:7" x14ac:dyDescent="0.3">
      <c r="A6033" s="11"/>
      <c r="B6033" s="11"/>
      <c r="C6033" s="11"/>
      <c r="D6033" s="11"/>
      <c r="E6033" s="11"/>
      <c r="F6033" s="11"/>
      <c r="G6033" s="11"/>
    </row>
    <row r="6034" spans="1:7" x14ac:dyDescent="0.3">
      <c r="A6034" s="11"/>
      <c r="B6034" s="11"/>
      <c r="C6034" s="11"/>
      <c r="D6034" s="11"/>
      <c r="E6034" s="11"/>
      <c r="F6034" s="11"/>
      <c r="G6034" s="11"/>
    </row>
    <row r="6035" spans="1:7" x14ac:dyDescent="0.3">
      <c r="A6035" s="11"/>
      <c r="B6035" s="11"/>
      <c r="C6035" s="11"/>
      <c r="D6035" s="11"/>
      <c r="E6035" s="11"/>
      <c r="F6035" s="11"/>
      <c r="G6035" s="11"/>
    </row>
    <row r="6036" spans="1:7" x14ac:dyDescent="0.3">
      <c r="A6036" s="11"/>
      <c r="B6036" s="11"/>
      <c r="C6036" s="11"/>
      <c r="D6036" s="11"/>
      <c r="E6036" s="11"/>
      <c r="F6036" s="11"/>
      <c r="G6036" s="11"/>
    </row>
    <row r="6037" spans="1:7" x14ac:dyDescent="0.3">
      <c r="A6037" s="11"/>
      <c r="B6037" s="11"/>
      <c r="C6037" s="11"/>
      <c r="D6037" s="11"/>
      <c r="E6037" s="11"/>
      <c r="F6037" s="11"/>
      <c r="G6037" s="11"/>
    </row>
    <row r="6038" spans="1:7" x14ac:dyDescent="0.3">
      <c r="A6038" s="11"/>
      <c r="B6038" s="11"/>
      <c r="C6038" s="11"/>
      <c r="D6038" s="11"/>
      <c r="E6038" s="11"/>
      <c r="F6038" s="11"/>
      <c r="G6038" s="11"/>
    </row>
    <row r="6039" spans="1:7" x14ac:dyDescent="0.3">
      <c r="A6039" s="11"/>
      <c r="B6039" s="11"/>
      <c r="C6039" s="11"/>
      <c r="D6039" s="11"/>
      <c r="E6039" s="11"/>
      <c r="F6039" s="11"/>
      <c r="G6039" s="11"/>
    </row>
    <row r="6040" spans="1:7" x14ac:dyDescent="0.3">
      <c r="A6040" s="11"/>
      <c r="B6040" s="11"/>
      <c r="C6040" s="11"/>
      <c r="D6040" s="11"/>
      <c r="E6040" s="11"/>
      <c r="F6040" s="11"/>
      <c r="G6040" s="11"/>
    </row>
    <row r="6041" spans="1:7" x14ac:dyDescent="0.3">
      <c r="A6041" s="11"/>
      <c r="B6041" s="11"/>
      <c r="C6041" s="11"/>
      <c r="D6041" s="11"/>
      <c r="E6041" s="11"/>
      <c r="F6041" s="11"/>
      <c r="G6041" s="11"/>
    </row>
    <row r="6042" spans="1:7" x14ac:dyDescent="0.3">
      <c r="A6042" s="11"/>
      <c r="B6042" s="11"/>
      <c r="C6042" s="11"/>
      <c r="D6042" s="11"/>
      <c r="E6042" s="11"/>
      <c r="F6042" s="11"/>
      <c r="G6042" s="11"/>
    </row>
    <row r="6043" spans="1:7" x14ac:dyDescent="0.3">
      <c r="A6043" s="11"/>
      <c r="B6043" s="11"/>
      <c r="C6043" s="11"/>
      <c r="D6043" s="11"/>
      <c r="E6043" s="11"/>
      <c r="F6043" s="11"/>
      <c r="G6043" s="11"/>
    </row>
  </sheetData>
  <hyperlinks>
    <hyperlink ref="G159" r:id="rId1" xr:uid="{00000000-0004-0000-0200-000000000000}"/>
    <hyperlink ref="G306" r:id="rId2" xr:uid="{00000000-0004-0000-0200-000001000000}"/>
    <hyperlink ref="H309" r:id="rId3" xr:uid="{00000000-0004-0000-0200-000002000000}"/>
    <hyperlink ref="G310" r:id="rId4" xr:uid="{00000000-0004-0000-0200-000003000000}"/>
    <hyperlink ref="H318" r:id="rId5" xr:uid="{00000000-0004-0000-0200-000004000000}"/>
    <hyperlink ref="G320" r:id="rId6" xr:uid="{00000000-0004-0000-0200-000005000000}"/>
    <hyperlink ref="H322" r:id="rId7" xr:uid="{00000000-0004-0000-0200-000006000000}"/>
    <hyperlink ref="G323" r:id="rId8" xr:uid="{00000000-0004-0000-0200-000007000000}"/>
    <hyperlink ref="G324" r:id="rId9" xr:uid="{00000000-0004-0000-0200-000008000000}"/>
    <hyperlink ref="G325" r:id="rId10" xr:uid="{00000000-0004-0000-0200-000009000000}"/>
    <hyperlink ref="G326" r:id="rId11" xr:uid="{00000000-0004-0000-0200-00000A000000}"/>
    <hyperlink ref="G338" r:id="rId12" xr:uid="{00000000-0004-0000-0200-00000B000000}"/>
    <hyperlink ref="H340" r:id="rId13" xr:uid="{00000000-0004-0000-0200-00000C000000}"/>
    <hyperlink ref="G350" r:id="rId14" xr:uid="{00000000-0004-0000-0200-00000D000000}"/>
    <hyperlink ref="G352" r:id="rId15" xr:uid="{00000000-0004-0000-0200-00000E000000}"/>
    <hyperlink ref="G413" r:id="rId16" xr:uid="{00000000-0004-0000-0200-00000F000000}"/>
    <hyperlink ref="H422" r:id="rId17" xr:uid="{00000000-0004-0000-0200-000010000000}"/>
    <hyperlink ref="G423" r:id="rId18" xr:uid="{00000000-0004-0000-0200-000011000000}"/>
    <hyperlink ref="H427" r:id="rId19" xr:uid="{00000000-0004-0000-0200-000012000000}"/>
    <hyperlink ref="G441" r:id="rId20" xr:uid="{00000000-0004-0000-0200-000013000000}"/>
    <hyperlink ref="G444" r:id="rId21" xr:uid="{00000000-0004-0000-0200-000014000000}"/>
    <hyperlink ref="G446" r:id="rId22" xr:uid="{00000000-0004-0000-0200-000015000000}"/>
    <hyperlink ref="G451" r:id="rId23" xr:uid="{00000000-0004-0000-0200-000016000000}"/>
    <hyperlink ref="G481" r:id="rId24" xr:uid="{00000000-0004-0000-0200-000017000000}"/>
    <hyperlink ref="D488" r:id="rId25" xr:uid="{00000000-0004-0000-0200-000018000000}"/>
    <hyperlink ref="H488" r:id="rId26" xr:uid="{00000000-0004-0000-0200-000019000000}"/>
    <hyperlink ref="D499" r:id="rId27" xr:uid="{00000000-0004-0000-0200-00001A000000}"/>
    <hyperlink ref="H499" r:id="rId28" xr:uid="{00000000-0004-0000-0200-00001B000000}"/>
    <hyperlink ref="G506" r:id="rId29" xr:uid="{00000000-0004-0000-0200-00001C000000}"/>
    <hyperlink ref="G508" r:id="rId30" xr:uid="{00000000-0004-0000-0200-00001D000000}"/>
    <hyperlink ref="G517" r:id="rId31" xr:uid="{00000000-0004-0000-0200-00001E000000}"/>
    <hyperlink ref="G522" r:id="rId32" xr:uid="{00000000-0004-0000-0200-00001F000000}"/>
    <hyperlink ref="G539" r:id="rId33" xr:uid="{00000000-0004-0000-0200-000020000000}"/>
    <hyperlink ref="G564" r:id="rId34" xr:uid="{00000000-0004-0000-0200-000021000000}"/>
    <hyperlink ref="G565" r:id="rId35" xr:uid="{00000000-0004-0000-0200-000022000000}"/>
    <hyperlink ref="G578" r:id="rId36" xr:uid="{00000000-0004-0000-0200-000023000000}"/>
    <hyperlink ref="G583" r:id="rId37" xr:uid="{00000000-0004-0000-0200-000024000000}"/>
    <hyperlink ref="G593" r:id="rId38" xr:uid="{00000000-0004-0000-0200-000025000000}"/>
    <hyperlink ref="G605" r:id="rId39" xr:uid="{00000000-0004-0000-0200-000026000000}"/>
    <hyperlink ref="G615" r:id="rId40" xr:uid="{00000000-0004-0000-0200-000027000000}"/>
    <hyperlink ref="G621" r:id="rId41" xr:uid="{00000000-0004-0000-0200-000028000000}"/>
    <hyperlink ref="G623" r:id="rId42" xr:uid="{00000000-0004-0000-0200-000029000000}"/>
    <hyperlink ref="D626" r:id="rId43" xr:uid="{00000000-0004-0000-0200-00002A000000}"/>
    <hyperlink ref="H626" r:id="rId44" xr:uid="{00000000-0004-0000-0200-00002B000000}"/>
    <hyperlink ref="G628" r:id="rId45" xr:uid="{00000000-0004-0000-0200-00002C000000}"/>
    <hyperlink ref="G636" r:id="rId46" xr:uid="{00000000-0004-0000-0200-00002D000000}"/>
    <hyperlink ref="G638" r:id="rId47" xr:uid="{00000000-0004-0000-0200-00002E000000}"/>
    <hyperlink ref="G645" r:id="rId48" xr:uid="{00000000-0004-0000-0200-00002F000000}"/>
    <hyperlink ref="G647" r:id="rId49" xr:uid="{00000000-0004-0000-0200-000030000000}"/>
    <hyperlink ref="G660" r:id="rId50" xr:uid="{00000000-0004-0000-0200-000031000000}"/>
    <hyperlink ref="G663" r:id="rId51" xr:uid="{00000000-0004-0000-0200-000032000000}"/>
    <hyperlink ref="G671" r:id="rId52" xr:uid="{00000000-0004-0000-0200-000033000000}"/>
    <hyperlink ref="D687" r:id="rId53" xr:uid="{00000000-0004-0000-0200-000034000000}"/>
    <hyperlink ref="H687" r:id="rId54" xr:uid="{00000000-0004-0000-0200-000035000000}"/>
    <hyperlink ref="G689" r:id="rId55" xr:uid="{00000000-0004-0000-0200-000036000000}"/>
    <hyperlink ref="G699" r:id="rId56" xr:uid="{00000000-0004-0000-0200-000037000000}"/>
    <hyperlink ref="G703" r:id="rId57" xr:uid="{00000000-0004-0000-0200-000038000000}"/>
    <hyperlink ref="D720" r:id="rId58" xr:uid="{00000000-0004-0000-0200-000039000000}"/>
    <hyperlink ref="H720" r:id="rId59" xr:uid="{00000000-0004-0000-0200-00003A000000}"/>
    <hyperlink ref="D726" r:id="rId60" xr:uid="{00000000-0004-0000-0200-00003B000000}"/>
    <hyperlink ref="H726" r:id="rId61" xr:uid="{00000000-0004-0000-0200-00003C000000}"/>
    <hyperlink ref="G731" r:id="rId62" xr:uid="{00000000-0004-0000-0200-00003D000000}"/>
    <hyperlink ref="G732" r:id="rId63" xr:uid="{00000000-0004-0000-0200-00003E000000}"/>
    <hyperlink ref="D733" r:id="rId64" xr:uid="{00000000-0004-0000-0200-00003F000000}"/>
    <hyperlink ref="H733" r:id="rId65" xr:uid="{00000000-0004-0000-0200-000040000000}"/>
    <hyperlink ref="G734" r:id="rId66" xr:uid="{00000000-0004-0000-0200-000041000000}"/>
    <hyperlink ref="G735" r:id="rId67" xr:uid="{00000000-0004-0000-0200-000042000000}"/>
    <hyperlink ref="G736" r:id="rId68" xr:uid="{00000000-0004-0000-0200-000043000000}"/>
    <hyperlink ref="H752" r:id="rId69" xr:uid="{00000000-0004-0000-0200-000044000000}"/>
    <hyperlink ref="G754" r:id="rId70" xr:uid="{00000000-0004-0000-0200-000045000000}"/>
    <hyperlink ref="H755" r:id="rId71" xr:uid="{00000000-0004-0000-0200-000046000000}"/>
    <hyperlink ref="H895" r:id="rId72" xr:uid="{00000000-0004-0000-0200-000047000000}"/>
    <hyperlink ref="H911" r:id="rId73" xr:uid="{00000000-0004-0000-0200-000048000000}"/>
    <hyperlink ref="H914" r:id="rId74" xr:uid="{00000000-0004-0000-0200-000049000000}"/>
    <hyperlink ref="G942" r:id="rId75" xr:uid="{00000000-0004-0000-0200-00004A000000}"/>
    <hyperlink ref="G945" r:id="rId76" xr:uid="{00000000-0004-0000-0200-00004B000000}"/>
    <hyperlink ref="G978" r:id="rId77" xr:uid="{00000000-0004-0000-0200-00004C000000}"/>
    <hyperlink ref="G989" r:id="rId78" xr:uid="{00000000-0004-0000-0200-00004D000000}"/>
    <hyperlink ref="G992" r:id="rId79" xr:uid="{00000000-0004-0000-0200-00004E000000}"/>
    <hyperlink ref="H1035" r:id="rId80" xr:uid="{00000000-0004-0000-0200-00004F000000}"/>
    <hyperlink ref="H1137" r:id="rId81" xr:uid="{00000000-0004-0000-0200-000050000000}"/>
    <hyperlink ref="H1139" r:id="rId82" xr:uid="{00000000-0004-0000-0200-000051000000}"/>
    <hyperlink ref="H1141" r:id="rId83" xr:uid="{00000000-0004-0000-0200-000052000000}"/>
    <hyperlink ref="H1151" r:id="rId84" xr:uid="{00000000-0004-0000-0200-000053000000}"/>
    <hyperlink ref="H1157" r:id="rId85" xr:uid="{00000000-0004-0000-0200-000054000000}"/>
    <hyperlink ref="H1158" r:id="rId86" xr:uid="{00000000-0004-0000-0200-000055000000}"/>
    <hyperlink ref="H1164" r:id="rId87" xr:uid="{00000000-0004-0000-0200-000056000000}"/>
    <hyperlink ref="H1166" r:id="rId88" xr:uid="{00000000-0004-0000-0200-000057000000}"/>
    <hyperlink ref="H1172" r:id="rId89" xr:uid="{00000000-0004-0000-0200-000058000000}"/>
    <hyperlink ref="G1176" r:id="rId90" xr:uid="{00000000-0004-0000-0200-000059000000}"/>
    <hyperlink ref="H1177" r:id="rId91" xr:uid="{00000000-0004-0000-0200-00005A000000}"/>
    <hyperlink ref="H1178" r:id="rId92" xr:uid="{00000000-0004-0000-0200-00005B000000}"/>
    <hyperlink ref="H1182" r:id="rId93" xr:uid="{00000000-0004-0000-0200-00005C000000}"/>
    <hyperlink ref="H1184" r:id="rId94" xr:uid="{00000000-0004-0000-0200-00005D000000}"/>
    <hyperlink ref="H1185" r:id="rId95" xr:uid="{00000000-0004-0000-0200-00005E000000}"/>
    <hyperlink ref="H1186" r:id="rId96" xr:uid="{00000000-0004-0000-0200-00005F000000}"/>
    <hyperlink ref="H1187" r:id="rId97" xr:uid="{00000000-0004-0000-0200-000060000000}"/>
    <hyperlink ref="H1188" r:id="rId98" xr:uid="{00000000-0004-0000-0200-000061000000}"/>
    <hyperlink ref="G1195" r:id="rId99" xr:uid="{00000000-0004-0000-0200-000062000000}"/>
    <hyperlink ref="G1200" r:id="rId100" xr:uid="{00000000-0004-0000-0200-000063000000}"/>
    <hyperlink ref="D1218" r:id="rId101" xr:uid="{00000000-0004-0000-0200-000064000000}"/>
    <hyperlink ref="H1218" r:id="rId102" xr:uid="{00000000-0004-0000-0200-000065000000}"/>
    <hyperlink ref="G1220" r:id="rId103" xr:uid="{00000000-0004-0000-0200-000066000000}"/>
    <hyperlink ref="H1227" r:id="rId104" xr:uid="{00000000-0004-0000-0200-000067000000}"/>
    <hyperlink ref="G1244" r:id="rId105" xr:uid="{00000000-0004-0000-0200-000068000000}"/>
    <hyperlink ref="G1265" r:id="rId106" xr:uid="{00000000-0004-0000-0200-000069000000}"/>
    <hyperlink ref="G1266" r:id="rId107" xr:uid="{00000000-0004-0000-0200-00006A000000}"/>
    <hyperlink ref="G1288" r:id="rId108" xr:uid="{00000000-0004-0000-0200-00006B000000}"/>
    <hyperlink ref="G1295" r:id="rId109" xr:uid="{00000000-0004-0000-0200-00006C000000}"/>
    <hyperlink ref="H1320" r:id="rId110" xr:uid="{00000000-0004-0000-0200-00006D000000}"/>
    <hyperlink ref="G1327" r:id="rId111" xr:uid="{00000000-0004-0000-0200-00006E000000}"/>
    <hyperlink ref="H1354" r:id="rId112" xr:uid="{00000000-0004-0000-0200-00006F000000}"/>
    <hyperlink ref="H1358" r:id="rId113" xr:uid="{00000000-0004-0000-0200-000070000000}"/>
    <hyperlink ref="H1360" r:id="rId114" xr:uid="{00000000-0004-0000-0200-000071000000}"/>
    <hyperlink ref="H1377" r:id="rId115" xr:uid="{00000000-0004-0000-0200-000072000000}"/>
    <hyperlink ref="H1385" r:id="rId116" xr:uid="{00000000-0004-0000-0200-000073000000}"/>
    <hyperlink ref="H1396" r:id="rId117" xr:uid="{00000000-0004-0000-0200-000074000000}"/>
    <hyperlink ref="H1403" r:id="rId118" xr:uid="{00000000-0004-0000-0200-000075000000}"/>
    <hyperlink ref="H1412" r:id="rId119" xr:uid="{00000000-0004-0000-0200-000076000000}"/>
    <hyperlink ref="H1415" r:id="rId120" xr:uid="{00000000-0004-0000-0200-000077000000}"/>
    <hyperlink ref="H1416" r:id="rId121" xr:uid="{00000000-0004-0000-0200-000078000000}"/>
    <hyperlink ref="H1429" r:id="rId122" xr:uid="{00000000-0004-0000-0200-000079000000}"/>
    <hyperlink ref="G1472" r:id="rId123" xr:uid="{00000000-0004-0000-0200-00007A000000}"/>
    <hyperlink ref="H1473" r:id="rId124" xr:uid="{00000000-0004-0000-0200-00007B000000}"/>
    <hyperlink ref="G1492" r:id="rId125" xr:uid="{00000000-0004-0000-0200-00007C000000}"/>
    <hyperlink ref="G1497" r:id="rId126" xr:uid="{00000000-0004-0000-0200-00007D000000}"/>
    <hyperlink ref="H1499" r:id="rId127" xr:uid="{00000000-0004-0000-0200-00007E000000}"/>
    <hyperlink ref="G1587" r:id="rId128" xr:uid="{00000000-0004-0000-0200-00007F000000}"/>
    <hyperlink ref="G1588" r:id="rId129" xr:uid="{00000000-0004-0000-0200-000080000000}"/>
    <hyperlink ref="G1596" r:id="rId130" xr:uid="{00000000-0004-0000-0200-000081000000}"/>
    <hyperlink ref="G1644" r:id="rId131" xr:uid="{00000000-0004-0000-0200-000082000000}"/>
    <hyperlink ref="G1645" r:id="rId132" xr:uid="{00000000-0004-0000-0200-000083000000}"/>
    <hyperlink ref="G1646" r:id="rId133" xr:uid="{00000000-0004-0000-0200-000084000000}"/>
    <hyperlink ref="G1647" r:id="rId134" xr:uid="{00000000-0004-0000-0200-000085000000}"/>
    <hyperlink ref="G1648" r:id="rId135" xr:uid="{00000000-0004-0000-0200-000086000000}"/>
    <hyperlink ref="G1649" r:id="rId136" xr:uid="{00000000-0004-0000-0200-000087000000}"/>
    <hyperlink ref="G1650" r:id="rId137" xr:uid="{00000000-0004-0000-0200-000088000000}"/>
    <hyperlink ref="G1740" r:id="rId138" xr:uid="{00000000-0004-0000-0200-000089000000}"/>
    <hyperlink ref="G1837" r:id="rId139" xr:uid="{00000000-0004-0000-0200-00008A000000}"/>
    <hyperlink ref="G1884" r:id="rId140" xr:uid="{00000000-0004-0000-0200-00008B000000}"/>
    <hyperlink ref="G1886" r:id="rId141" xr:uid="{00000000-0004-0000-0200-00008C000000}"/>
    <hyperlink ref="G1899" r:id="rId142" xr:uid="{00000000-0004-0000-0200-00008D000000}"/>
    <hyperlink ref="G1915" r:id="rId143" xr:uid="{00000000-0004-0000-0200-00008E000000}"/>
    <hyperlink ref="G1924" r:id="rId144" xr:uid="{00000000-0004-0000-0200-00008F000000}"/>
    <hyperlink ref="G1929" r:id="rId145" xr:uid="{00000000-0004-0000-0200-000090000000}"/>
    <hyperlink ref="G1932" r:id="rId146" xr:uid="{00000000-0004-0000-0200-000091000000}"/>
    <hyperlink ref="G1933" r:id="rId147" xr:uid="{00000000-0004-0000-0200-000092000000}"/>
    <hyperlink ref="G1948" r:id="rId148" xr:uid="{00000000-0004-0000-0200-000093000000}"/>
    <hyperlink ref="G1957" r:id="rId149" xr:uid="{00000000-0004-0000-0200-000094000000}"/>
    <hyperlink ref="G1963" r:id="rId150" xr:uid="{00000000-0004-0000-0200-000095000000}"/>
    <hyperlink ref="G1972" r:id="rId151" xr:uid="{00000000-0004-0000-0200-000096000000}"/>
    <hyperlink ref="G1975" r:id="rId152" xr:uid="{00000000-0004-0000-0200-000097000000}"/>
    <hyperlink ref="G1979" r:id="rId153" xr:uid="{00000000-0004-0000-0200-000098000000}"/>
    <hyperlink ref="G1986" r:id="rId154" xr:uid="{00000000-0004-0000-0200-000099000000}"/>
    <hyperlink ref="G1988" r:id="rId155" xr:uid="{00000000-0004-0000-0200-00009A000000}"/>
    <hyperlink ref="G2053" r:id="rId156" xr:uid="{00000000-0004-0000-0200-00009B000000}"/>
    <hyperlink ref="G2057" r:id="rId157" xr:uid="{00000000-0004-0000-0200-00009C000000}"/>
    <hyperlink ref="H2078" r:id="rId158" xr:uid="{00000000-0004-0000-0200-00009D000000}"/>
    <hyperlink ref="G2088" r:id="rId159" xr:uid="{00000000-0004-0000-0200-00009E000000}"/>
    <hyperlink ref="G2111" r:id="rId160" xr:uid="{00000000-0004-0000-0200-00009F000000}"/>
    <hyperlink ref="A2112" r:id="rId161" xr:uid="{00000000-0004-0000-0200-0000A0000000}"/>
    <hyperlink ref="G2112" r:id="rId162" xr:uid="{00000000-0004-0000-0200-0000A1000000}"/>
    <hyperlink ref="G2113" r:id="rId163" xr:uid="{00000000-0004-0000-0200-0000A2000000}"/>
    <hyperlink ref="A2125" r:id="rId164" xr:uid="{00000000-0004-0000-0200-0000A3000000}"/>
    <hyperlink ref="G2125" r:id="rId165" xr:uid="{00000000-0004-0000-0200-0000A4000000}"/>
    <hyperlink ref="G2157" r:id="rId166" xr:uid="{00000000-0004-0000-0200-0000A5000000}"/>
    <hyperlink ref="G2226" r:id="rId167" xr:uid="{00000000-0004-0000-0200-0000A6000000}"/>
    <hyperlink ref="G2365" r:id="rId168" xr:uid="{00000000-0004-0000-0200-0000A7000000}"/>
    <hyperlink ref="G2367" r:id="rId169" xr:uid="{00000000-0004-0000-0200-0000A8000000}"/>
    <hyperlink ref="G2372" r:id="rId170" xr:uid="{00000000-0004-0000-0200-0000A9000000}"/>
    <hyperlink ref="G2385" r:id="rId171" xr:uid="{00000000-0004-0000-0200-0000AA000000}"/>
    <hyperlink ref="G2387" r:id="rId172" xr:uid="{00000000-0004-0000-0200-0000AB000000}"/>
    <hyperlink ref="G2388" r:id="rId173" xr:uid="{00000000-0004-0000-0200-0000AC000000}"/>
    <hyperlink ref="G2708" r:id="rId174" xr:uid="{00000000-0004-0000-0200-0000AD000000}"/>
    <hyperlink ref="G2709" r:id="rId175" xr:uid="{00000000-0004-0000-0200-0000AE000000}"/>
    <hyperlink ref="G2710" r:id="rId176" xr:uid="{00000000-0004-0000-0200-0000AF000000}"/>
    <hyperlink ref="G2711" r:id="rId177" xr:uid="{00000000-0004-0000-0200-0000B0000000}"/>
    <hyperlink ref="G2712" r:id="rId178" xr:uid="{00000000-0004-0000-0200-0000B1000000}"/>
    <hyperlink ref="G2713" r:id="rId179" xr:uid="{00000000-0004-0000-0200-0000B2000000}"/>
    <hyperlink ref="G2714" r:id="rId180" xr:uid="{00000000-0004-0000-0200-0000B3000000}"/>
    <hyperlink ref="G2715" r:id="rId181" xr:uid="{00000000-0004-0000-0200-0000B4000000}"/>
    <hyperlink ref="G2716" r:id="rId182" xr:uid="{00000000-0004-0000-0200-0000B5000000}"/>
    <hyperlink ref="G2717" r:id="rId183" xr:uid="{00000000-0004-0000-0200-0000B6000000}"/>
    <hyperlink ref="G2718" r:id="rId184" xr:uid="{00000000-0004-0000-0200-0000B7000000}"/>
    <hyperlink ref="G2719" r:id="rId185" xr:uid="{00000000-0004-0000-0200-0000B8000000}"/>
    <hyperlink ref="G2720" r:id="rId186" xr:uid="{00000000-0004-0000-0200-0000B9000000}"/>
    <hyperlink ref="G2761" r:id="rId187" xr:uid="{00000000-0004-0000-0200-0000BA000000}"/>
    <hyperlink ref="H2869" r:id="rId188" xr:uid="{00000000-0004-0000-0200-0000BB000000}"/>
    <hyperlink ref="H2878" r:id="rId189" xr:uid="{00000000-0004-0000-0200-0000BC000000}"/>
    <hyperlink ref="H2883" r:id="rId190" location="about-section" xr:uid="{00000000-0004-0000-0200-0000BD000000}"/>
    <hyperlink ref="G2887" r:id="rId191" xr:uid="{00000000-0004-0000-0200-0000BE000000}"/>
    <hyperlink ref="G2926" r:id="rId192" xr:uid="{00000000-0004-0000-0200-0000BF000000}"/>
    <hyperlink ref="H2951" r:id="rId193" xr:uid="{00000000-0004-0000-0200-0000C0000000}"/>
    <hyperlink ref="G2976" r:id="rId194" xr:uid="{00000000-0004-0000-0200-0000C1000000}"/>
    <hyperlink ref="H2996" r:id="rId195" xr:uid="{00000000-0004-0000-0200-0000C2000000}"/>
    <hyperlink ref="H3047" r:id="rId196" xr:uid="{00000000-0004-0000-0200-0000C3000000}"/>
    <hyperlink ref="G3103" r:id="rId197" xr:uid="{00000000-0004-0000-0200-0000C4000000}"/>
    <hyperlink ref="G3131" r:id="rId198" xr:uid="{00000000-0004-0000-0200-0000C5000000}"/>
    <hyperlink ref="G3136" r:id="rId199" xr:uid="{00000000-0004-0000-0200-0000C6000000}"/>
    <hyperlink ref="G3513" r:id="rId200" location="theeucodeofconduct" xr:uid="{00000000-0004-0000-0200-0000C7000000}"/>
    <hyperlink ref="H3549" r:id="rId201" xr:uid="{00000000-0004-0000-0200-0000C8000000}"/>
    <hyperlink ref="H3638" r:id="rId202" xr:uid="{00000000-0004-0000-0200-0000C9000000}"/>
    <hyperlink ref="G3644" r:id="rId203" xr:uid="{00000000-0004-0000-0200-0000CA000000}"/>
    <hyperlink ref="G3647" r:id="rId204" xr:uid="{00000000-0004-0000-0200-0000CB000000}"/>
    <hyperlink ref="G3654" r:id="rId205" xr:uid="{00000000-0004-0000-0200-0000CC000000}"/>
    <hyperlink ref="G3707" r:id="rId206" xr:uid="{00000000-0004-0000-0200-0000CD000000}"/>
    <hyperlink ref="G3723" r:id="rId207" xr:uid="{00000000-0004-0000-0200-0000CE000000}"/>
    <hyperlink ref="H3725" r:id="rId208" xr:uid="{00000000-0004-0000-0200-0000CF000000}"/>
    <hyperlink ref="H3729" r:id="rId209" xr:uid="{00000000-0004-0000-0200-0000D0000000}"/>
    <hyperlink ref="H3739" r:id="rId210" xr:uid="{00000000-0004-0000-0200-0000D1000000}"/>
    <hyperlink ref="H3743" r:id="rId211" xr:uid="{00000000-0004-0000-0200-0000D2000000}"/>
    <hyperlink ref="G3744" r:id="rId212" xr:uid="{00000000-0004-0000-0200-0000D3000000}"/>
    <hyperlink ref="D3851" r:id="rId213" xr:uid="{00000000-0004-0000-0200-0000D4000000}"/>
    <hyperlink ref="H3851" r:id="rId214" xr:uid="{00000000-0004-0000-0200-0000D5000000}"/>
    <hyperlink ref="H3858" r:id="rId215" xr:uid="{00000000-0004-0000-0200-0000D6000000}"/>
    <hyperlink ref="G3881" r:id="rId216" xr:uid="{00000000-0004-0000-0200-0000D7000000}"/>
    <hyperlink ref="G3903" r:id="rId217" xr:uid="{00000000-0004-0000-0200-0000D8000000}"/>
    <hyperlink ref="G3909" r:id="rId218" xr:uid="{00000000-0004-0000-0200-0000D9000000}"/>
    <hyperlink ref="G3913" r:id="rId219" xr:uid="{00000000-0004-0000-0200-0000DA000000}"/>
    <hyperlink ref="G3924" r:id="rId220" xr:uid="{00000000-0004-0000-0200-0000DB000000}"/>
    <hyperlink ref="G3961" r:id="rId221" xr:uid="{00000000-0004-0000-0200-0000DC000000}"/>
    <hyperlink ref="G3981" r:id="rId222" xr:uid="{00000000-0004-0000-0200-0000DD000000}"/>
    <hyperlink ref="G3988" r:id="rId223" xr:uid="{00000000-0004-0000-0200-0000DE000000}"/>
    <hyperlink ref="G3990" r:id="rId224" xr:uid="{00000000-0004-0000-0200-0000DF000000}"/>
    <hyperlink ref="G3992" r:id="rId225" xr:uid="{00000000-0004-0000-0200-0000E0000000}"/>
    <hyperlink ref="G3999" r:id="rId226" xr:uid="{00000000-0004-0000-0200-0000E1000000}"/>
    <hyperlink ref="G4000" r:id="rId227" xr:uid="{00000000-0004-0000-0200-0000E2000000}"/>
    <hyperlink ref="G4032" r:id="rId228" xr:uid="{00000000-0004-0000-0200-0000E3000000}"/>
    <hyperlink ref="G4327" r:id="rId229" xr:uid="{00000000-0004-0000-0200-0000E4000000}"/>
    <hyperlink ref="G4357" r:id="rId230" xr:uid="{00000000-0004-0000-0200-0000E5000000}"/>
    <hyperlink ref="G4679" r:id="rId231" xr:uid="{00000000-0004-0000-0200-0000E6000000}"/>
    <hyperlink ref="G4681" r:id="rId232" xr:uid="{00000000-0004-0000-0200-0000E7000000}"/>
    <hyperlink ref="G4687" r:id="rId233" xr:uid="{00000000-0004-0000-0200-0000E8000000}"/>
    <hyperlink ref="G4722" r:id="rId234" xr:uid="{00000000-0004-0000-0200-0000E9000000}"/>
    <hyperlink ref="H4780" r:id="rId235" xr:uid="{00000000-0004-0000-0200-0000EA000000}"/>
    <hyperlink ref="H4810" r:id="rId236" xr:uid="{00000000-0004-0000-0200-0000EB000000}"/>
    <hyperlink ref="G4894" r:id="rId237" xr:uid="{00000000-0004-0000-0200-0000EC000000}"/>
    <hyperlink ref="G5028" r:id="rId238" xr:uid="{00000000-0004-0000-0200-0000ED000000}"/>
    <hyperlink ref="G5085" r:id="rId239" xr:uid="{00000000-0004-0000-0200-0000EE000000}"/>
    <hyperlink ref="G5124" r:id="rId240" xr:uid="{00000000-0004-0000-0200-0000EF000000}"/>
    <hyperlink ref="G5364" r:id="rId241" xr:uid="{00000000-0004-0000-0200-0000F0000000}"/>
    <hyperlink ref="G5449" r:id="rId242" xr:uid="{00000000-0004-0000-0200-0000F1000000}"/>
    <hyperlink ref="G5450" r:id="rId243" xr:uid="{00000000-0004-0000-0200-0000F2000000}"/>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180"/>
  <sheetViews>
    <sheetView workbookViewId="0"/>
  </sheetViews>
  <sheetFormatPr baseColWidth="10" defaultColWidth="14.44140625" defaultRowHeight="15" customHeight="1" x14ac:dyDescent="0.3"/>
  <cols>
    <col min="1" max="1" width="27.109375" customWidth="1"/>
    <col min="2" max="2" width="10" customWidth="1"/>
    <col min="3" max="3" width="97.109375" customWidth="1"/>
    <col min="4" max="4" width="47.44140625" customWidth="1"/>
  </cols>
  <sheetData>
    <row r="1" spans="1:8" x14ac:dyDescent="0.3">
      <c r="A1" s="21" t="s">
        <v>438</v>
      </c>
      <c r="B1" s="21" t="s">
        <v>2</v>
      </c>
      <c r="C1" s="21" t="s">
        <v>3</v>
      </c>
      <c r="D1" s="21" t="s">
        <v>439</v>
      </c>
      <c r="E1" s="21" t="s">
        <v>440</v>
      </c>
      <c r="F1" s="21" t="s">
        <v>441</v>
      </c>
      <c r="G1" s="21" t="s">
        <v>442</v>
      </c>
      <c r="H1" s="21" t="s">
        <v>443</v>
      </c>
    </row>
    <row r="2" spans="1:8" x14ac:dyDescent="0.3">
      <c r="A2" s="21" t="s">
        <v>4248</v>
      </c>
      <c r="B2" s="22">
        <v>2014</v>
      </c>
      <c r="C2" s="21" t="s">
        <v>16568</v>
      </c>
      <c r="D2" s="23"/>
      <c r="E2" s="23"/>
      <c r="F2" s="23"/>
      <c r="G2" s="23"/>
      <c r="H2" s="23"/>
    </row>
    <row r="3" spans="1:8" x14ac:dyDescent="0.3">
      <c r="A3" s="21" t="s">
        <v>16569</v>
      </c>
      <c r="B3" s="22">
        <v>2014</v>
      </c>
      <c r="C3" s="21" t="s">
        <v>16570</v>
      </c>
      <c r="D3" s="45" t="s">
        <v>16571</v>
      </c>
      <c r="E3" s="46"/>
      <c r="F3" s="23"/>
      <c r="G3" s="23"/>
      <c r="H3" s="23"/>
    </row>
    <row r="4" spans="1:8" x14ac:dyDescent="0.3">
      <c r="A4" s="21" t="s">
        <v>16572</v>
      </c>
      <c r="B4" s="22">
        <v>2012</v>
      </c>
      <c r="C4" s="21" t="s">
        <v>16573</v>
      </c>
      <c r="D4" s="45" t="s">
        <v>16574</v>
      </c>
      <c r="E4" s="46"/>
      <c r="F4" s="23"/>
      <c r="G4" s="21" t="s">
        <v>1923</v>
      </c>
      <c r="H4" s="23"/>
    </row>
    <row r="5" spans="1:8" x14ac:dyDescent="0.3">
      <c r="A5" s="21" t="s">
        <v>16575</v>
      </c>
      <c r="B5" s="22">
        <v>2014</v>
      </c>
      <c r="C5" s="21" t="s">
        <v>16576</v>
      </c>
      <c r="D5" s="21" t="s">
        <v>16577</v>
      </c>
      <c r="E5" s="22">
        <v>44</v>
      </c>
      <c r="F5" s="22">
        <v>2</v>
      </c>
      <c r="G5" s="21" t="s">
        <v>16578</v>
      </c>
      <c r="H5" s="23"/>
    </row>
    <row r="6" spans="1:8" x14ac:dyDescent="0.3">
      <c r="A6" s="21" t="s">
        <v>16579</v>
      </c>
      <c r="B6" s="22">
        <v>2012</v>
      </c>
      <c r="C6" s="21" t="s">
        <v>16580</v>
      </c>
      <c r="D6" s="45" t="s">
        <v>16581</v>
      </c>
      <c r="E6" s="46"/>
      <c r="F6" s="23"/>
      <c r="G6" s="21" t="s">
        <v>16582</v>
      </c>
      <c r="H6" s="23"/>
    </row>
    <row r="7" spans="1:8" x14ac:dyDescent="0.3">
      <c r="A7" s="21" t="s">
        <v>16583</v>
      </c>
      <c r="B7" s="22">
        <v>2015</v>
      </c>
      <c r="C7" s="45" t="s">
        <v>16584</v>
      </c>
      <c r="D7" s="46"/>
      <c r="E7" s="23"/>
      <c r="F7" s="23"/>
      <c r="G7" s="23"/>
      <c r="H7" s="23"/>
    </row>
    <row r="8" spans="1:8" x14ac:dyDescent="0.3">
      <c r="A8" s="21" t="s">
        <v>16585</v>
      </c>
      <c r="B8" s="22">
        <v>2012</v>
      </c>
      <c r="C8" s="21" t="s">
        <v>16586</v>
      </c>
      <c r="D8" s="21" t="s">
        <v>4715</v>
      </c>
      <c r="E8" s="22">
        <v>2</v>
      </c>
      <c r="F8" s="22">
        <v>3</v>
      </c>
      <c r="G8" s="21" t="s">
        <v>2372</v>
      </c>
      <c r="H8" s="23"/>
    </row>
    <row r="9" spans="1:8" x14ac:dyDescent="0.3">
      <c r="A9" s="21" t="s">
        <v>16587</v>
      </c>
      <c r="B9" s="22">
        <v>2015</v>
      </c>
      <c r="C9" s="21" t="s">
        <v>16588</v>
      </c>
      <c r="D9" s="23"/>
      <c r="E9" s="23"/>
      <c r="F9" s="23"/>
      <c r="G9" s="23"/>
      <c r="H9" s="23"/>
    </row>
    <row r="10" spans="1:8" x14ac:dyDescent="0.3">
      <c r="A10" s="21" t="s">
        <v>16589</v>
      </c>
      <c r="B10" s="22">
        <v>2014</v>
      </c>
      <c r="C10" s="21" t="s">
        <v>16590</v>
      </c>
      <c r="D10" s="21" t="s">
        <v>16591</v>
      </c>
      <c r="E10" s="23"/>
      <c r="F10" s="23"/>
      <c r="G10" s="21" t="s">
        <v>3596</v>
      </c>
      <c r="H10" s="23"/>
    </row>
    <row r="11" spans="1:8" x14ac:dyDescent="0.3">
      <c r="A11" s="21" t="s">
        <v>16592</v>
      </c>
      <c r="B11" s="22">
        <v>2013</v>
      </c>
      <c r="C11" s="21" t="s">
        <v>16593</v>
      </c>
      <c r="D11" s="21" t="s">
        <v>16594</v>
      </c>
      <c r="E11" s="23"/>
      <c r="F11" s="23"/>
      <c r="G11" s="21" t="s">
        <v>3603</v>
      </c>
      <c r="H11" s="23"/>
    </row>
    <row r="12" spans="1:8" x14ac:dyDescent="0.3">
      <c r="A12" s="21" t="s">
        <v>16595</v>
      </c>
      <c r="B12" s="22">
        <v>2015</v>
      </c>
      <c r="C12" s="21" t="s">
        <v>16596</v>
      </c>
      <c r="D12" s="23"/>
      <c r="E12" s="23"/>
      <c r="F12" s="23"/>
      <c r="G12" s="23"/>
      <c r="H12" s="23"/>
    </row>
    <row r="13" spans="1:8" x14ac:dyDescent="0.3">
      <c r="A13" s="21" t="s">
        <v>1371</v>
      </c>
      <c r="B13" s="22">
        <v>2007</v>
      </c>
      <c r="C13" s="21" t="s">
        <v>3487</v>
      </c>
      <c r="D13" s="21" t="s">
        <v>437</v>
      </c>
      <c r="E13" s="22">
        <v>23</v>
      </c>
      <c r="F13" s="22">
        <v>4</v>
      </c>
      <c r="G13" s="21" t="s">
        <v>3488</v>
      </c>
      <c r="H13" s="23"/>
    </row>
    <row r="14" spans="1:8" x14ac:dyDescent="0.3">
      <c r="A14" s="21" t="s">
        <v>16597</v>
      </c>
      <c r="B14" s="22">
        <v>2013</v>
      </c>
      <c r="C14" s="21" t="s">
        <v>16598</v>
      </c>
      <c r="D14" s="21" t="s">
        <v>6796</v>
      </c>
      <c r="E14" s="22">
        <v>3</v>
      </c>
      <c r="F14" s="22">
        <v>1</v>
      </c>
      <c r="G14" s="21" t="s">
        <v>16599</v>
      </c>
      <c r="H14" s="23"/>
    </row>
    <row r="15" spans="1:8" x14ac:dyDescent="0.3">
      <c r="A15" s="21" t="s">
        <v>16600</v>
      </c>
      <c r="B15" s="22">
        <v>2013</v>
      </c>
      <c r="C15" s="21" t="s">
        <v>16601</v>
      </c>
      <c r="D15" s="21" t="s">
        <v>16602</v>
      </c>
      <c r="E15" s="22">
        <v>53</v>
      </c>
      <c r="F15" s="22">
        <v>4</v>
      </c>
      <c r="G15" s="21" t="s">
        <v>16603</v>
      </c>
      <c r="H15" s="23"/>
    </row>
    <row r="16" spans="1:8" x14ac:dyDescent="0.3">
      <c r="A16" s="21" t="s">
        <v>16604</v>
      </c>
      <c r="B16" s="22">
        <v>2009</v>
      </c>
      <c r="C16" s="21" t="s">
        <v>8286</v>
      </c>
      <c r="D16" s="21" t="s">
        <v>6850</v>
      </c>
      <c r="E16" s="22">
        <v>45</v>
      </c>
      <c r="F16" s="22">
        <v>4</v>
      </c>
      <c r="G16" s="21" t="s">
        <v>8287</v>
      </c>
      <c r="H16" s="23"/>
    </row>
    <row r="17" spans="1:8" x14ac:dyDescent="0.3">
      <c r="A17" s="21" t="s">
        <v>16605</v>
      </c>
      <c r="B17" s="22">
        <v>2012</v>
      </c>
      <c r="C17" s="21" t="s">
        <v>4879</v>
      </c>
      <c r="D17" s="21" t="s">
        <v>2724</v>
      </c>
      <c r="E17" s="22">
        <v>63</v>
      </c>
      <c r="F17" s="22">
        <v>2</v>
      </c>
      <c r="G17" s="21" t="s">
        <v>4880</v>
      </c>
      <c r="H17" s="23"/>
    </row>
    <row r="18" spans="1:8" x14ac:dyDescent="0.3">
      <c r="A18" s="21" t="s">
        <v>16606</v>
      </c>
      <c r="B18" s="22">
        <v>2010</v>
      </c>
      <c r="C18" s="21" t="s">
        <v>13508</v>
      </c>
      <c r="D18" s="21" t="s">
        <v>437</v>
      </c>
      <c r="E18" s="22">
        <v>26</v>
      </c>
      <c r="F18" s="22">
        <v>3</v>
      </c>
      <c r="G18" s="21" t="s">
        <v>13509</v>
      </c>
      <c r="H18" s="23"/>
    </row>
    <row r="19" spans="1:8" x14ac:dyDescent="0.3">
      <c r="A19" s="21" t="s">
        <v>16607</v>
      </c>
      <c r="B19" s="22">
        <v>1994</v>
      </c>
      <c r="C19" s="21" t="s">
        <v>16608</v>
      </c>
      <c r="D19" s="21" t="s">
        <v>4554</v>
      </c>
      <c r="E19" s="23"/>
      <c r="F19" s="23"/>
      <c r="G19" s="23"/>
      <c r="H19" s="23"/>
    </row>
    <row r="20" spans="1:8" x14ac:dyDescent="0.3">
      <c r="A20" s="21" t="s">
        <v>16609</v>
      </c>
      <c r="B20" s="22">
        <v>2011</v>
      </c>
      <c r="C20" s="21" t="s">
        <v>16610</v>
      </c>
      <c r="D20" s="21" t="s">
        <v>13854</v>
      </c>
      <c r="E20" s="23"/>
      <c r="F20" s="23"/>
      <c r="G20" s="23"/>
      <c r="H20" s="23"/>
    </row>
    <row r="21" spans="1:8" x14ac:dyDescent="0.3">
      <c r="A21" s="21" t="s">
        <v>16611</v>
      </c>
      <c r="B21" s="22">
        <v>2012</v>
      </c>
      <c r="C21" s="21" t="s">
        <v>16612</v>
      </c>
      <c r="D21" s="45" t="s">
        <v>13562</v>
      </c>
      <c r="E21" s="46"/>
      <c r="F21" s="46"/>
      <c r="G21" s="21" t="s">
        <v>4450</v>
      </c>
      <c r="H21" s="23"/>
    </row>
    <row r="22" spans="1:8" x14ac:dyDescent="0.3">
      <c r="A22" s="21" t="s">
        <v>16613</v>
      </c>
      <c r="B22" s="22">
        <v>2015</v>
      </c>
      <c r="C22" s="21" t="s">
        <v>16614</v>
      </c>
      <c r="D22" s="21" t="s">
        <v>490</v>
      </c>
      <c r="E22" s="22">
        <v>7</v>
      </c>
      <c r="F22" s="22">
        <v>2</v>
      </c>
      <c r="G22" s="21" t="s">
        <v>16615</v>
      </c>
      <c r="H22" s="23"/>
    </row>
    <row r="23" spans="1:8" x14ac:dyDescent="0.3">
      <c r="A23" s="21" t="s">
        <v>16616</v>
      </c>
      <c r="B23" s="22">
        <v>2019</v>
      </c>
      <c r="C23" s="21" t="s">
        <v>587</v>
      </c>
      <c r="D23" s="21" t="s">
        <v>1677</v>
      </c>
      <c r="E23" s="22">
        <v>14</v>
      </c>
      <c r="F23" s="22">
        <v>8</v>
      </c>
      <c r="G23" s="24">
        <v>45673</v>
      </c>
      <c r="H23" s="23"/>
    </row>
    <row r="24" spans="1:8" x14ac:dyDescent="0.3">
      <c r="A24" s="21" t="s">
        <v>16617</v>
      </c>
      <c r="B24" s="22">
        <v>2018</v>
      </c>
      <c r="C24" s="21" t="s">
        <v>9524</v>
      </c>
      <c r="D24" s="21" t="s">
        <v>527</v>
      </c>
      <c r="E24" s="22">
        <v>51</v>
      </c>
      <c r="F24" s="22">
        <v>4</v>
      </c>
      <c r="G24" s="24">
        <v>45687</v>
      </c>
      <c r="H24" s="23"/>
    </row>
    <row r="25" spans="1:8" x14ac:dyDescent="0.3">
      <c r="A25" s="21" t="s">
        <v>16618</v>
      </c>
      <c r="B25" s="22">
        <v>2019</v>
      </c>
      <c r="C25" s="21" t="s">
        <v>16619</v>
      </c>
      <c r="D25" s="21" t="s">
        <v>9713</v>
      </c>
      <c r="E25" s="23"/>
      <c r="F25" s="23"/>
      <c r="G25" s="25">
        <v>45992</v>
      </c>
      <c r="H25" s="23"/>
    </row>
    <row r="26" spans="1:8" x14ac:dyDescent="0.3">
      <c r="A26" s="21" t="s">
        <v>16620</v>
      </c>
      <c r="B26" s="22">
        <v>2018</v>
      </c>
      <c r="C26" s="21" t="s">
        <v>9442</v>
      </c>
      <c r="D26" s="21" t="s">
        <v>715</v>
      </c>
      <c r="E26" s="22">
        <v>6</v>
      </c>
      <c r="F26" s="23"/>
      <c r="G26" s="21" t="s">
        <v>16621</v>
      </c>
      <c r="H26" s="23"/>
    </row>
    <row r="27" spans="1:8" x14ac:dyDescent="0.3">
      <c r="A27" s="21" t="s">
        <v>16622</v>
      </c>
      <c r="B27" s="22">
        <v>2019</v>
      </c>
      <c r="C27" s="21" t="s">
        <v>16623</v>
      </c>
      <c r="D27" s="21" t="s">
        <v>9540</v>
      </c>
      <c r="E27" s="22">
        <v>40</v>
      </c>
      <c r="F27" s="22">
        <v>2</v>
      </c>
      <c r="G27" s="21" t="s">
        <v>16624</v>
      </c>
      <c r="H27" s="23"/>
    </row>
    <row r="28" spans="1:8" x14ac:dyDescent="0.3">
      <c r="A28" s="21" t="s">
        <v>16625</v>
      </c>
      <c r="B28" s="22">
        <v>2020</v>
      </c>
      <c r="C28" s="21" t="s">
        <v>9449</v>
      </c>
      <c r="D28" s="21" t="s">
        <v>991</v>
      </c>
      <c r="E28" s="22">
        <v>58</v>
      </c>
      <c r="F28" s="23"/>
      <c r="G28" s="21" t="s">
        <v>16626</v>
      </c>
      <c r="H28" s="23"/>
    </row>
    <row r="29" spans="1:8" x14ac:dyDescent="0.3">
      <c r="A29" s="21" t="s">
        <v>16627</v>
      </c>
      <c r="B29" s="22">
        <v>2016</v>
      </c>
      <c r="C29" s="21" t="s">
        <v>16628</v>
      </c>
      <c r="D29" s="45" t="s">
        <v>16461</v>
      </c>
      <c r="E29" s="46"/>
      <c r="F29" s="46"/>
      <c r="G29" s="21" t="s">
        <v>16629</v>
      </c>
      <c r="H29" s="23"/>
    </row>
    <row r="30" spans="1:8" x14ac:dyDescent="0.3">
      <c r="A30" s="21" t="s">
        <v>16630</v>
      </c>
      <c r="B30" s="22">
        <v>2018</v>
      </c>
      <c r="C30" s="21" t="s">
        <v>16631</v>
      </c>
      <c r="D30" s="45" t="s">
        <v>16632</v>
      </c>
      <c r="E30" s="46"/>
      <c r="F30" s="23"/>
      <c r="G30" s="21" t="s">
        <v>16633</v>
      </c>
      <c r="H30" s="23"/>
    </row>
    <row r="31" spans="1:8" x14ac:dyDescent="0.3">
      <c r="A31" s="21" t="s">
        <v>16634</v>
      </c>
      <c r="B31" s="22">
        <v>2007</v>
      </c>
      <c r="C31" s="21" t="s">
        <v>9667</v>
      </c>
      <c r="D31" s="21" t="s">
        <v>9565</v>
      </c>
      <c r="E31" s="22">
        <v>24</v>
      </c>
      <c r="F31" s="22">
        <v>3</v>
      </c>
      <c r="G31" s="21" t="s">
        <v>16635</v>
      </c>
      <c r="H31" s="23"/>
    </row>
    <row r="32" spans="1:8" x14ac:dyDescent="0.3">
      <c r="A32" s="21" t="s">
        <v>16636</v>
      </c>
      <c r="B32" s="22">
        <v>2004</v>
      </c>
      <c r="C32" s="21" t="s">
        <v>16637</v>
      </c>
      <c r="D32" s="21" t="s">
        <v>7216</v>
      </c>
      <c r="E32" s="22">
        <v>28</v>
      </c>
      <c r="F32" s="22">
        <v>1</v>
      </c>
      <c r="G32" s="21" t="s">
        <v>7234</v>
      </c>
      <c r="H32" s="23"/>
    </row>
    <row r="33" spans="1:8" x14ac:dyDescent="0.3">
      <c r="A33" s="21" t="s">
        <v>16638</v>
      </c>
      <c r="B33" s="22">
        <v>2019</v>
      </c>
      <c r="C33" s="21" t="s">
        <v>16639</v>
      </c>
      <c r="D33" s="21" t="s">
        <v>9488</v>
      </c>
      <c r="E33" s="22">
        <v>29</v>
      </c>
      <c r="F33" s="23"/>
      <c r="G33" s="21" t="s">
        <v>16640</v>
      </c>
      <c r="H33" s="23"/>
    </row>
    <row r="34" spans="1:8" x14ac:dyDescent="0.3">
      <c r="A34" s="21" t="s">
        <v>16641</v>
      </c>
      <c r="B34" s="22">
        <v>2018</v>
      </c>
      <c r="C34" s="21" t="s">
        <v>16642</v>
      </c>
      <c r="D34" s="45" t="s">
        <v>16643</v>
      </c>
      <c r="E34" s="46"/>
      <c r="F34" s="46"/>
      <c r="G34" s="21" t="s">
        <v>16644</v>
      </c>
      <c r="H34" s="23"/>
    </row>
    <row r="35" spans="1:8" x14ac:dyDescent="0.3">
      <c r="A35" s="21" t="s">
        <v>16645</v>
      </c>
      <c r="B35" s="22">
        <v>2017</v>
      </c>
      <c r="C35" s="21" t="s">
        <v>827</v>
      </c>
      <c r="D35" s="21" t="s">
        <v>16646</v>
      </c>
      <c r="E35" s="23"/>
      <c r="F35" s="23"/>
      <c r="G35" s="25">
        <v>45748</v>
      </c>
      <c r="H35" s="23"/>
    </row>
    <row r="36" spans="1:8" x14ac:dyDescent="0.3">
      <c r="A36" s="21" t="s">
        <v>16647</v>
      </c>
      <c r="B36" s="22">
        <v>2019</v>
      </c>
      <c r="C36" s="21" t="s">
        <v>9654</v>
      </c>
      <c r="D36" s="21" t="s">
        <v>16648</v>
      </c>
      <c r="E36" s="23"/>
      <c r="F36" s="23"/>
      <c r="G36" s="24">
        <v>45675</v>
      </c>
      <c r="H36" s="23"/>
    </row>
    <row r="37" spans="1:8" x14ac:dyDescent="0.3">
      <c r="A37" s="21" t="s">
        <v>16649</v>
      </c>
      <c r="B37" s="22">
        <v>2017</v>
      </c>
      <c r="C37" s="21" t="s">
        <v>16650</v>
      </c>
      <c r="D37" s="45" t="s">
        <v>1665</v>
      </c>
      <c r="E37" s="46"/>
      <c r="F37" s="46"/>
      <c r="G37" s="25">
        <v>45931</v>
      </c>
      <c r="H37" s="23"/>
    </row>
    <row r="38" spans="1:8" x14ac:dyDescent="0.3">
      <c r="A38" s="21" t="s">
        <v>16651</v>
      </c>
      <c r="B38" s="22">
        <v>2013</v>
      </c>
      <c r="C38" s="21" t="s">
        <v>572</v>
      </c>
      <c r="D38" s="45" t="s">
        <v>16652</v>
      </c>
      <c r="E38" s="46"/>
      <c r="F38" s="23"/>
      <c r="G38" s="21" t="s">
        <v>16653</v>
      </c>
      <c r="H38" s="23"/>
    </row>
    <row r="39" spans="1:8" x14ac:dyDescent="0.3">
      <c r="A39" s="21" t="s">
        <v>16654</v>
      </c>
      <c r="B39" s="22">
        <v>2016</v>
      </c>
      <c r="C39" s="21" t="s">
        <v>16655</v>
      </c>
      <c r="D39" s="21" t="s">
        <v>16656</v>
      </c>
      <c r="E39" s="23"/>
      <c r="F39" s="23"/>
      <c r="G39" s="23"/>
      <c r="H39" s="23"/>
    </row>
    <row r="40" spans="1:8" x14ac:dyDescent="0.3">
      <c r="A40" s="21" t="s">
        <v>16657</v>
      </c>
      <c r="B40" s="22">
        <v>2019</v>
      </c>
      <c r="C40" s="21" t="s">
        <v>16658</v>
      </c>
      <c r="D40" s="21" t="s">
        <v>8035</v>
      </c>
      <c r="E40" s="22">
        <v>53</v>
      </c>
      <c r="F40" s="22">
        <v>4</v>
      </c>
      <c r="G40" s="21" t="s">
        <v>16659</v>
      </c>
      <c r="H40" s="23"/>
    </row>
    <row r="41" spans="1:8" x14ac:dyDescent="0.3">
      <c r="A41" s="21" t="s">
        <v>16660</v>
      </c>
      <c r="B41" s="22">
        <v>2018</v>
      </c>
      <c r="C41" s="21" t="s">
        <v>16661</v>
      </c>
      <c r="D41" s="45" t="s">
        <v>16662</v>
      </c>
      <c r="E41" s="46"/>
      <c r="F41" s="23"/>
      <c r="G41" s="21" t="s">
        <v>16663</v>
      </c>
      <c r="H41" s="23"/>
    </row>
    <row r="42" spans="1:8" x14ac:dyDescent="0.3">
      <c r="A42" s="21" t="s">
        <v>16664</v>
      </c>
      <c r="B42" s="22">
        <v>2019</v>
      </c>
      <c r="C42" s="21" t="s">
        <v>16665</v>
      </c>
      <c r="D42" s="21" t="s">
        <v>16666</v>
      </c>
      <c r="E42" s="22">
        <v>11506</v>
      </c>
      <c r="F42" s="23"/>
      <c r="G42" s="21" t="s">
        <v>16667</v>
      </c>
      <c r="H42" s="23"/>
    </row>
    <row r="43" spans="1:8" x14ac:dyDescent="0.3">
      <c r="A43" s="21" t="s">
        <v>16668</v>
      </c>
      <c r="B43" s="22">
        <v>2019</v>
      </c>
      <c r="C43" s="21" t="s">
        <v>16669</v>
      </c>
      <c r="D43" s="45" t="s">
        <v>1064</v>
      </c>
      <c r="E43" s="46"/>
      <c r="F43" s="46"/>
      <c r="G43" s="21" t="s">
        <v>16670</v>
      </c>
      <c r="H43" s="23"/>
    </row>
    <row r="44" spans="1:8" x14ac:dyDescent="0.3">
      <c r="A44" s="21" t="s">
        <v>16671</v>
      </c>
      <c r="B44" s="22">
        <v>2017</v>
      </c>
      <c r="C44" s="21" t="s">
        <v>1706</v>
      </c>
      <c r="D44" s="45" t="s">
        <v>6303</v>
      </c>
      <c r="E44" s="46"/>
      <c r="F44" s="23"/>
      <c r="G44" s="21" t="s">
        <v>16672</v>
      </c>
      <c r="H44" s="23"/>
    </row>
    <row r="45" spans="1:8" x14ac:dyDescent="0.3">
      <c r="A45" s="21" t="s">
        <v>16673</v>
      </c>
      <c r="B45" s="22">
        <v>2018</v>
      </c>
      <c r="C45" s="21" t="s">
        <v>1925</v>
      </c>
      <c r="D45" s="21" t="s">
        <v>9146</v>
      </c>
      <c r="E45" s="22">
        <v>48</v>
      </c>
      <c r="F45" s="22">
        <v>12</v>
      </c>
      <c r="G45" s="21" t="s">
        <v>16674</v>
      </c>
      <c r="H45" s="23"/>
    </row>
    <row r="46" spans="1:8" x14ac:dyDescent="0.3">
      <c r="A46" s="21" t="s">
        <v>16675</v>
      </c>
      <c r="B46" s="22">
        <v>2019</v>
      </c>
      <c r="C46" s="21" t="s">
        <v>16676</v>
      </c>
      <c r="D46" s="21" t="s">
        <v>16677</v>
      </c>
      <c r="E46" s="22">
        <v>22</v>
      </c>
      <c r="F46" s="22">
        <v>2</v>
      </c>
      <c r="G46" s="21" t="s">
        <v>16678</v>
      </c>
      <c r="H46" s="23"/>
    </row>
    <row r="47" spans="1:8" x14ac:dyDescent="0.3">
      <c r="A47" s="21" t="s">
        <v>16679</v>
      </c>
      <c r="B47" s="22">
        <v>2019</v>
      </c>
      <c r="C47" s="21" t="s">
        <v>9607</v>
      </c>
      <c r="D47" s="21" t="s">
        <v>9608</v>
      </c>
      <c r="E47" s="22">
        <v>94</v>
      </c>
      <c r="F47" s="23"/>
      <c r="G47" s="21" t="s">
        <v>16680</v>
      </c>
      <c r="H47" s="23"/>
    </row>
    <row r="48" spans="1:8" x14ac:dyDescent="0.3">
      <c r="A48" s="21" t="s">
        <v>16681</v>
      </c>
      <c r="B48" s="22">
        <v>2019</v>
      </c>
      <c r="C48" s="21" t="s">
        <v>16682</v>
      </c>
      <c r="D48" s="45" t="s">
        <v>16683</v>
      </c>
      <c r="E48" s="46"/>
      <c r="F48" s="23"/>
      <c r="G48" s="21" t="s">
        <v>16684</v>
      </c>
      <c r="H48" s="23"/>
    </row>
    <row r="49" spans="1:8" x14ac:dyDescent="0.3">
      <c r="A49" s="21" t="s">
        <v>16685</v>
      </c>
      <c r="B49" s="22">
        <v>2020</v>
      </c>
      <c r="C49" s="21" t="s">
        <v>9636</v>
      </c>
      <c r="D49" s="21" t="s">
        <v>16686</v>
      </c>
      <c r="E49" s="22">
        <v>12217</v>
      </c>
      <c r="F49" s="23"/>
      <c r="G49" s="21" t="s">
        <v>16687</v>
      </c>
      <c r="H49" s="23"/>
    </row>
    <row r="50" spans="1:8" x14ac:dyDescent="0.3">
      <c r="A50" s="21" t="s">
        <v>16688</v>
      </c>
      <c r="B50" s="22">
        <v>2018</v>
      </c>
      <c r="C50" s="21" t="s">
        <v>16689</v>
      </c>
      <c r="D50" s="21" t="s">
        <v>3517</v>
      </c>
      <c r="E50" s="22">
        <v>267</v>
      </c>
      <c r="F50" s="23"/>
      <c r="G50" s="22" t="s">
        <v>16690</v>
      </c>
      <c r="H50" s="23"/>
    </row>
    <row r="51" spans="1:8" x14ac:dyDescent="0.3">
      <c r="A51" s="21" t="s">
        <v>16691</v>
      </c>
      <c r="B51" s="22">
        <v>2019</v>
      </c>
      <c r="C51" s="21" t="s">
        <v>9512</v>
      </c>
      <c r="D51" s="45" t="s">
        <v>9513</v>
      </c>
      <c r="E51" s="46"/>
      <c r="F51" s="23"/>
      <c r="G51" s="24">
        <v>45675</v>
      </c>
      <c r="H51" s="23"/>
    </row>
    <row r="52" spans="1:8" x14ac:dyDescent="0.3">
      <c r="A52" s="21" t="s">
        <v>16692</v>
      </c>
      <c r="B52" s="22">
        <v>2015</v>
      </c>
      <c r="C52" s="21" t="s">
        <v>9647</v>
      </c>
      <c r="D52" s="21" t="s">
        <v>4818</v>
      </c>
      <c r="E52" s="22">
        <v>16</v>
      </c>
      <c r="F52" s="22">
        <v>9</v>
      </c>
      <c r="G52" s="21" t="s">
        <v>16693</v>
      </c>
      <c r="H52" s="23"/>
    </row>
    <row r="53" spans="1:8" x14ac:dyDescent="0.3">
      <c r="A53" s="21" t="s">
        <v>16694</v>
      </c>
      <c r="B53" s="22">
        <v>2020</v>
      </c>
      <c r="C53" s="21" t="s">
        <v>9596</v>
      </c>
      <c r="D53" s="21" t="s">
        <v>736</v>
      </c>
      <c r="E53" s="22">
        <v>134</v>
      </c>
      <c r="F53" s="23"/>
      <c r="G53" s="22">
        <v>113302</v>
      </c>
      <c r="H53" s="23"/>
    </row>
    <row r="54" spans="1:8" x14ac:dyDescent="0.3">
      <c r="A54" s="21" t="s">
        <v>9516</v>
      </c>
      <c r="B54" s="22">
        <v>1989</v>
      </c>
      <c r="C54" s="21" t="s">
        <v>16695</v>
      </c>
      <c r="D54" s="21" t="s">
        <v>7216</v>
      </c>
      <c r="E54" s="22">
        <v>13</v>
      </c>
      <c r="F54" s="22">
        <v>3</v>
      </c>
      <c r="G54" s="21" t="s">
        <v>16696</v>
      </c>
      <c r="H54" s="23"/>
    </row>
    <row r="55" spans="1:8" x14ac:dyDescent="0.3">
      <c r="A55" s="21" t="s">
        <v>16697</v>
      </c>
      <c r="B55" s="22">
        <v>2003</v>
      </c>
      <c r="C55" s="21" t="s">
        <v>9535</v>
      </c>
      <c r="D55" s="21" t="s">
        <v>7216</v>
      </c>
      <c r="E55" s="22">
        <v>27</v>
      </c>
      <c r="F55" s="22">
        <v>1</v>
      </c>
      <c r="G55" s="21" t="s">
        <v>16698</v>
      </c>
      <c r="H55" s="23"/>
    </row>
    <row r="56" spans="1:8" x14ac:dyDescent="0.3">
      <c r="A56" s="21" t="s">
        <v>16699</v>
      </c>
      <c r="B56" s="22">
        <v>2005</v>
      </c>
      <c r="C56" s="21" t="s">
        <v>16700</v>
      </c>
      <c r="D56" s="21" t="s">
        <v>9503</v>
      </c>
      <c r="E56" s="22">
        <v>15</v>
      </c>
      <c r="F56" s="22">
        <v>1</v>
      </c>
      <c r="G56" s="26">
        <v>45802</v>
      </c>
      <c r="H56" s="23"/>
    </row>
    <row r="57" spans="1:8" x14ac:dyDescent="0.3">
      <c r="A57" s="21" t="s">
        <v>16701</v>
      </c>
      <c r="B57" s="22">
        <v>2003</v>
      </c>
      <c r="C57" s="21" t="s">
        <v>9728</v>
      </c>
      <c r="D57" s="21" t="s">
        <v>7216</v>
      </c>
      <c r="E57" s="22">
        <v>27</v>
      </c>
      <c r="F57" s="22">
        <v>3</v>
      </c>
      <c r="G57" s="21" t="s">
        <v>16702</v>
      </c>
      <c r="H57" s="23"/>
    </row>
    <row r="58" spans="1:8" x14ac:dyDescent="0.3">
      <c r="A58" s="21" t="s">
        <v>16703</v>
      </c>
      <c r="B58" s="22">
        <v>2014</v>
      </c>
      <c r="C58" s="21" t="s">
        <v>9629</v>
      </c>
      <c r="D58" s="21" t="s">
        <v>7216</v>
      </c>
      <c r="E58" s="22">
        <v>38</v>
      </c>
      <c r="F58" s="22">
        <v>1</v>
      </c>
      <c r="G58" s="21" t="s">
        <v>16704</v>
      </c>
      <c r="H58" s="23"/>
    </row>
    <row r="59" spans="1:8" x14ac:dyDescent="0.3">
      <c r="A59" s="21" t="s">
        <v>16705</v>
      </c>
      <c r="B59" s="22">
        <v>2020</v>
      </c>
      <c r="C59" s="21" t="s">
        <v>16705</v>
      </c>
      <c r="D59" s="27" t="s">
        <v>16706</v>
      </c>
      <c r="E59" s="23"/>
      <c r="F59" s="23"/>
      <c r="G59" s="23"/>
      <c r="H59" s="23"/>
    </row>
    <row r="60" spans="1:8" x14ac:dyDescent="0.3">
      <c r="A60" s="21" t="s">
        <v>16707</v>
      </c>
      <c r="B60" s="22">
        <v>2020</v>
      </c>
      <c r="C60" s="21" t="s">
        <v>16707</v>
      </c>
      <c r="D60" s="27" t="s">
        <v>16708</v>
      </c>
      <c r="E60" s="23"/>
      <c r="F60" s="23"/>
      <c r="G60" s="23"/>
      <c r="H60" s="23"/>
    </row>
    <row r="61" spans="1:8" x14ac:dyDescent="0.3">
      <c r="A61" s="21" t="s">
        <v>9662</v>
      </c>
      <c r="B61" s="22">
        <v>2002</v>
      </c>
      <c r="C61" s="21" t="s">
        <v>16709</v>
      </c>
      <c r="D61" s="21" t="s">
        <v>16710</v>
      </c>
      <c r="E61" s="23"/>
      <c r="F61" s="23"/>
      <c r="G61" s="23"/>
      <c r="H61" s="23"/>
    </row>
    <row r="62" spans="1:8" x14ac:dyDescent="0.3">
      <c r="A62" s="21" t="s">
        <v>1732</v>
      </c>
      <c r="B62" s="22">
        <v>2020</v>
      </c>
      <c r="C62" s="21" t="s">
        <v>1733</v>
      </c>
      <c r="D62" s="47" t="s">
        <v>16711</v>
      </c>
      <c r="E62" s="46"/>
      <c r="F62" s="46"/>
      <c r="G62" s="23"/>
      <c r="H62" s="23"/>
    </row>
    <row r="63" spans="1:8" x14ac:dyDescent="0.3">
      <c r="A63" s="21" t="s">
        <v>16712</v>
      </c>
      <c r="B63" s="22">
        <v>1947</v>
      </c>
      <c r="C63" s="21" t="s">
        <v>9624</v>
      </c>
      <c r="D63" s="21" t="s">
        <v>9625</v>
      </c>
      <c r="E63" s="22">
        <v>18</v>
      </c>
      <c r="F63" s="22">
        <v>1</v>
      </c>
      <c r="G63" s="21" t="s">
        <v>16713</v>
      </c>
      <c r="H63" s="23"/>
    </row>
    <row r="64" spans="1:8" x14ac:dyDescent="0.3">
      <c r="A64" s="21" t="s">
        <v>8463</v>
      </c>
      <c r="B64" s="22">
        <v>1992</v>
      </c>
      <c r="C64" s="21" t="s">
        <v>16714</v>
      </c>
      <c r="D64" s="21" t="s">
        <v>1351</v>
      </c>
      <c r="E64" s="22">
        <v>112</v>
      </c>
      <c r="F64" s="22">
        <v>1</v>
      </c>
      <c r="G64" s="21" t="s">
        <v>16715</v>
      </c>
      <c r="H64" s="23"/>
    </row>
    <row r="65" spans="1:8" x14ac:dyDescent="0.3">
      <c r="A65" s="21" t="s">
        <v>16716</v>
      </c>
      <c r="B65" s="22">
        <v>2019</v>
      </c>
      <c r="C65" s="21" t="s">
        <v>9604</v>
      </c>
      <c r="D65" s="45" t="s">
        <v>16717</v>
      </c>
      <c r="E65" s="46"/>
      <c r="F65" s="23"/>
      <c r="G65" s="22" t="s">
        <v>16718</v>
      </c>
      <c r="H65" s="23"/>
    </row>
    <row r="66" spans="1:8" x14ac:dyDescent="0.3">
      <c r="A66" s="21" t="s">
        <v>16719</v>
      </c>
      <c r="B66" s="22">
        <v>2016</v>
      </c>
      <c r="C66" s="21" t="s">
        <v>16720</v>
      </c>
      <c r="D66" s="21" t="s">
        <v>16721</v>
      </c>
      <c r="E66" s="23"/>
      <c r="F66" s="23"/>
      <c r="G66" s="21" t="s">
        <v>10115</v>
      </c>
      <c r="H66" s="23"/>
    </row>
    <row r="67" spans="1:8" x14ac:dyDescent="0.3">
      <c r="A67" s="21" t="s">
        <v>16722</v>
      </c>
      <c r="B67" s="22">
        <v>2014</v>
      </c>
      <c r="C67" s="21" t="s">
        <v>16723</v>
      </c>
      <c r="D67" s="21" t="s">
        <v>1351</v>
      </c>
      <c r="E67" s="22">
        <v>140</v>
      </c>
      <c r="F67" s="22">
        <v>4</v>
      </c>
      <c r="G67" s="21" t="s">
        <v>6824</v>
      </c>
      <c r="H67" s="23"/>
    </row>
    <row r="68" spans="1:8" x14ac:dyDescent="0.3">
      <c r="A68" s="21" t="s">
        <v>16724</v>
      </c>
      <c r="B68" s="22">
        <v>2015</v>
      </c>
      <c r="C68" s="21" t="s">
        <v>16725</v>
      </c>
      <c r="D68" s="45" t="s">
        <v>1615</v>
      </c>
      <c r="E68" s="46"/>
      <c r="F68" s="23"/>
      <c r="G68" s="21" t="s">
        <v>1616</v>
      </c>
      <c r="H68" s="23"/>
    </row>
    <row r="69" spans="1:8" x14ac:dyDescent="0.3">
      <c r="A69" s="21" t="s">
        <v>16726</v>
      </c>
      <c r="B69" s="22">
        <v>2016</v>
      </c>
      <c r="C69" s="21" t="s">
        <v>16727</v>
      </c>
      <c r="D69" s="45" t="s">
        <v>16728</v>
      </c>
      <c r="E69" s="46"/>
      <c r="F69" s="23"/>
      <c r="G69" s="23"/>
      <c r="H69" s="23"/>
    </row>
    <row r="70" spans="1:8" x14ac:dyDescent="0.3">
      <c r="A70" s="21" t="s">
        <v>16729</v>
      </c>
      <c r="B70" s="22">
        <v>2014</v>
      </c>
      <c r="C70" s="21" t="s">
        <v>12974</v>
      </c>
      <c r="D70" s="45" t="s">
        <v>16730</v>
      </c>
      <c r="E70" s="46"/>
      <c r="F70" s="23"/>
      <c r="G70" s="23"/>
      <c r="H70" s="23"/>
    </row>
    <row r="71" spans="1:8" x14ac:dyDescent="0.3">
      <c r="A71" s="21" t="s">
        <v>16731</v>
      </c>
      <c r="B71" s="22">
        <v>2020</v>
      </c>
      <c r="C71" s="21" t="s">
        <v>16732</v>
      </c>
      <c r="D71" s="21" t="s">
        <v>9457</v>
      </c>
      <c r="E71" s="22">
        <v>38</v>
      </c>
      <c r="F71" s="23"/>
      <c r="G71" s="22">
        <v>100311</v>
      </c>
      <c r="H71" s="23"/>
    </row>
    <row r="72" spans="1:8" x14ac:dyDescent="0.3">
      <c r="A72" s="21" t="s">
        <v>16733</v>
      </c>
      <c r="B72" s="22">
        <v>2021</v>
      </c>
      <c r="C72" s="21" t="s">
        <v>16734</v>
      </c>
      <c r="D72" s="23"/>
      <c r="E72" s="23"/>
      <c r="F72" s="23"/>
      <c r="G72" s="23"/>
      <c r="H72" s="23"/>
    </row>
    <row r="73" spans="1:8" x14ac:dyDescent="0.3">
      <c r="A73" s="21" t="s">
        <v>16735</v>
      </c>
      <c r="B73" s="22">
        <v>2021</v>
      </c>
      <c r="C73" s="21" t="s">
        <v>16736</v>
      </c>
      <c r="D73" s="21" t="s">
        <v>14523</v>
      </c>
      <c r="E73" s="23"/>
      <c r="F73" s="23"/>
      <c r="G73" s="21" t="s">
        <v>4010</v>
      </c>
      <c r="H73" s="23"/>
    </row>
    <row r="74" spans="1:8" x14ac:dyDescent="0.3">
      <c r="A74" s="21" t="s">
        <v>16737</v>
      </c>
      <c r="B74" s="22">
        <v>2021</v>
      </c>
      <c r="C74" s="21" t="s">
        <v>16738</v>
      </c>
      <c r="D74" s="21" t="s">
        <v>13369</v>
      </c>
      <c r="E74" s="22">
        <v>13</v>
      </c>
      <c r="F74" s="22">
        <v>5</v>
      </c>
      <c r="G74" s="22">
        <v>2728</v>
      </c>
      <c r="H74" s="23"/>
    </row>
    <row r="75" spans="1:8" x14ac:dyDescent="0.3">
      <c r="A75" s="21" t="s">
        <v>16739</v>
      </c>
      <c r="B75" s="22">
        <v>2021</v>
      </c>
      <c r="C75" s="21" t="s">
        <v>16740</v>
      </c>
      <c r="D75" s="21" t="s">
        <v>16741</v>
      </c>
      <c r="E75" s="23"/>
      <c r="F75" s="23"/>
      <c r="G75" s="23"/>
      <c r="H75" s="23"/>
    </row>
    <row r="76" spans="1:8" x14ac:dyDescent="0.3">
      <c r="A76" s="21" t="s">
        <v>16742</v>
      </c>
      <c r="B76" s="23"/>
      <c r="C76" s="21" t="s">
        <v>16743</v>
      </c>
      <c r="D76" s="23"/>
      <c r="E76" s="23"/>
      <c r="F76" s="23"/>
      <c r="G76" s="23"/>
      <c r="H76" s="23"/>
    </row>
    <row r="77" spans="1:8" x14ac:dyDescent="0.3">
      <c r="A77" s="21" t="s">
        <v>16744</v>
      </c>
      <c r="B77" s="22">
        <v>2020</v>
      </c>
      <c r="C77" s="21" t="s">
        <v>16745</v>
      </c>
      <c r="D77" s="21" t="s">
        <v>16746</v>
      </c>
      <c r="E77" s="22">
        <v>89</v>
      </c>
      <c r="F77" s="23"/>
      <c r="G77" s="22">
        <v>1553</v>
      </c>
      <c r="H77" s="23"/>
    </row>
    <row r="78" spans="1:8" x14ac:dyDescent="0.3">
      <c r="A78" s="21" t="s">
        <v>16747</v>
      </c>
      <c r="B78" s="22">
        <v>2021</v>
      </c>
      <c r="C78" s="21" t="s">
        <v>16748</v>
      </c>
      <c r="D78" s="21" t="s">
        <v>8508</v>
      </c>
      <c r="E78" s="22">
        <v>6</v>
      </c>
      <c r="F78" s="22">
        <v>1</v>
      </c>
      <c r="G78" s="21" t="s">
        <v>1678</v>
      </c>
      <c r="H78" s="23"/>
    </row>
    <row r="79" spans="1:8" x14ac:dyDescent="0.3">
      <c r="A79" s="21" t="s">
        <v>16749</v>
      </c>
      <c r="B79" s="22">
        <v>2017</v>
      </c>
      <c r="C79" s="21" t="s">
        <v>16750</v>
      </c>
      <c r="D79" s="23"/>
      <c r="E79" s="23"/>
      <c r="F79" s="23"/>
      <c r="G79" s="23"/>
      <c r="H79" s="23"/>
    </row>
    <row r="80" spans="1:8" x14ac:dyDescent="0.3">
      <c r="A80" s="21" t="s">
        <v>16751</v>
      </c>
      <c r="B80" s="22">
        <v>2009</v>
      </c>
      <c r="C80" s="21" t="s">
        <v>16752</v>
      </c>
      <c r="D80" s="21" t="s">
        <v>6108</v>
      </c>
      <c r="E80" s="22">
        <v>22</v>
      </c>
      <c r="F80" s="22">
        <v>10</v>
      </c>
      <c r="G80" s="21" t="s">
        <v>16753</v>
      </c>
      <c r="H80" s="23"/>
    </row>
    <row r="81" spans="1:8" x14ac:dyDescent="0.3">
      <c r="A81" s="21" t="s">
        <v>16754</v>
      </c>
      <c r="B81" s="22">
        <v>2019</v>
      </c>
      <c r="C81" s="21" t="s">
        <v>16755</v>
      </c>
      <c r="D81" s="21" t="s">
        <v>16756</v>
      </c>
      <c r="E81" s="23"/>
      <c r="F81" s="23"/>
      <c r="G81" s="23"/>
      <c r="H81" s="23"/>
    </row>
    <row r="82" spans="1:8" x14ac:dyDescent="0.3">
      <c r="A82" s="21" t="s">
        <v>16757</v>
      </c>
      <c r="B82" s="22">
        <v>2020</v>
      </c>
      <c r="C82" s="21" t="s">
        <v>16758</v>
      </c>
      <c r="D82" s="21" t="s">
        <v>16759</v>
      </c>
      <c r="E82" s="23"/>
      <c r="F82" s="23"/>
      <c r="G82" s="23"/>
      <c r="H82" s="23"/>
    </row>
    <row r="83" spans="1:8" x14ac:dyDescent="0.3">
      <c r="A83" s="21" t="s">
        <v>16760</v>
      </c>
      <c r="B83" s="22">
        <v>2019</v>
      </c>
      <c r="C83" s="21" t="s">
        <v>16761</v>
      </c>
      <c r="D83" s="45" t="s">
        <v>16762</v>
      </c>
      <c r="E83" s="46"/>
      <c r="F83" s="23"/>
      <c r="G83" s="21" t="s">
        <v>12731</v>
      </c>
      <c r="H83" s="23"/>
    </row>
    <row r="84" spans="1:8" x14ac:dyDescent="0.3">
      <c r="A84" s="21" t="s">
        <v>16763</v>
      </c>
      <c r="B84" s="22">
        <v>2018</v>
      </c>
      <c r="C84" s="21" t="s">
        <v>16764</v>
      </c>
      <c r="D84" s="45" t="s">
        <v>5662</v>
      </c>
      <c r="E84" s="46"/>
      <c r="F84" s="46"/>
      <c r="G84" s="21" t="s">
        <v>7361</v>
      </c>
      <c r="H84" s="23"/>
    </row>
    <row r="85" spans="1:8" x14ac:dyDescent="0.3">
      <c r="A85" s="21" t="s">
        <v>16765</v>
      </c>
      <c r="B85" s="22">
        <v>2019</v>
      </c>
      <c r="C85" s="21" t="s">
        <v>837</v>
      </c>
      <c r="D85" s="45" t="s">
        <v>16766</v>
      </c>
      <c r="E85" s="46"/>
      <c r="F85" s="46"/>
      <c r="G85" s="21" t="s">
        <v>839</v>
      </c>
      <c r="H85" s="23"/>
    </row>
    <row r="86" spans="1:8" x14ac:dyDescent="0.3">
      <c r="A86" s="21" t="s">
        <v>16767</v>
      </c>
      <c r="B86" s="22">
        <v>2019</v>
      </c>
      <c r="C86" s="21" t="s">
        <v>16768</v>
      </c>
      <c r="D86" s="21" t="s">
        <v>16769</v>
      </c>
      <c r="E86" s="21" t="s">
        <v>16770</v>
      </c>
      <c r="F86" s="22">
        <v>25</v>
      </c>
      <c r="G86" s="23"/>
      <c r="H86" s="23"/>
    </row>
    <row r="87" spans="1:8" x14ac:dyDescent="0.3">
      <c r="A87" s="21" t="s">
        <v>16771</v>
      </c>
      <c r="B87" s="22">
        <v>2009</v>
      </c>
      <c r="C87" s="21" t="s">
        <v>16772</v>
      </c>
      <c r="D87" s="21" t="s">
        <v>16773</v>
      </c>
      <c r="E87" s="22">
        <v>2</v>
      </c>
      <c r="F87" s="23"/>
      <c r="G87" s="21" t="s">
        <v>2197</v>
      </c>
      <c r="H87" s="23"/>
    </row>
    <row r="88" spans="1:8" x14ac:dyDescent="0.3">
      <c r="A88" s="21" t="s">
        <v>16774</v>
      </c>
      <c r="B88" s="22">
        <v>2012</v>
      </c>
      <c r="C88" s="21" t="s">
        <v>16775</v>
      </c>
      <c r="D88" s="45" t="s">
        <v>11386</v>
      </c>
      <c r="E88" s="46"/>
      <c r="F88" s="23"/>
      <c r="G88" s="21" t="s">
        <v>1935</v>
      </c>
      <c r="H88" s="23"/>
    </row>
    <row r="89" spans="1:8" x14ac:dyDescent="0.3">
      <c r="A89" s="21" t="s">
        <v>16776</v>
      </c>
      <c r="B89" s="22">
        <v>2016</v>
      </c>
      <c r="C89" s="21" t="s">
        <v>16777</v>
      </c>
      <c r="D89" s="45" t="s">
        <v>6300</v>
      </c>
      <c r="E89" s="46"/>
      <c r="F89" s="23"/>
      <c r="G89" s="21" t="s">
        <v>1727</v>
      </c>
      <c r="H89" s="23"/>
    </row>
    <row r="90" spans="1:8" x14ac:dyDescent="0.3">
      <c r="A90" s="21" t="s">
        <v>16778</v>
      </c>
      <c r="B90" s="22">
        <v>2016</v>
      </c>
      <c r="C90" s="21" t="s">
        <v>16779</v>
      </c>
      <c r="D90" s="21" t="s">
        <v>16780</v>
      </c>
      <c r="E90" s="23"/>
      <c r="F90" s="23"/>
      <c r="G90" s="21" t="s">
        <v>648</v>
      </c>
      <c r="H90" s="23"/>
    </row>
    <row r="91" spans="1:8" x14ac:dyDescent="0.3">
      <c r="A91" s="21" t="s">
        <v>16781</v>
      </c>
      <c r="B91" s="22">
        <v>2017</v>
      </c>
      <c r="C91" s="21" t="s">
        <v>1706</v>
      </c>
      <c r="D91" s="45" t="s">
        <v>3393</v>
      </c>
      <c r="E91" s="46"/>
      <c r="F91" s="23"/>
      <c r="G91" s="21" t="s">
        <v>476</v>
      </c>
      <c r="H91" s="23"/>
    </row>
    <row r="92" spans="1:8" x14ac:dyDescent="0.3">
      <c r="A92" s="21" t="s">
        <v>16782</v>
      </c>
      <c r="B92" s="22">
        <v>2017</v>
      </c>
      <c r="C92" s="21" t="s">
        <v>1702</v>
      </c>
      <c r="D92" s="45" t="s">
        <v>16783</v>
      </c>
      <c r="E92" s="46"/>
      <c r="F92" s="23"/>
      <c r="G92" s="21" t="s">
        <v>1704</v>
      </c>
      <c r="H92" s="23"/>
    </row>
    <row r="93" spans="1:8" x14ac:dyDescent="0.3">
      <c r="A93" s="21" t="s">
        <v>16784</v>
      </c>
      <c r="B93" s="22">
        <v>2017</v>
      </c>
      <c r="C93" s="21" t="s">
        <v>827</v>
      </c>
      <c r="D93" s="21" t="s">
        <v>828</v>
      </c>
      <c r="E93" s="22">
        <v>11</v>
      </c>
      <c r="F93" s="23"/>
      <c r="G93" s="23"/>
      <c r="H93" s="23"/>
    </row>
    <row r="94" spans="1:8" x14ac:dyDescent="0.3">
      <c r="A94" s="21" t="s">
        <v>16785</v>
      </c>
      <c r="B94" s="22">
        <v>2019</v>
      </c>
      <c r="C94" s="21" t="s">
        <v>16786</v>
      </c>
      <c r="D94" s="21" t="s">
        <v>16787</v>
      </c>
      <c r="E94" s="23"/>
      <c r="F94" s="23"/>
      <c r="G94" s="21" t="s">
        <v>16788</v>
      </c>
      <c r="H94" s="23"/>
    </row>
    <row r="95" spans="1:8" x14ac:dyDescent="0.3">
      <c r="A95" s="21" t="s">
        <v>16789</v>
      </c>
      <c r="B95" s="22">
        <v>2019</v>
      </c>
      <c r="C95" s="21" t="s">
        <v>16790</v>
      </c>
      <c r="D95" s="45" t="s">
        <v>16791</v>
      </c>
      <c r="E95" s="46"/>
      <c r="F95" s="46"/>
      <c r="G95" s="21" t="s">
        <v>2003</v>
      </c>
      <c r="H95" s="23"/>
    </row>
    <row r="96" spans="1:8" x14ac:dyDescent="0.3">
      <c r="A96" s="21" t="s">
        <v>16792</v>
      </c>
      <c r="B96" s="22">
        <v>2019</v>
      </c>
      <c r="C96" s="21" t="s">
        <v>16793</v>
      </c>
      <c r="D96" s="45" t="s">
        <v>16794</v>
      </c>
      <c r="E96" s="46"/>
      <c r="F96" s="23"/>
      <c r="G96" s="21" t="s">
        <v>1758</v>
      </c>
      <c r="H96" s="23"/>
    </row>
    <row r="97" spans="1:8" x14ac:dyDescent="0.3">
      <c r="A97" s="21" t="s">
        <v>16795</v>
      </c>
      <c r="B97" s="22">
        <v>2019</v>
      </c>
      <c r="C97" s="21" t="s">
        <v>16796</v>
      </c>
      <c r="D97" s="21" t="s">
        <v>16787</v>
      </c>
      <c r="E97" s="23"/>
      <c r="F97" s="23"/>
      <c r="G97" s="21" t="s">
        <v>16797</v>
      </c>
      <c r="H97" s="23"/>
    </row>
    <row r="98" spans="1:8" x14ac:dyDescent="0.3">
      <c r="A98" s="21" t="s">
        <v>16798</v>
      </c>
      <c r="B98" s="22">
        <v>2020</v>
      </c>
      <c r="C98" s="21" t="s">
        <v>16799</v>
      </c>
      <c r="D98" s="21" t="s">
        <v>508</v>
      </c>
      <c r="E98" s="22">
        <v>20</v>
      </c>
      <c r="F98" s="22">
        <v>2</v>
      </c>
      <c r="G98" s="23"/>
      <c r="H98" s="23"/>
    </row>
    <row r="99" spans="1:8" x14ac:dyDescent="0.3">
      <c r="A99" s="21" t="s">
        <v>16800</v>
      </c>
      <c r="B99" s="22">
        <v>2017</v>
      </c>
      <c r="C99" s="21" t="s">
        <v>16801</v>
      </c>
      <c r="D99" s="21" t="s">
        <v>2848</v>
      </c>
      <c r="E99" s="23"/>
      <c r="F99" s="23"/>
      <c r="G99" s="23"/>
      <c r="H99" s="23"/>
    </row>
    <row r="100" spans="1:8" x14ac:dyDescent="0.3">
      <c r="A100" s="21" t="s">
        <v>16802</v>
      </c>
      <c r="B100" s="22">
        <v>2019</v>
      </c>
      <c r="C100" s="21" t="s">
        <v>9675</v>
      </c>
      <c r="D100" s="21" t="s">
        <v>9676</v>
      </c>
      <c r="E100" s="22">
        <v>19</v>
      </c>
      <c r="F100" s="22">
        <v>21</v>
      </c>
      <c r="G100" s="23"/>
      <c r="H100" s="23"/>
    </row>
    <row r="101" spans="1:8" x14ac:dyDescent="0.3">
      <c r="A101" s="21" t="s">
        <v>16803</v>
      </c>
      <c r="B101" s="22">
        <v>2015</v>
      </c>
      <c r="C101" s="21" t="s">
        <v>16804</v>
      </c>
      <c r="D101" s="21" t="s">
        <v>16805</v>
      </c>
      <c r="E101" s="23"/>
      <c r="F101" s="23"/>
      <c r="G101" s="23"/>
      <c r="H101" s="23"/>
    </row>
    <row r="102" spans="1:8" x14ac:dyDescent="0.3">
      <c r="A102" s="21" t="s">
        <v>16806</v>
      </c>
      <c r="B102" s="22">
        <v>1991</v>
      </c>
      <c r="C102" s="21" t="s">
        <v>16807</v>
      </c>
      <c r="D102" s="21" t="s">
        <v>16808</v>
      </c>
      <c r="E102" s="22">
        <v>3</v>
      </c>
      <c r="F102" s="23"/>
      <c r="G102" s="21" t="s">
        <v>16809</v>
      </c>
      <c r="H102" s="23"/>
    </row>
    <row r="103" spans="1:8" x14ac:dyDescent="0.3">
      <c r="A103" s="21" t="s">
        <v>16810</v>
      </c>
      <c r="B103" s="22">
        <v>2005</v>
      </c>
      <c r="C103" s="21" t="s">
        <v>16811</v>
      </c>
      <c r="D103" s="21" t="s">
        <v>16812</v>
      </c>
      <c r="E103" s="23"/>
      <c r="F103" s="23"/>
      <c r="G103" s="21" t="s">
        <v>16813</v>
      </c>
      <c r="H103" s="23"/>
    </row>
    <row r="104" spans="1:8" x14ac:dyDescent="0.3">
      <c r="A104" s="21" t="s">
        <v>16814</v>
      </c>
      <c r="B104" s="22">
        <v>2009</v>
      </c>
      <c r="C104" s="21" t="s">
        <v>16815</v>
      </c>
      <c r="D104" s="21" t="s">
        <v>6108</v>
      </c>
      <c r="E104" s="22">
        <v>21</v>
      </c>
      <c r="F104" s="22">
        <v>9</v>
      </c>
      <c r="G104" s="21" t="s">
        <v>13149</v>
      </c>
      <c r="H104" s="23"/>
    </row>
    <row r="105" spans="1:8" x14ac:dyDescent="0.3">
      <c r="A105" s="21" t="s">
        <v>16816</v>
      </c>
      <c r="B105" s="22">
        <v>2017</v>
      </c>
      <c r="C105" s="21" t="s">
        <v>16817</v>
      </c>
      <c r="D105" s="21" t="s">
        <v>16818</v>
      </c>
      <c r="E105" s="23"/>
      <c r="F105" s="23"/>
      <c r="G105" s="23"/>
      <c r="H105" s="23"/>
    </row>
    <row r="106" spans="1:8" x14ac:dyDescent="0.3">
      <c r="A106" s="21" t="s">
        <v>16819</v>
      </c>
      <c r="B106" s="22">
        <v>2020</v>
      </c>
      <c r="C106" s="21" t="s">
        <v>16820</v>
      </c>
      <c r="D106" s="21" t="s">
        <v>16821</v>
      </c>
      <c r="E106" s="23"/>
      <c r="F106" s="23"/>
      <c r="G106" s="23"/>
      <c r="H106" s="23"/>
    </row>
    <row r="107" spans="1:8" x14ac:dyDescent="0.3">
      <c r="A107" s="21" t="s">
        <v>16822</v>
      </c>
      <c r="B107" s="22">
        <v>2018</v>
      </c>
      <c r="C107" s="21" t="s">
        <v>6991</v>
      </c>
      <c r="D107" s="21" t="s">
        <v>16823</v>
      </c>
      <c r="E107" s="23"/>
      <c r="F107" s="23"/>
      <c r="G107" s="23"/>
      <c r="H107" s="23"/>
    </row>
    <row r="108" spans="1:8" x14ac:dyDescent="0.3">
      <c r="A108" s="21" t="s">
        <v>16824</v>
      </c>
      <c r="B108" s="22">
        <v>2019</v>
      </c>
      <c r="C108" s="21" t="s">
        <v>16825</v>
      </c>
      <c r="D108" s="21" t="s">
        <v>16787</v>
      </c>
      <c r="E108" s="23"/>
      <c r="F108" s="23"/>
      <c r="G108" s="23"/>
      <c r="H108" s="23"/>
    </row>
    <row r="109" spans="1:8" x14ac:dyDescent="0.3">
      <c r="A109" s="21" t="s">
        <v>16826</v>
      </c>
      <c r="B109" s="22">
        <v>2013</v>
      </c>
      <c r="C109" s="21" t="s">
        <v>16827</v>
      </c>
      <c r="D109" s="21" t="s">
        <v>16828</v>
      </c>
      <c r="E109" s="22">
        <v>14</v>
      </c>
      <c r="F109" s="23"/>
      <c r="G109" s="23"/>
      <c r="H109" s="23"/>
    </row>
    <row r="110" spans="1:8" x14ac:dyDescent="0.3">
      <c r="A110" s="21" t="s">
        <v>16829</v>
      </c>
      <c r="B110" s="22">
        <v>2018</v>
      </c>
      <c r="C110" s="21" t="s">
        <v>16830</v>
      </c>
      <c r="D110" s="23"/>
      <c r="E110" s="23"/>
      <c r="F110" s="23"/>
      <c r="G110" s="23"/>
      <c r="H110" s="23"/>
    </row>
    <row r="111" spans="1:8" x14ac:dyDescent="0.3">
      <c r="A111" s="21" t="s">
        <v>16831</v>
      </c>
      <c r="B111" s="22">
        <v>2018</v>
      </c>
      <c r="C111" s="21" t="s">
        <v>16832</v>
      </c>
      <c r="D111" s="21" t="s">
        <v>16833</v>
      </c>
      <c r="E111" s="23"/>
      <c r="F111" s="23"/>
      <c r="G111" s="23"/>
      <c r="H111" s="23"/>
    </row>
    <row r="112" spans="1:8" x14ac:dyDescent="0.3">
      <c r="A112" s="21" t="s">
        <v>16834</v>
      </c>
      <c r="B112" s="22">
        <v>2017</v>
      </c>
      <c r="C112" s="21" t="s">
        <v>9414</v>
      </c>
      <c r="D112" s="45" t="s">
        <v>16835</v>
      </c>
      <c r="E112" s="46"/>
      <c r="F112" s="46"/>
      <c r="G112" s="21" t="s">
        <v>7928</v>
      </c>
      <c r="H112" s="23"/>
    </row>
    <row r="113" spans="1:8" x14ac:dyDescent="0.3">
      <c r="A113" s="21" t="s">
        <v>16836</v>
      </c>
      <c r="B113" s="22">
        <v>2023</v>
      </c>
      <c r="C113" s="21" t="s">
        <v>16837</v>
      </c>
      <c r="D113" s="21" t="s">
        <v>16838</v>
      </c>
      <c r="E113" s="23"/>
      <c r="F113" s="23"/>
      <c r="G113" s="23"/>
      <c r="H113" s="23"/>
    </row>
    <row r="114" spans="1:8" x14ac:dyDescent="0.3">
      <c r="A114" s="21" t="s">
        <v>16839</v>
      </c>
      <c r="B114" s="22">
        <v>2012</v>
      </c>
      <c r="C114" s="21" t="s">
        <v>16840</v>
      </c>
      <c r="D114" s="21" t="s">
        <v>16841</v>
      </c>
      <c r="E114" s="22">
        <v>2</v>
      </c>
      <c r="F114" s="22">
        <v>3</v>
      </c>
      <c r="G114" s="23"/>
      <c r="H114" s="23"/>
    </row>
    <row r="115" spans="1:8" x14ac:dyDescent="0.3">
      <c r="A115" s="21" t="s">
        <v>16842</v>
      </c>
      <c r="B115" s="22">
        <v>2023</v>
      </c>
      <c r="C115" s="21" t="s">
        <v>16843</v>
      </c>
      <c r="D115" s="45" t="s">
        <v>16844</v>
      </c>
      <c r="E115" s="46"/>
      <c r="F115" s="23"/>
      <c r="G115" s="21" t="s">
        <v>2624</v>
      </c>
      <c r="H115" s="23"/>
    </row>
    <row r="116" spans="1:8" x14ac:dyDescent="0.3">
      <c r="A116" s="21" t="s">
        <v>16845</v>
      </c>
      <c r="B116" s="22">
        <v>2023</v>
      </c>
      <c r="C116" s="21" t="s">
        <v>16846</v>
      </c>
      <c r="D116" s="21" t="s">
        <v>16847</v>
      </c>
      <c r="E116" s="23"/>
      <c r="F116" s="23"/>
      <c r="G116" s="23"/>
      <c r="H116" s="23"/>
    </row>
    <row r="117" spans="1:8" x14ac:dyDescent="0.3">
      <c r="A117" s="21" t="s">
        <v>16848</v>
      </c>
      <c r="B117" s="22">
        <v>2016</v>
      </c>
      <c r="C117" s="21" t="s">
        <v>16849</v>
      </c>
      <c r="D117" s="21" t="s">
        <v>16850</v>
      </c>
      <c r="E117" s="23"/>
      <c r="F117" s="23"/>
      <c r="G117" s="23"/>
      <c r="H117" s="23"/>
    </row>
    <row r="118" spans="1:8" x14ac:dyDescent="0.3">
      <c r="A118" s="21" t="s">
        <v>16851</v>
      </c>
      <c r="B118" s="22">
        <v>2018</v>
      </c>
      <c r="C118" s="21" t="s">
        <v>16852</v>
      </c>
      <c r="D118" s="45" t="s">
        <v>16853</v>
      </c>
      <c r="E118" s="46"/>
      <c r="F118" s="46"/>
      <c r="G118" s="23"/>
      <c r="H118" s="23"/>
    </row>
    <row r="119" spans="1:8" x14ac:dyDescent="0.3">
      <c r="A119" s="21" t="s">
        <v>16854</v>
      </c>
      <c r="B119" s="22">
        <v>2020</v>
      </c>
      <c r="C119" s="21" t="s">
        <v>16855</v>
      </c>
      <c r="D119" s="21" t="s">
        <v>16856</v>
      </c>
      <c r="E119" s="23"/>
      <c r="F119" s="23"/>
      <c r="G119" s="23"/>
      <c r="H119" s="23"/>
    </row>
    <row r="120" spans="1:8" x14ac:dyDescent="0.3">
      <c r="A120" s="21" t="s">
        <v>16857</v>
      </c>
      <c r="B120" s="22">
        <v>2021</v>
      </c>
      <c r="C120" s="21" t="s">
        <v>16858</v>
      </c>
      <c r="D120" s="21" t="s">
        <v>11037</v>
      </c>
      <c r="E120" s="22">
        <v>67</v>
      </c>
      <c r="F120" s="23"/>
      <c r="G120" s="21" t="s">
        <v>16859</v>
      </c>
      <c r="H120" s="23"/>
    </row>
    <row r="121" spans="1:8" x14ac:dyDescent="0.3">
      <c r="A121" s="21" t="s">
        <v>16860</v>
      </c>
      <c r="B121" s="22">
        <v>2022</v>
      </c>
      <c r="C121" s="21" t="s">
        <v>16861</v>
      </c>
      <c r="D121" s="21" t="s">
        <v>11037</v>
      </c>
      <c r="E121" s="22">
        <v>69</v>
      </c>
      <c r="F121" s="23"/>
      <c r="G121" s="21" t="s">
        <v>16862</v>
      </c>
      <c r="H121" s="23"/>
    </row>
    <row r="122" spans="1:8" x14ac:dyDescent="0.3">
      <c r="A122" s="21" t="s">
        <v>836</v>
      </c>
      <c r="B122" s="22">
        <v>2018</v>
      </c>
      <c r="C122" s="21" t="s">
        <v>837</v>
      </c>
      <c r="D122" s="21" t="s">
        <v>728</v>
      </c>
      <c r="E122" s="21" t="s">
        <v>3930</v>
      </c>
      <c r="F122" s="23"/>
      <c r="G122" s="23"/>
      <c r="H122" s="23"/>
    </row>
    <row r="123" spans="1:8" x14ac:dyDescent="0.3">
      <c r="A123" s="21" t="s">
        <v>16863</v>
      </c>
      <c r="B123" s="22">
        <v>2022</v>
      </c>
      <c r="C123" s="21" t="s">
        <v>16864</v>
      </c>
      <c r="D123" s="45" t="s">
        <v>16865</v>
      </c>
      <c r="E123" s="46"/>
      <c r="F123" s="23"/>
      <c r="G123" s="23"/>
      <c r="H123" s="23"/>
    </row>
    <row r="124" spans="1:8" x14ac:dyDescent="0.3">
      <c r="A124" s="21" t="s">
        <v>16866</v>
      </c>
      <c r="B124" s="22">
        <v>2023</v>
      </c>
      <c r="C124" s="21" t="s">
        <v>16867</v>
      </c>
      <c r="D124" s="21" t="s">
        <v>16868</v>
      </c>
      <c r="E124" s="23"/>
      <c r="F124" s="23"/>
      <c r="G124" s="23"/>
      <c r="H124" s="23"/>
    </row>
    <row r="125" spans="1:8" x14ac:dyDescent="0.3">
      <c r="A125" s="21" t="s">
        <v>16869</v>
      </c>
      <c r="B125" s="22">
        <v>2021</v>
      </c>
      <c r="C125" s="21" t="s">
        <v>16870</v>
      </c>
      <c r="D125" s="21" t="s">
        <v>16871</v>
      </c>
      <c r="E125" s="22">
        <v>1613</v>
      </c>
      <c r="F125" s="23"/>
      <c r="G125" s="23"/>
      <c r="H125" s="23"/>
    </row>
    <row r="126" spans="1:8" x14ac:dyDescent="0.3">
      <c r="A126" s="21" t="s">
        <v>16872</v>
      </c>
      <c r="B126" s="21" t="s">
        <v>4098</v>
      </c>
      <c r="C126" s="21" t="s">
        <v>16873</v>
      </c>
      <c r="D126" s="21" t="s">
        <v>16874</v>
      </c>
      <c r="E126" s="22">
        <v>36</v>
      </c>
      <c r="F126" s="23"/>
      <c r="G126" s="23"/>
      <c r="H126" s="21" t="s">
        <v>16875</v>
      </c>
    </row>
    <row r="127" spans="1:8" x14ac:dyDescent="0.3">
      <c r="A127" s="21" t="s">
        <v>16876</v>
      </c>
      <c r="B127" s="21" t="s">
        <v>4099</v>
      </c>
      <c r="C127" s="21" t="s">
        <v>16877</v>
      </c>
      <c r="D127" s="45" t="s">
        <v>16878</v>
      </c>
      <c r="E127" s="46"/>
      <c r="F127" s="46"/>
      <c r="G127" s="21" t="s">
        <v>16879</v>
      </c>
      <c r="H127" s="23"/>
    </row>
    <row r="128" spans="1:8" x14ac:dyDescent="0.3">
      <c r="A128" s="21" t="s">
        <v>16880</v>
      </c>
      <c r="B128" s="22">
        <v>2024</v>
      </c>
      <c r="C128" s="21" t="s">
        <v>16881</v>
      </c>
      <c r="D128" s="45" t="s">
        <v>16882</v>
      </c>
      <c r="E128" s="46"/>
      <c r="F128" s="23"/>
      <c r="G128" s="21" t="s">
        <v>2624</v>
      </c>
      <c r="H128" s="21" t="s">
        <v>16883</v>
      </c>
    </row>
    <row r="129" spans="1:8" x14ac:dyDescent="0.3">
      <c r="A129" s="21" t="s">
        <v>16884</v>
      </c>
      <c r="B129" s="22">
        <v>2020</v>
      </c>
      <c r="C129" s="21" t="s">
        <v>16885</v>
      </c>
      <c r="D129" s="45" t="s">
        <v>846</v>
      </c>
      <c r="E129" s="46"/>
      <c r="F129" s="46"/>
      <c r="G129" s="21" t="s">
        <v>16886</v>
      </c>
      <c r="H129" s="23"/>
    </row>
    <row r="130" spans="1:8" x14ac:dyDescent="0.3">
      <c r="A130" s="21" t="s">
        <v>16887</v>
      </c>
      <c r="B130" s="22">
        <v>2015</v>
      </c>
      <c r="C130" s="21" t="s">
        <v>16888</v>
      </c>
      <c r="D130" s="21" t="s">
        <v>4554</v>
      </c>
      <c r="E130" s="23"/>
      <c r="F130" s="23"/>
      <c r="G130" s="23"/>
      <c r="H130" s="23"/>
    </row>
    <row r="131" spans="1:8" x14ac:dyDescent="0.3">
      <c r="A131" s="21" t="s">
        <v>16889</v>
      </c>
      <c r="B131" s="22">
        <v>1997</v>
      </c>
      <c r="C131" s="21" t="s">
        <v>1289</v>
      </c>
      <c r="D131" s="21" t="s">
        <v>16890</v>
      </c>
      <c r="E131" s="22">
        <v>1</v>
      </c>
      <c r="F131" s="23"/>
      <c r="G131" s="23"/>
      <c r="H131" s="23"/>
    </row>
    <row r="132" spans="1:8" x14ac:dyDescent="0.3">
      <c r="A132" s="21" t="s">
        <v>16891</v>
      </c>
      <c r="B132" s="22">
        <v>2017</v>
      </c>
      <c r="C132" s="21" t="s">
        <v>16892</v>
      </c>
      <c r="D132" s="45" t="s">
        <v>14669</v>
      </c>
      <c r="E132" s="46"/>
      <c r="F132" s="23"/>
      <c r="G132" s="21" t="s">
        <v>16893</v>
      </c>
      <c r="H132" s="23"/>
    </row>
    <row r="133" spans="1:8" x14ac:dyDescent="0.3">
      <c r="A133" s="21" t="s">
        <v>16894</v>
      </c>
      <c r="B133" s="22">
        <v>2023</v>
      </c>
      <c r="C133" s="21" t="s">
        <v>16895</v>
      </c>
      <c r="D133" s="21" t="s">
        <v>16868</v>
      </c>
      <c r="E133" s="23"/>
      <c r="F133" s="23"/>
      <c r="G133" s="23"/>
      <c r="H133" s="23"/>
    </row>
    <row r="134" spans="1:8" x14ac:dyDescent="0.3">
      <c r="A134" s="21" t="s">
        <v>16896</v>
      </c>
      <c r="B134" s="22">
        <v>2023</v>
      </c>
      <c r="C134" s="21" t="s">
        <v>16897</v>
      </c>
      <c r="D134" s="21" t="s">
        <v>16898</v>
      </c>
      <c r="E134" s="23"/>
      <c r="F134" s="23"/>
      <c r="G134" s="23"/>
      <c r="H134" s="23"/>
    </row>
    <row r="135" spans="1:8" x14ac:dyDescent="0.3">
      <c r="A135" s="21" t="s">
        <v>16899</v>
      </c>
      <c r="B135" s="22">
        <v>2023</v>
      </c>
      <c r="C135" s="21" t="s">
        <v>16900</v>
      </c>
      <c r="D135" s="21" t="s">
        <v>16901</v>
      </c>
      <c r="E135" s="23"/>
      <c r="F135" s="23"/>
      <c r="G135" s="21" t="s">
        <v>16902</v>
      </c>
      <c r="H135" s="23"/>
    </row>
    <row r="136" spans="1:8" x14ac:dyDescent="0.3">
      <c r="A136" s="21" t="s">
        <v>1079</v>
      </c>
      <c r="B136" s="22">
        <v>2019</v>
      </c>
      <c r="C136" s="21" t="s">
        <v>1080</v>
      </c>
      <c r="D136" s="21" t="s">
        <v>16903</v>
      </c>
      <c r="E136" s="23"/>
      <c r="F136" s="23"/>
      <c r="G136" s="23"/>
      <c r="H136" s="23"/>
    </row>
    <row r="137" spans="1:8" x14ac:dyDescent="0.3">
      <c r="A137" s="21" t="s">
        <v>16904</v>
      </c>
      <c r="B137" s="22">
        <v>2016</v>
      </c>
      <c r="C137" s="21" t="s">
        <v>16905</v>
      </c>
      <c r="D137" s="45" t="s">
        <v>10593</v>
      </c>
      <c r="E137" s="46"/>
      <c r="F137" s="46"/>
      <c r="G137" s="21" t="s">
        <v>16906</v>
      </c>
      <c r="H137" s="21" t="s">
        <v>16907</v>
      </c>
    </row>
    <row r="138" spans="1:8" x14ac:dyDescent="0.3">
      <c r="A138" s="21" t="s">
        <v>16908</v>
      </c>
      <c r="B138" s="22">
        <v>2021</v>
      </c>
      <c r="C138" s="21" t="s">
        <v>16909</v>
      </c>
      <c r="D138" s="45" t="s">
        <v>16910</v>
      </c>
      <c r="E138" s="46"/>
      <c r="F138" s="46"/>
      <c r="G138" s="21" t="s">
        <v>16911</v>
      </c>
      <c r="H138" s="21" t="s">
        <v>16912</v>
      </c>
    </row>
    <row r="139" spans="1:8" x14ac:dyDescent="0.3">
      <c r="A139" s="21" t="s">
        <v>16913</v>
      </c>
      <c r="B139" s="22">
        <v>2022</v>
      </c>
      <c r="C139" s="21" t="s">
        <v>16914</v>
      </c>
      <c r="D139" s="21" t="s">
        <v>975</v>
      </c>
      <c r="E139" s="23"/>
      <c r="F139" s="23"/>
      <c r="G139" s="23"/>
      <c r="H139" s="23"/>
    </row>
    <row r="140" spans="1:8" x14ac:dyDescent="0.3">
      <c r="A140" s="21" t="s">
        <v>16915</v>
      </c>
      <c r="B140" s="22">
        <v>2023</v>
      </c>
      <c r="C140" s="21" t="s">
        <v>16916</v>
      </c>
      <c r="D140" s="21" t="s">
        <v>16917</v>
      </c>
      <c r="E140" s="23"/>
      <c r="F140" s="23"/>
      <c r="G140" s="23"/>
      <c r="H140" s="23"/>
    </row>
    <row r="141" spans="1:8" x14ac:dyDescent="0.3">
      <c r="A141" s="21" t="s">
        <v>16918</v>
      </c>
      <c r="B141" s="22">
        <v>2023</v>
      </c>
      <c r="C141" s="21" t="s">
        <v>16919</v>
      </c>
      <c r="D141" s="21" t="s">
        <v>16868</v>
      </c>
      <c r="E141" s="23"/>
      <c r="F141" s="23"/>
      <c r="G141" s="23"/>
      <c r="H141" s="23"/>
    </row>
    <row r="142" spans="1:8" x14ac:dyDescent="0.3">
      <c r="A142" s="21" t="s">
        <v>16920</v>
      </c>
      <c r="B142" s="22">
        <v>2020</v>
      </c>
      <c r="C142" s="21" t="s">
        <v>16921</v>
      </c>
      <c r="D142" s="45" t="s">
        <v>16922</v>
      </c>
      <c r="E142" s="46"/>
      <c r="F142" s="23"/>
      <c r="G142" s="21" t="s">
        <v>5395</v>
      </c>
      <c r="H142" s="21" t="s">
        <v>5396</v>
      </c>
    </row>
    <row r="143" spans="1:8" x14ac:dyDescent="0.3">
      <c r="A143" s="21" t="s">
        <v>16923</v>
      </c>
      <c r="B143" s="22">
        <v>2021</v>
      </c>
      <c r="C143" s="21" t="s">
        <v>16924</v>
      </c>
      <c r="D143" s="45" t="s">
        <v>16925</v>
      </c>
      <c r="E143" s="46"/>
      <c r="F143" s="23"/>
      <c r="G143" s="21" t="s">
        <v>16926</v>
      </c>
      <c r="H143" s="23"/>
    </row>
    <row r="144" spans="1:8" x14ac:dyDescent="0.3">
      <c r="A144" s="21" t="s">
        <v>16927</v>
      </c>
      <c r="B144" s="22">
        <v>2024</v>
      </c>
      <c r="C144" s="21" t="s">
        <v>16928</v>
      </c>
      <c r="D144" s="45" t="s">
        <v>16929</v>
      </c>
      <c r="E144" s="46"/>
      <c r="F144" s="46"/>
      <c r="G144" s="21" t="s">
        <v>16930</v>
      </c>
      <c r="H144" s="21" t="s">
        <v>16931</v>
      </c>
    </row>
    <row r="145" spans="1:8" x14ac:dyDescent="0.3">
      <c r="A145" s="21" t="s">
        <v>16932</v>
      </c>
      <c r="B145" s="22">
        <v>2021</v>
      </c>
      <c r="C145" s="21" t="s">
        <v>16933</v>
      </c>
      <c r="D145" s="45" t="s">
        <v>16934</v>
      </c>
      <c r="E145" s="46"/>
      <c r="F145" s="46"/>
      <c r="G145" s="21" t="s">
        <v>16935</v>
      </c>
      <c r="H145" s="21" t="s">
        <v>16936</v>
      </c>
    </row>
    <row r="146" spans="1:8" x14ac:dyDescent="0.3">
      <c r="A146" s="21" t="s">
        <v>16937</v>
      </c>
      <c r="B146" s="22">
        <v>2017</v>
      </c>
      <c r="C146" s="21" t="s">
        <v>16938</v>
      </c>
      <c r="D146" s="21" t="s">
        <v>1091</v>
      </c>
      <c r="E146" s="22">
        <v>30</v>
      </c>
      <c r="F146" s="23"/>
      <c r="G146" s="23"/>
      <c r="H146" s="23"/>
    </row>
    <row r="147" spans="1:8" x14ac:dyDescent="0.3">
      <c r="A147" s="21" t="s">
        <v>16939</v>
      </c>
      <c r="B147" s="22">
        <v>2024</v>
      </c>
      <c r="C147" s="21" t="s">
        <v>16940</v>
      </c>
      <c r="D147" s="45" t="s">
        <v>16941</v>
      </c>
      <c r="E147" s="46"/>
      <c r="F147" s="23"/>
      <c r="G147" s="21" t="s">
        <v>16942</v>
      </c>
      <c r="H147" s="21" t="s">
        <v>16943</v>
      </c>
    </row>
    <row r="148" spans="1:8" x14ac:dyDescent="0.3">
      <c r="A148" s="21" t="s">
        <v>16944</v>
      </c>
      <c r="B148" s="22">
        <v>2024</v>
      </c>
      <c r="C148" s="21" t="s">
        <v>16945</v>
      </c>
      <c r="D148" s="21" t="s">
        <v>8612</v>
      </c>
      <c r="E148" s="23"/>
      <c r="F148" s="23"/>
      <c r="G148" s="21" t="s">
        <v>16946</v>
      </c>
      <c r="H148" s="23"/>
    </row>
    <row r="149" spans="1:8" x14ac:dyDescent="0.3">
      <c r="A149" s="21" t="s">
        <v>16947</v>
      </c>
      <c r="B149" s="22">
        <v>2022</v>
      </c>
      <c r="C149" s="21" t="s">
        <v>16948</v>
      </c>
      <c r="D149" s="21" t="s">
        <v>7084</v>
      </c>
      <c r="E149" s="22">
        <v>8</v>
      </c>
      <c r="F149" s="23"/>
      <c r="G149" s="21" t="s">
        <v>16949</v>
      </c>
      <c r="H149" s="23"/>
    </row>
    <row r="150" spans="1:8" x14ac:dyDescent="0.3">
      <c r="A150" s="21" t="s">
        <v>16950</v>
      </c>
      <c r="B150" s="22">
        <v>2020</v>
      </c>
      <c r="C150" s="21" t="s">
        <v>16951</v>
      </c>
      <c r="D150" s="21" t="s">
        <v>16952</v>
      </c>
      <c r="E150" s="22">
        <v>14</v>
      </c>
      <c r="F150" s="23"/>
      <c r="G150" s="21" t="s">
        <v>16953</v>
      </c>
      <c r="H150" s="23"/>
    </row>
    <row r="151" spans="1:8" x14ac:dyDescent="0.3">
      <c r="A151" s="21" t="s">
        <v>16848</v>
      </c>
      <c r="B151" s="21" t="s">
        <v>14312</v>
      </c>
      <c r="C151" s="21" t="s">
        <v>16954</v>
      </c>
      <c r="D151" s="21" t="s">
        <v>16850</v>
      </c>
      <c r="E151" s="23"/>
      <c r="F151" s="23"/>
      <c r="G151" s="23"/>
      <c r="H151" s="23"/>
    </row>
    <row r="152" spans="1:8" x14ac:dyDescent="0.3">
      <c r="A152" s="21" t="s">
        <v>16955</v>
      </c>
      <c r="B152" s="22">
        <v>2020</v>
      </c>
      <c r="C152" s="21" t="s">
        <v>16956</v>
      </c>
      <c r="D152" s="21" t="s">
        <v>1720</v>
      </c>
      <c r="E152" s="23"/>
      <c r="F152" s="23"/>
      <c r="G152" s="23"/>
      <c r="H152" s="23"/>
    </row>
    <row r="153" spans="1:8" x14ac:dyDescent="0.3">
      <c r="A153" s="21" t="s">
        <v>16957</v>
      </c>
      <c r="B153" s="22">
        <v>2017</v>
      </c>
      <c r="C153" s="21" t="s">
        <v>16958</v>
      </c>
      <c r="D153" s="45" t="s">
        <v>14673</v>
      </c>
      <c r="E153" s="46"/>
      <c r="F153" s="46"/>
      <c r="G153" s="21" t="s">
        <v>14674</v>
      </c>
      <c r="H153" s="21" t="s">
        <v>16959</v>
      </c>
    </row>
    <row r="154" spans="1:8" x14ac:dyDescent="0.3">
      <c r="A154" s="21" t="s">
        <v>16960</v>
      </c>
      <c r="B154" s="22">
        <v>2017</v>
      </c>
      <c r="C154" s="21" t="s">
        <v>16961</v>
      </c>
      <c r="D154" s="21" t="s">
        <v>16746</v>
      </c>
      <c r="E154" s="22">
        <v>86</v>
      </c>
      <c r="F154" s="23"/>
      <c r="G154" s="22">
        <v>401</v>
      </c>
      <c r="H154" s="23"/>
    </row>
    <row r="155" spans="1:8" x14ac:dyDescent="0.3">
      <c r="A155" s="21" t="s">
        <v>16962</v>
      </c>
      <c r="B155" s="22">
        <v>2013</v>
      </c>
      <c r="C155" s="21" t="s">
        <v>13046</v>
      </c>
      <c r="D155" s="21" t="s">
        <v>16963</v>
      </c>
      <c r="E155" s="22">
        <v>7814</v>
      </c>
      <c r="F155" s="23"/>
      <c r="G155" s="21" t="s">
        <v>7656</v>
      </c>
      <c r="H155" s="23"/>
    </row>
    <row r="156" spans="1:8" x14ac:dyDescent="0.3">
      <c r="A156" s="21" t="s">
        <v>16964</v>
      </c>
      <c r="B156" s="22">
        <v>2017</v>
      </c>
      <c r="C156" s="21" t="s">
        <v>827</v>
      </c>
      <c r="D156" s="21" t="s">
        <v>16952</v>
      </c>
      <c r="E156" s="22">
        <v>11</v>
      </c>
      <c r="F156" s="23"/>
      <c r="G156" s="21" t="s">
        <v>517</v>
      </c>
      <c r="H156" s="23"/>
    </row>
    <row r="157" spans="1:8" x14ac:dyDescent="0.3">
      <c r="A157" s="21" t="s">
        <v>16965</v>
      </c>
      <c r="B157" s="22">
        <v>2023</v>
      </c>
      <c r="C157" s="21" t="s">
        <v>16966</v>
      </c>
      <c r="D157" s="21" t="s">
        <v>16967</v>
      </c>
      <c r="E157" s="22">
        <v>1613</v>
      </c>
      <c r="F157" s="23"/>
      <c r="G157" s="22">
        <v>73</v>
      </c>
      <c r="H157" s="23"/>
    </row>
    <row r="158" spans="1:8" x14ac:dyDescent="0.3">
      <c r="A158" s="21" t="s">
        <v>16968</v>
      </c>
      <c r="B158" s="22">
        <v>2023</v>
      </c>
      <c r="C158" s="21" t="s">
        <v>16969</v>
      </c>
      <c r="D158" s="21" t="s">
        <v>1720</v>
      </c>
      <c r="E158" s="23"/>
      <c r="F158" s="23"/>
      <c r="G158" s="23"/>
      <c r="H158" s="23"/>
    </row>
    <row r="159" spans="1:8" x14ac:dyDescent="0.3">
      <c r="A159" s="21" t="s">
        <v>16970</v>
      </c>
      <c r="B159" s="22">
        <v>2021</v>
      </c>
      <c r="C159" s="21" t="s">
        <v>16971</v>
      </c>
      <c r="D159" s="21" t="s">
        <v>16972</v>
      </c>
      <c r="E159" s="23"/>
      <c r="F159" s="23"/>
      <c r="G159" s="23"/>
      <c r="H159" s="23"/>
    </row>
    <row r="160" spans="1:8" x14ac:dyDescent="0.3">
      <c r="A160" s="21" t="s">
        <v>16973</v>
      </c>
      <c r="B160" s="22">
        <v>2022</v>
      </c>
      <c r="C160" s="21" t="s">
        <v>16974</v>
      </c>
      <c r="D160" s="45" t="s">
        <v>16975</v>
      </c>
      <c r="E160" s="46"/>
      <c r="F160" s="46"/>
      <c r="G160" s="21" t="s">
        <v>16976</v>
      </c>
      <c r="H160" s="23"/>
    </row>
    <row r="161" spans="1:8" x14ac:dyDescent="0.3">
      <c r="A161" s="21" t="s">
        <v>16977</v>
      </c>
      <c r="B161" s="21" t="s">
        <v>4098</v>
      </c>
      <c r="C161" s="21" t="s">
        <v>16978</v>
      </c>
      <c r="D161" s="21" t="s">
        <v>1720</v>
      </c>
      <c r="E161" s="23"/>
      <c r="F161" s="23"/>
      <c r="G161" s="23"/>
      <c r="H161" s="23"/>
    </row>
    <row r="162" spans="1:8" x14ac:dyDescent="0.3">
      <c r="A162" s="21" t="s">
        <v>16979</v>
      </c>
      <c r="B162" s="22">
        <v>2021</v>
      </c>
      <c r="C162" s="21" t="s">
        <v>16980</v>
      </c>
      <c r="D162" s="21" t="s">
        <v>16850</v>
      </c>
      <c r="E162" s="23"/>
      <c r="F162" s="23"/>
      <c r="G162" s="23"/>
      <c r="H162" s="23"/>
    </row>
    <row r="163" spans="1:8" x14ac:dyDescent="0.3">
      <c r="A163" s="21" t="s">
        <v>16981</v>
      </c>
      <c r="B163" s="22">
        <v>2011</v>
      </c>
      <c r="C163" s="21" t="s">
        <v>16982</v>
      </c>
      <c r="D163" s="21" t="s">
        <v>16983</v>
      </c>
      <c r="E163" s="22">
        <v>27</v>
      </c>
      <c r="F163" s="22">
        <v>2</v>
      </c>
      <c r="G163" s="21" t="s">
        <v>9612</v>
      </c>
      <c r="H163" s="23"/>
    </row>
    <row r="164" spans="1:8" x14ac:dyDescent="0.3">
      <c r="A164" s="21" t="s">
        <v>16984</v>
      </c>
      <c r="B164" s="22">
        <v>2017</v>
      </c>
      <c r="C164" s="21" t="s">
        <v>16985</v>
      </c>
      <c r="D164" s="45" t="s">
        <v>16986</v>
      </c>
      <c r="E164" s="46"/>
      <c r="F164" s="23"/>
      <c r="G164" s="21" t="s">
        <v>16987</v>
      </c>
      <c r="H164" s="23"/>
    </row>
    <row r="165" spans="1:8" x14ac:dyDescent="0.3">
      <c r="A165" s="21" t="s">
        <v>16988</v>
      </c>
      <c r="B165" s="22">
        <v>2021</v>
      </c>
      <c r="C165" s="21" t="s">
        <v>16989</v>
      </c>
      <c r="D165" s="21" t="s">
        <v>437</v>
      </c>
      <c r="E165" s="22">
        <v>118</v>
      </c>
      <c r="F165" s="23"/>
      <c r="G165" s="22">
        <v>106692</v>
      </c>
      <c r="H165" s="23"/>
    </row>
    <row r="166" spans="1:8" x14ac:dyDescent="0.3">
      <c r="A166" s="21" t="s">
        <v>16990</v>
      </c>
      <c r="B166" s="22">
        <v>2014</v>
      </c>
      <c r="C166" s="21" t="s">
        <v>16991</v>
      </c>
      <c r="D166" s="45" t="s">
        <v>16992</v>
      </c>
      <c r="E166" s="46"/>
      <c r="F166" s="46"/>
      <c r="G166" s="21" t="s">
        <v>16993</v>
      </c>
      <c r="H166" s="23"/>
    </row>
    <row r="167" spans="1:8" x14ac:dyDescent="0.3">
      <c r="A167" s="21" t="s">
        <v>16994</v>
      </c>
      <c r="B167" s="22">
        <v>2018</v>
      </c>
      <c r="C167" s="21" t="s">
        <v>16995</v>
      </c>
      <c r="D167" s="21" t="s">
        <v>16996</v>
      </c>
      <c r="E167" s="23"/>
      <c r="F167" s="23"/>
      <c r="G167" s="23"/>
      <c r="H167" s="23"/>
    </row>
    <row r="168" spans="1:8" x14ac:dyDescent="0.3">
      <c r="A168" s="21" t="s">
        <v>16997</v>
      </c>
      <c r="B168" s="22">
        <v>2021</v>
      </c>
      <c r="C168" s="21" t="s">
        <v>16998</v>
      </c>
      <c r="D168" s="45" t="s">
        <v>16999</v>
      </c>
      <c r="E168" s="46"/>
      <c r="F168" s="46"/>
      <c r="G168" s="21" t="s">
        <v>17000</v>
      </c>
      <c r="H168" s="23"/>
    </row>
    <row r="169" spans="1:8" x14ac:dyDescent="0.3">
      <c r="A169" s="21" t="s">
        <v>17001</v>
      </c>
      <c r="B169" s="22">
        <v>2023</v>
      </c>
      <c r="C169" s="21" t="s">
        <v>17002</v>
      </c>
      <c r="D169" s="21" t="s">
        <v>17003</v>
      </c>
      <c r="E169" s="22">
        <v>647</v>
      </c>
      <c r="F169" s="23"/>
      <c r="G169" s="21" t="s">
        <v>17004</v>
      </c>
      <c r="H169" s="21" t="s">
        <v>17005</v>
      </c>
    </row>
    <row r="170" spans="1:8" x14ac:dyDescent="0.3">
      <c r="A170" s="21" t="s">
        <v>17006</v>
      </c>
      <c r="B170" s="22">
        <v>2023</v>
      </c>
      <c r="C170" s="21" t="s">
        <v>17007</v>
      </c>
      <c r="D170" s="21" t="s">
        <v>1720</v>
      </c>
      <c r="E170" s="23"/>
      <c r="F170" s="23"/>
      <c r="G170" s="23"/>
      <c r="H170" s="23"/>
    </row>
    <row r="171" spans="1:8" x14ac:dyDescent="0.3">
      <c r="A171" s="21" t="s">
        <v>17008</v>
      </c>
      <c r="B171" s="22">
        <v>2021</v>
      </c>
      <c r="C171" s="21" t="s">
        <v>17009</v>
      </c>
      <c r="D171" s="45" t="s">
        <v>17010</v>
      </c>
      <c r="E171" s="46"/>
      <c r="F171" s="23"/>
      <c r="G171" s="23"/>
      <c r="H171" s="23"/>
    </row>
    <row r="172" spans="1:8" x14ac:dyDescent="0.3">
      <c r="A172" s="21" t="s">
        <v>17011</v>
      </c>
      <c r="B172" s="22">
        <v>2020</v>
      </c>
      <c r="C172" s="21" t="s">
        <v>17012</v>
      </c>
      <c r="D172" s="21" t="s">
        <v>828</v>
      </c>
      <c r="E172" s="22">
        <v>14</v>
      </c>
      <c r="F172" s="23"/>
      <c r="G172" s="21" t="s">
        <v>17013</v>
      </c>
      <c r="H172" s="23"/>
    </row>
    <row r="173" spans="1:8" x14ac:dyDescent="0.3">
      <c r="A173" s="21" t="s">
        <v>16970</v>
      </c>
      <c r="B173" s="22">
        <v>2024</v>
      </c>
      <c r="C173" s="21" t="s">
        <v>17014</v>
      </c>
      <c r="D173" s="21" t="s">
        <v>17015</v>
      </c>
      <c r="E173" s="23"/>
      <c r="F173" s="23"/>
      <c r="G173" s="23"/>
      <c r="H173" s="23"/>
    </row>
    <row r="174" spans="1:8" x14ac:dyDescent="0.3">
      <c r="A174" s="21" t="s">
        <v>17016</v>
      </c>
      <c r="B174" s="22">
        <v>2020</v>
      </c>
      <c r="C174" s="21" t="s">
        <v>17017</v>
      </c>
      <c r="D174" s="45" t="s">
        <v>7590</v>
      </c>
      <c r="E174" s="46"/>
      <c r="F174" s="23"/>
      <c r="G174" s="21" t="s">
        <v>10426</v>
      </c>
      <c r="H174" s="23"/>
    </row>
    <row r="175" spans="1:8" x14ac:dyDescent="0.3">
      <c r="A175" s="21" t="s">
        <v>17018</v>
      </c>
      <c r="B175" s="22">
        <v>2021</v>
      </c>
      <c r="C175" s="21" t="s">
        <v>17019</v>
      </c>
      <c r="D175" s="21" t="s">
        <v>17020</v>
      </c>
      <c r="E175" s="23"/>
      <c r="F175" s="23"/>
      <c r="G175" s="21" t="s">
        <v>17021</v>
      </c>
      <c r="H175" s="23"/>
    </row>
    <row r="176" spans="1:8" x14ac:dyDescent="0.3">
      <c r="A176" s="21" t="s">
        <v>17022</v>
      </c>
      <c r="B176" s="22">
        <v>2023</v>
      </c>
      <c r="C176" s="21" t="s">
        <v>17023</v>
      </c>
      <c r="D176" s="45" t="s">
        <v>17024</v>
      </c>
      <c r="E176" s="46"/>
      <c r="F176" s="23"/>
      <c r="G176" s="21" t="s">
        <v>1930</v>
      </c>
      <c r="H176" s="21" t="s">
        <v>17025</v>
      </c>
    </row>
    <row r="177" spans="1:8" x14ac:dyDescent="0.3">
      <c r="A177" s="21" t="s">
        <v>17026</v>
      </c>
      <c r="B177" s="22">
        <v>2023</v>
      </c>
      <c r="C177" s="21" t="s">
        <v>17027</v>
      </c>
      <c r="D177" s="45" t="s">
        <v>17028</v>
      </c>
      <c r="E177" s="46"/>
      <c r="F177" s="23"/>
      <c r="G177" s="21" t="s">
        <v>2326</v>
      </c>
      <c r="H177" s="23"/>
    </row>
    <row r="178" spans="1:8" x14ac:dyDescent="0.3">
      <c r="A178" s="21" t="s">
        <v>17029</v>
      </c>
      <c r="B178" s="21" t="s">
        <v>4098</v>
      </c>
      <c r="C178" s="21" t="s">
        <v>17030</v>
      </c>
      <c r="D178" s="45" t="s">
        <v>17031</v>
      </c>
      <c r="E178" s="46"/>
      <c r="F178" s="46"/>
      <c r="G178" s="21" t="s">
        <v>17032</v>
      </c>
      <c r="H178" s="21" t="s">
        <v>17033</v>
      </c>
    </row>
    <row r="179" spans="1:8" x14ac:dyDescent="0.3">
      <c r="A179" s="21" t="s">
        <v>17034</v>
      </c>
      <c r="B179" s="21" t="s">
        <v>4099</v>
      </c>
      <c r="C179" s="21" t="s">
        <v>17035</v>
      </c>
      <c r="D179" s="45" t="s">
        <v>17036</v>
      </c>
      <c r="E179" s="46"/>
      <c r="F179" s="46"/>
      <c r="G179" s="21" t="s">
        <v>13655</v>
      </c>
      <c r="H179" s="23"/>
    </row>
    <row r="180" spans="1:8" x14ac:dyDescent="0.3">
      <c r="A180" s="21" t="s">
        <v>17037</v>
      </c>
      <c r="B180" s="22">
        <v>2022</v>
      </c>
      <c r="C180" s="21" t="s">
        <v>17038</v>
      </c>
      <c r="D180" s="21" t="s">
        <v>768</v>
      </c>
      <c r="E180" s="22">
        <v>490</v>
      </c>
      <c r="F180" s="23"/>
      <c r="G180" s="21" t="s">
        <v>17039</v>
      </c>
      <c r="H180" s="23"/>
    </row>
    <row r="181" spans="1:8" x14ac:dyDescent="0.3">
      <c r="A181" s="21" t="s">
        <v>17040</v>
      </c>
      <c r="B181" s="22">
        <v>2017</v>
      </c>
      <c r="C181" s="21" t="s">
        <v>17041</v>
      </c>
      <c r="D181" s="23"/>
      <c r="E181" s="23"/>
      <c r="F181" s="23"/>
      <c r="G181" s="23"/>
      <c r="H181" s="23"/>
    </row>
    <row r="182" spans="1:8" x14ac:dyDescent="0.3">
      <c r="A182" s="21" t="s">
        <v>17042</v>
      </c>
      <c r="B182" s="22">
        <v>2022</v>
      </c>
      <c r="C182" s="21" t="s">
        <v>17043</v>
      </c>
      <c r="D182" s="45" t="s">
        <v>17044</v>
      </c>
      <c r="E182" s="46"/>
      <c r="F182" s="46"/>
      <c r="G182" s="46"/>
      <c r="H182" s="23"/>
    </row>
    <row r="183" spans="1:8" x14ac:dyDescent="0.3">
      <c r="A183" s="21" t="s">
        <v>17045</v>
      </c>
      <c r="B183" s="22">
        <v>2022</v>
      </c>
      <c r="C183" s="21" t="s">
        <v>17046</v>
      </c>
      <c r="D183" s="45" t="s">
        <v>13492</v>
      </c>
      <c r="E183" s="46"/>
      <c r="F183" s="23"/>
      <c r="G183" s="21" t="s">
        <v>2197</v>
      </c>
      <c r="H183" s="23"/>
    </row>
    <row r="184" spans="1:8" x14ac:dyDescent="0.3">
      <c r="A184" s="21" t="s">
        <v>17047</v>
      </c>
      <c r="B184" s="22">
        <v>2020</v>
      </c>
      <c r="C184" s="21" t="s">
        <v>17048</v>
      </c>
      <c r="D184" s="23"/>
      <c r="E184" s="23"/>
      <c r="F184" s="23"/>
      <c r="G184" s="23"/>
      <c r="H184" s="23"/>
    </row>
    <row r="185" spans="1:8" x14ac:dyDescent="0.3">
      <c r="A185" s="21" t="s">
        <v>17049</v>
      </c>
      <c r="B185" s="22">
        <v>2020</v>
      </c>
      <c r="C185" s="21" t="s">
        <v>17050</v>
      </c>
      <c r="D185" s="21" t="s">
        <v>17051</v>
      </c>
      <c r="E185" s="22">
        <v>13</v>
      </c>
      <c r="F185" s="23"/>
      <c r="G185" s="21" t="s">
        <v>17052</v>
      </c>
      <c r="H185" s="23"/>
    </row>
    <row r="186" spans="1:8" x14ac:dyDescent="0.3">
      <c r="A186" s="21" t="s">
        <v>17053</v>
      </c>
      <c r="B186" s="22">
        <v>2023</v>
      </c>
      <c r="C186" s="21" t="s">
        <v>17054</v>
      </c>
      <c r="D186" s="21" t="s">
        <v>1720</v>
      </c>
      <c r="E186" s="23"/>
      <c r="F186" s="23"/>
      <c r="G186" s="23"/>
      <c r="H186" s="23"/>
    </row>
    <row r="187" spans="1:8" x14ac:dyDescent="0.3">
      <c r="A187" s="21" t="s">
        <v>17055</v>
      </c>
      <c r="B187" s="22">
        <v>2022</v>
      </c>
      <c r="C187" s="21" t="s">
        <v>17056</v>
      </c>
      <c r="D187" s="21" t="s">
        <v>597</v>
      </c>
      <c r="E187" s="22">
        <v>59</v>
      </c>
      <c r="F187" s="22">
        <v>4</v>
      </c>
      <c r="G187" s="22">
        <v>102998</v>
      </c>
      <c r="H187" s="23"/>
    </row>
    <row r="188" spans="1:8" x14ac:dyDescent="0.3">
      <c r="A188" s="21" t="s">
        <v>17057</v>
      </c>
      <c r="B188" s="21" t="s">
        <v>4098</v>
      </c>
      <c r="C188" s="21" t="s">
        <v>17058</v>
      </c>
      <c r="D188" s="21" t="s">
        <v>17059</v>
      </c>
      <c r="E188" s="23"/>
      <c r="F188" s="23"/>
      <c r="G188" s="21" t="s">
        <v>17060</v>
      </c>
      <c r="H188" s="21" t="s">
        <v>17061</v>
      </c>
    </row>
    <row r="189" spans="1:8" x14ac:dyDescent="0.3">
      <c r="A189" s="21" t="s">
        <v>17057</v>
      </c>
      <c r="B189" s="21" t="s">
        <v>4099</v>
      </c>
      <c r="C189" s="21" t="s">
        <v>17062</v>
      </c>
      <c r="D189" s="21" t="s">
        <v>17063</v>
      </c>
      <c r="E189" s="22">
        <v>2023</v>
      </c>
      <c r="F189" s="23"/>
      <c r="G189" s="22">
        <v>43</v>
      </c>
      <c r="H189" s="21" t="s">
        <v>17064</v>
      </c>
    </row>
    <row r="190" spans="1:8" x14ac:dyDescent="0.3">
      <c r="A190" s="21" t="s">
        <v>744</v>
      </c>
      <c r="B190" s="22">
        <v>2020</v>
      </c>
      <c r="C190" s="21" t="s">
        <v>17065</v>
      </c>
      <c r="D190" s="45" t="s">
        <v>17066</v>
      </c>
      <c r="E190" s="46"/>
      <c r="F190" s="23"/>
      <c r="G190" s="21" t="s">
        <v>17067</v>
      </c>
      <c r="H190" s="23"/>
    </row>
    <row r="191" spans="1:8" x14ac:dyDescent="0.3">
      <c r="A191" s="21" t="s">
        <v>17068</v>
      </c>
      <c r="B191" s="22">
        <v>2017</v>
      </c>
      <c r="C191" s="21" t="s">
        <v>17069</v>
      </c>
      <c r="D191" s="21" t="s">
        <v>446</v>
      </c>
      <c r="E191" s="22">
        <v>81</v>
      </c>
      <c r="F191" s="23"/>
      <c r="G191" s="21" t="s">
        <v>6581</v>
      </c>
      <c r="H191" s="21" t="s">
        <v>6582</v>
      </c>
    </row>
    <row r="192" spans="1:8" x14ac:dyDescent="0.3">
      <c r="A192" s="21" t="s">
        <v>17070</v>
      </c>
      <c r="B192" s="22">
        <v>2019</v>
      </c>
      <c r="C192" s="21" t="s">
        <v>17071</v>
      </c>
      <c r="D192" s="45" t="s">
        <v>17072</v>
      </c>
      <c r="E192" s="46"/>
      <c r="F192" s="46"/>
      <c r="G192" s="21" t="s">
        <v>17073</v>
      </c>
      <c r="H192" s="21" t="s">
        <v>17074</v>
      </c>
    </row>
    <row r="193" spans="1:8" x14ac:dyDescent="0.3">
      <c r="A193" s="21" t="s">
        <v>17075</v>
      </c>
      <c r="B193" s="22">
        <v>2019</v>
      </c>
      <c r="C193" s="21" t="s">
        <v>17076</v>
      </c>
      <c r="D193" s="45" t="s">
        <v>17077</v>
      </c>
      <c r="E193" s="46"/>
      <c r="F193" s="46"/>
      <c r="G193" s="21" t="s">
        <v>17078</v>
      </c>
      <c r="H193" s="21" t="s">
        <v>17079</v>
      </c>
    </row>
    <row r="194" spans="1:8" x14ac:dyDescent="0.3">
      <c r="A194" s="21" t="s">
        <v>17080</v>
      </c>
      <c r="B194" s="22">
        <v>2020</v>
      </c>
      <c r="C194" s="21" t="s">
        <v>17081</v>
      </c>
      <c r="D194" s="21" t="s">
        <v>715</v>
      </c>
      <c r="E194" s="22">
        <v>8</v>
      </c>
      <c r="F194" s="23"/>
      <c r="G194" s="21" t="s">
        <v>8363</v>
      </c>
      <c r="H194" s="21" t="s">
        <v>17082</v>
      </c>
    </row>
    <row r="195" spans="1:8" x14ac:dyDescent="0.3">
      <c r="A195" s="21" t="s">
        <v>17083</v>
      </c>
      <c r="B195" s="22">
        <v>2021</v>
      </c>
      <c r="C195" s="21" t="s">
        <v>17084</v>
      </c>
      <c r="D195" s="21" t="s">
        <v>715</v>
      </c>
      <c r="E195" s="22">
        <v>9</v>
      </c>
      <c r="F195" s="23"/>
      <c r="G195" s="21" t="s">
        <v>17085</v>
      </c>
      <c r="H195" s="21" t="s">
        <v>17086</v>
      </c>
    </row>
    <row r="196" spans="1:8" x14ac:dyDescent="0.3">
      <c r="A196" s="21" t="s">
        <v>17087</v>
      </c>
      <c r="B196" s="22">
        <v>2017</v>
      </c>
      <c r="C196" s="21" t="s">
        <v>17088</v>
      </c>
      <c r="D196" s="21" t="s">
        <v>17089</v>
      </c>
      <c r="E196" s="23"/>
      <c r="F196" s="23"/>
      <c r="G196" s="23"/>
      <c r="H196" s="27" t="s">
        <v>17090</v>
      </c>
    </row>
    <row r="197" spans="1:8" x14ac:dyDescent="0.3">
      <c r="A197" s="21" t="s">
        <v>17091</v>
      </c>
      <c r="B197" s="22">
        <v>2020</v>
      </c>
      <c r="C197" s="21" t="s">
        <v>17092</v>
      </c>
      <c r="D197" s="45" t="s">
        <v>17093</v>
      </c>
      <c r="E197" s="46"/>
      <c r="F197" s="23"/>
      <c r="G197" s="21" t="s">
        <v>8391</v>
      </c>
      <c r="H197" s="21" t="s">
        <v>17094</v>
      </c>
    </row>
    <row r="198" spans="1:8" x14ac:dyDescent="0.3">
      <c r="A198" s="21" t="s">
        <v>17095</v>
      </c>
      <c r="B198" s="22">
        <v>2003</v>
      </c>
      <c r="C198" s="21" t="s">
        <v>17096</v>
      </c>
      <c r="D198" s="45" t="s">
        <v>17097</v>
      </c>
      <c r="E198" s="46"/>
      <c r="F198" s="46"/>
      <c r="G198" s="21" t="s">
        <v>17098</v>
      </c>
      <c r="H198" s="21" t="s">
        <v>17099</v>
      </c>
    </row>
    <row r="199" spans="1:8" x14ac:dyDescent="0.3">
      <c r="A199" s="21" t="s">
        <v>4663</v>
      </c>
      <c r="B199" s="22">
        <v>2001</v>
      </c>
      <c r="C199" s="21" t="s">
        <v>17100</v>
      </c>
      <c r="D199" s="21" t="s">
        <v>1289</v>
      </c>
      <c r="E199" s="22">
        <v>45</v>
      </c>
      <c r="F199" s="22">
        <v>1</v>
      </c>
      <c r="G199" s="21" t="s">
        <v>4665</v>
      </c>
      <c r="H199" s="21" t="s">
        <v>4666</v>
      </c>
    </row>
    <row r="200" spans="1:8" x14ac:dyDescent="0.3">
      <c r="A200" s="21" t="s">
        <v>16964</v>
      </c>
      <c r="B200" s="22">
        <v>2017</v>
      </c>
      <c r="C200" s="21" t="s">
        <v>827</v>
      </c>
      <c r="D200" s="45" t="s">
        <v>2036</v>
      </c>
      <c r="E200" s="46"/>
      <c r="F200" s="46"/>
      <c r="G200" s="21" t="s">
        <v>517</v>
      </c>
      <c r="H200" s="21" t="s">
        <v>830</v>
      </c>
    </row>
    <row r="201" spans="1:8" x14ac:dyDescent="0.3">
      <c r="A201" s="21" t="s">
        <v>17101</v>
      </c>
      <c r="B201" s="22">
        <v>2018</v>
      </c>
      <c r="C201" s="21" t="s">
        <v>17102</v>
      </c>
      <c r="D201" s="45" t="s">
        <v>17103</v>
      </c>
      <c r="E201" s="46"/>
      <c r="F201" s="23"/>
      <c r="G201" s="21" t="s">
        <v>2326</v>
      </c>
      <c r="H201" s="21" t="s">
        <v>17104</v>
      </c>
    </row>
    <row r="202" spans="1:8" x14ac:dyDescent="0.3">
      <c r="A202" s="21" t="s">
        <v>17105</v>
      </c>
      <c r="B202" s="22">
        <v>2018</v>
      </c>
      <c r="C202" s="21" t="s">
        <v>17106</v>
      </c>
      <c r="D202" s="21" t="s">
        <v>17107</v>
      </c>
      <c r="E202" s="23"/>
      <c r="F202" s="23"/>
      <c r="G202" s="22">
        <v>8796</v>
      </c>
      <c r="H202" s="23"/>
    </row>
    <row r="203" spans="1:8" x14ac:dyDescent="0.3">
      <c r="A203" s="21" t="s">
        <v>17108</v>
      </c>
      <c r="B203" s="22">
        <v>2020</v>
      </c>
      <c r="C203" s="21" t="s">
        <v>17109</v>
      </c>
      <c r="D203" s="45" t="s">
        <v>17110</v>
      </c>
      <c r="E203" s="46"/>
      <c r="F203" s="46"/>
      <c r="G203" s="21" t="s">
        <v>2326</v>
      </c>
      <c r="H203" s="21" t="s">
        <v>17111</v>
      </c>
    </row>
    <row r="204" spans="1:8" x14ac:dyDescent="0.3">
      <c r="A204" s="21" t="s">
        <v>17112</v>
      </c>
      <c r="B204" s="22">
        <v>2019</v>
      </c>
      <c r="C204" s="21" t="s">
        <v>17113</v>
      </c>
      <c r="D204" s="21" t="s">
        <v>17114</v>
      </c>
      <c r="E204" s="22">
        <v>36</v>
      </c>
      <c r="F204" s="22">
        <v>1</v>
      </c>
      <c r="G204" s="21" t="s">
        <v>17115</v>
      </c>
      <c r="H204" s="21" t="s">
        <v>17116</v>
      </c>
    </row>
    <row r="205" spans="1:8" x14ac:dyDescent="0.3">
      <c r="A205" s="21" t="s">
        <v>17117</v>
      </c>
      <c r="B205" s="22">
        <v>2023</v>
      </c>
      <c r="C205" s="21" t="s">
        <v>17118</v>
      </c>
      <c r="D205" s="21" t="s">
        <v>768</v>
      </c>
      <c r="E205" s="22">
        <v>546</v>
      </c>
      <c r="F205" s="23"/>
      <c r="G205" s="22">
        <v>126232</v>
      </c>
      <c r="H205" s="21" t="s">
        <v>17119</v>
      </c>
    </row>
    <row r="206" spans="1:8" x14ac:dyDescent="0.3">
      <c r="A206" s="21" t="s">
        <v>17120</v>
      </c>
      <c r="B206" s="22">
        <v>2016</v>
      </c>
      <c r="C206" s="21" t="s">
        <v>17121</v>
      </c>
      <c r="D206" s="45" t="s">
        <v>17122</v>
      </c>
      <c r="E206" s="46"/>
      <c r="F206" s="46"/>
      <c r="G206" s="21" t="s">
        <v>2326</v>
      </c>
      <c r="H206" s="21" t="s">
        <v>17123</v>
      </c>
    </row>
    <row r="207" spans="1:8" x14ac:dyDescent="0.3">
      <c r="A207" s="21" t="s">
        <v>17124</v>
      </c>
      <c r="B207" s="22">
        <v>2020</v>
      </c>
      <c r="C207" s="21" t="s">
        <v>17125</v>
      </c>
      <c r="D207" s="45" t="s">
        <v>17126</v>
      </c>
      <c r="E207" s="46"/>
      <c r="F207" s="46"/>
      <c r="G207" s="21" t="s">
        <v>17127</v>
      </c>
      <c r="H207" s="23"/>
    </row>
    <row r="208" spans="1:8" x14ac:dyDescent="0.3">
      <c r="A208" s="21" t="s">
        <v>17128</v>
      </c>
      <c r="B208" s="22">
        <v>2019</v>
      </c>
      <c r="C208" s="21" t="s">
        <v>17129</v>
      </c>
      <c r="D208" s="21" t="s">
        <v>17130</v>
      </c>
      <c r="E208" s="23"/>
      <c r="F208" s="23"/>
      <c r="G208" s="23"/>
      <c r="H208" s="27" t="s">
        <v>17131</v>
      </c>
    </row>
    <row r="209" spans="1:8" x14ac:dyDescent="0.3">
      <c r="A209" s="21" t="s">
        <v>17132</v>
      </c>
      <c r="B209" s="22">
        <v>2022</v>
      </c>
      <c r="C209" s="21" t="s">
        <v>17133</v>
      </c>
      <c r="D209" s="21" t="s">
        <v>1720</v>
      </c>
      <c r="E209" s="23"/>
      <c r="F209" s="23"/>
      <c r="G209" s="47" t="s">
        <v>17134</v>
      </c>
      <c r="H209" s="46"/>
    </row>
    <row r="210" spans="1:8" x14ac:dyDescent="0.3">
      <c r="A210" s="21" t="s">
        <v>17135</v>
      </c>
      <c r="B210" s="22">
        <v>2014</v>
      </c>
      <c r="C210" s="21" t="s">
        <v>17136</v>
      </c>
      <c r="D210" s="21" t="s">
        <v>17137</v>
      </c>
      <c r="E210" s="22">
        <v>7</v>
      </c>
      <c r="F210" s="22">
        <v>3</v>
      </c>
      <c r="G210" s="21" t="s">
        <v>17138</v>
      </c>
      <c r="H210" s="23"/>
    </row>
    <row r="211" spans="1:8" x14ac:dyDescent="0.3">
      <c r="A211" s="21" t="s">
        <v>17139</v>
      </c>
      <c r="B211" s="22">
        <v>2019</v>
      </c>
      <c r="C211" s="21" t="s">
        <v>17140</v>
      </c>
      <c r="D211" s="45" t="s">
        <v>7500</v>
      </c>
      <c r="E211" s="46"/>
      <c r="F211" s="23"/>
      <c r="G211" s="21" t="s">
        <v>17141</v>
      </c>
      <c r="H211" s="21" t="s">
        <v>17142</v>
      </c>
    </row>
    <row r="212" spans="1:8" x14ac:dyDescent="0.3">
      <c r="A212" s="21" t="s">
        <v>17139</v>
      </c>
      <c r="B212" s="22">
        <v>2020</v>
      </c>
      <c r="C212" s="21" t="s">
        <v>17143</v>
      </c>
      <c r="D212" s="21" t="s">
        <v>715</v>
      </c>
      <c r="E212" s="21" t="s">
        <v>8135</v>
      </c>
      <c r="F212" s="23"/>
      <c r="G212" s="22">
        <v>1</v>
      </c>
      <c r="H212" s="21" t="s">
        <v>9138</v>
      </c>
    </row>
    <row r="213" spans="1:8" x14ac:dyDescent="0.3">
      <c r="A213" s="21" t="s">
        <v>17144</v>
      </c>
      <c r="B213" s="22">
        <v>2019</v>
      </c>
      <c r="C213" s="21" t="s">
        <v>17145</v>
      </c>
      <c r="D213" s="45" t="s">
        <v>17146</v>
      </c>
      <c r="E213" s="46"/>
      <c r="F213" s="46"/>
      <c r="G213" s="21" t="s">
        <v>760</v>
      </c>
      <c r="H213" s="21" t="s">
        <v>17147</v>
      </c>
    </row>
    <row r="214" spans="1:8" x14ac:dyDescent="0.3">
      <c r="A214" s="21" t="s">
        <v>17148</v>
      </c>
      <c r="B214" s="22">
        <v>2016</v>
      </c>
      <c r="C214" s="21" t="s">
        <v>17149</v>
      </c>
      <c r="D214" s="21" t="s">
        <v>6698</v>
      </c>
      <c r="E214" s="22">
        <v>9972</v>
      </c>
      <c r="F214" s="23"/>
      <c r="G214" s="21" t="s">
        <v>17150</v>
      </c>
      <c r="H214" s="21" t="s">
        <v>17151</v>
      </c>
    </row>
    <row r="215" spans="1:8" x14ac:dyDescent="0.3">
      <c r="A215" s="21" t="s">
        <v>17152</v>
      </c>
      <c r="B215" s="22">
        <v>2022</v>
      </c>
      <c r="C215" s="21" t="s">
        <v>17153</v>
      </c>
      <c r="D215" s="23"/>
      <c r="E215" s="23"/>
      <c r="F215" s="23"/>
      <c r="G215" s="23"/>
      <c r="H215" s="23"/>
    </row>
    <row r="216" spans="1:8" x14ac:dyDescent="0.3">
      <c r="A216" s="21" t="s">
        <v>17154</v>
      </c>
      <c r="B216" s="22">
        <v>2018</v>
      </c>
      <c r="C216" s="21" t="s">
        <v>17155</v>
      </c>
      <c r="D216" s="21" t="s">
        <v>17156</v>
      </c>
      <c r="E216" s="23"/>
      <c r="F216" s="23"/>
      <c r="G216" s="21" t="s">
        <v>17157</v>
      </c>
      <c r="H216" s="23"/>
    </row>
    <row r="217" spans="1:8" x14ac:dyDescent="0.3">
      <c r="A217" s="21" t="s">
        <v>17158</v>
      </c>
      <c r="B217" s="22">
        <v>2023</v>
      </c>
      <c r="C217" s="21" t="s">
        <v>17159</v>
      </c>
      <c r="D217" s="21" t="s">
        <v>1087</v>
      </c>
      <c r="E217" s="22">
        <v>37</v>
      </c>
      <c r="F217" s="22">
        <v>1</v>
      </c>
      <c r="G217" s="23"/>
      <c r="H217" s="21" t="s">
        <v>1088</v>
      </c>
    </row>
    <row r="218" spans="1:8" x14ac:dyDescent="0.3">
      <c r="A218" s="21" t="s">
        <v>17160</v>
      </c>
      <c r="B218" s="22">
        <v>2014</v>
      </c>
      <c r="C218" s="21" t="s">
        <v>17161</v>
      </c>
      <c r="D218" s="21" t="s">
        <v>17162</v>
      </c>
      <c r="E218" s="23"/>
      <c r="F218" s="23"/>
      <c r="G218" s="23"/>
      <c r="H218" s="23"/>
    </row>
    <row r="219" spans="1:8" x14ac:dyDescent="0.3">
      <c r="A219" s="21" t="s">
        <v>17163</v>
      </c>
      <c r="B219" s="22">
        <v>2019</v>
      </c>
      <c r="C219" s="21" t="s">
        <v>17164</v>
      </c>
      <c r="D219" s="21" t="s">
        <v>17165</v>
      </c>
      <c r="E219" s="22">
        <v>250</v>
      </c>
      <c r="F219" s="23"/>
      <c r="G219" s="21" t="s">
        <v>2624</v>
      </c>
      <c r="H219" s="21" t="s">
        <v>17166</v>
      </c>
    </row>
    <row r="220" spans="1:8" x14ac:dyDescent="0.3">
      <c r="A220" s="21" t="s">
        <v>17167</v>
      </c>
      <c r="B220" s="22">
        <v>2023</v>
      </c>
      <c r="C220" s="21" t="s">
        <v>17168</v>
      </c>
      <c r="D220" s="21" t="s">
        <v>495</v>
      </c>
      <c r="E220" s="22">
        <v>143</v>
      </c>
      <c r="F220" s="23"/>
      <c r="G220" s="22">
        <v>110366</v>
      </c>
      <c r="H220" s="21" t="s">
        <v>17169</v>
      </c>
    </row>
    <row r="221" spans="1:8" x14ac:dyDescent="0.3">
      <c r="A221" s="21" t="s">
        <v>17170</v>
      </c>
      <c r="B221" s="22">
        <v>1989</v>
      </c>
      <c r="C221" s="21" t="s">
        <v>17170</v>
      </c>
      <c r="D221" s="21" t="s">
        <v>17171</v>
      </c>
      <c r="E221" s="23"/>
      <c r="F221" s="23"/>
      <c r="G221" s="23"/>
      <c r="H221" s="23"/>
    </row>
    <row r="222" spans="1:8" x14ac:dyDescent="0.3">
      <c r="A222" s="21" t="s">
        <v>17172</v>
      </c>
      <c r="B222" s="22">
        <v>2020</v>
      </c>
      <c r="C222" s="21" t="s">
        <v>17173</v>
      </c>
      <c r="D222" s="21" t="s">
        <v>17174</v>
      </c>
      <c r="E222" s="22">
        <v>13</v>
      </c>
      <c r="F222" s="23"/>
      <c r="G222" s="22">
        <v>13</v>
      </c>
      <c r="H222" s="21" t="s">
        <v>17175</v>
      </c>
    </row>
    <row r="223" spans="1:8" x14ac:dyDescent="0.3">
      <c r="A223" s="21" t="s">
        <v>17176</v>
      </c>
      <c r="B223" s="22">
        <v>2005</v>
      </c>
      <c r="C223" s="21" t="s">
        <v>17177</v>
      </c>
      <c r="D223" s="21" t="s">
        <v>17178</v>
      </c>
      <c r="E223" s="23"/>
      <c r="F223" s="23"/>
      <c r="G223" s="23"/>
      <c r="H223" s="23"/>
    </row>
    <row r="224" spans="1:8" x14ac:dyDescent="0.3">
      <c r="A224" s="21" t="s">
        <v>17179</v>
      </c>
      <c r="B224" s="22">
        <v>1987</v>
      </c>
      <c r="C224" s="21" t="s">
        <v>17180</v>
      </c>
      <c r="D224" s="21" t="s">
        <v>4852</v>
      </c>
      <c r="E224" s="22">
        <v>2</v>
      </c>
      <c r="F224" s="22">
        <v>1</v>
      </c>
      <c r="G224" s="21" t="s">
        <v>17181</v>
      </c>
      <c r="H224" s="21" t="s">
        <v>17182</v>
      </c>
    </row>
    <row r="225" spans="1:8" x14ac:dyDescent="0.3">
      <c r="A225" s="21" t="s">
        <v>17183</v>
      </c>
      <c r="B225" s="22">
        <v>2022</v>
      </c>
      <c r="C225" s="21" t="s">
        <v>17184</v>
      </c>
      <c r="D225" s="21" t="s">
        <v>17185</v>
      </c>
      <c r="E225" s="23"/>
      <c r="F225" s="23"/>
      <c r="G225" s="23"/>
      <c r="H225" s="27" t="s">
        <v>17186</v>
      </c>
    </row>
    <row r="226" spans="1:8" x14ac:dyDescent="0.3">
      <c r="A226" s="21" t="s">
        <v>17187</v>
      </c>
      <c r="B226" s="22">
        <v>2017</v>
      </c>
      <c r="C226" s="21" t="s">
        <v>17188</v>
      </c>
      <c r="D226" s="21" t="s">
        <v>17189</v>
      </c>
      <c r="E226" s="23"/>
      <c r="F226" s="23"/>
      <c r="G226" s="21" t="s">
        <v>17190</v>
      </c>
      <c r="H226" s="23"/>
    </row>
    <row r="227" spans="1:8" x14ac:dyDescent="0.3">
      <c r="A227" s="21" t="s">
        <v>17191</v>
      </c>
      <c r="B227" s="22">
        <v>2012</v>
      </c>
      <c r="C227" s="21" t="s">
        <v>17192</v>
      </c>
      <c r="D227" s="21" t="s">
        <v>17193</v>
      </c>
      <c r="E227" s="22">
        <v>16</v>
      </c>
      <c r="F227" s="22">
        <v>3</v>
      </c>
      <c r="G227" s="21" t="s">
        <v>17194</v>
      </c>
      <c r="H227" s="23"/>
    </row>
    <row r="228" spans="1:8" x14ac:dyDescent="0.3">
      <c r="A228" s="21" t="s">
        <v>17195</v>
      </c>
      <c r="B228" s="22">
        <v>2022</v>
      </c>
      <c r="C228" s="21" t="s">
        <v>17196</v>
      </c>
      <c r="D228" s="21" t="s">
        <v>2101</v>
      </c>
      <c r="E228" s="22">
        <v>12</v>
      </c>
      <c r="F228" s="22">
        <v>1</v>
      </c>
      <c r="G228" s="21" t="s">
        <v>17197</v>
      </c>
      <c r="H228" s="21" t="s">
        <v>17198</v>
      </c>
    </row>
    <row r="229" spans="1:8" x14ac:dyDescent="0.3">
      <c r="A229" s="21" t="s">
        <v>8817</v>
      </c>
      <c r="B229" s="22">
        <v>2021</v>
      </c>
      <c r="C229" s="21" t="s">
        <v>8818</v>
      </c>
      <c r="D229" s="21" t="s">
        <v>17199</v>
      </c>
      <c r="E229" s="22">
        <v>10</v>
      </c>
      <c r="F229" s="22">
        <v>21</v>
      </c>
      <c r="G229" s="21" t="s">
        <v>17200</v>
      </c>
      <c r="H229" s="21" t="s">
        <v>17201</v>
      </c>
    </row>
    <row r="230" spans="1:8" x14ac:dyDescent="0.3">
      <c r="A230" s="21" t="s">
        <v>17202</v>
      </c>
      <c r="B230" s="22">
        <v>2023</v>
      </c>
      <c r="C230" s="21" t="s">
        <v>17203</v>
      </c>
      <c r="D230" s="21" t="s">
        <v>11459</v>
      </c>
      <c r="E230" s="22">
        <v>42</v>
      </c>
      <c r="F230" s="22">
        <v>13</v>
      </c>
      <c r="G230" s="21" t="s">
        <v>17204</v>
      </c>
      <c r="H230" s="21" t="s">
        <v>17205</v>
      </c>
    </row>
    <row r="231" spans="1:8" x14ac:dyDescent="0.3">
      <c r="A231" s="21" t="s">
        <v>17206</v>
      </c>
      <c r="B231" s="22">
        <v>1999</v>
      </c>
      <c r="C231" s="21" t="s">
        <v>17207</v>
      </c>
      <c r="D231" s="21" t="s">
        <v>7216</v>
      </c>
      <c r="E231" s="22">
        <v>23</v>
      </c>
      <c r="F231" s="22">
        <v>1</v>
      </c>
      <c r="G231" s="21" t="s">
        <v>8959</v>
      </c>
      <c r="H231" s="21" t="s">
        <v>17208</v>
      </c>
    </row>
    <row r="232" spans="1:8" x14ac:dyDescent="0.3">
      <c r="A232" s="21" t="s">
        <v>17209</v>
      </c>
      <c r="B232" s="22">
        <v>2021</v>
      </c>
      <c r="C232" s="21" t="s">
        <v>17210</v>
      </c>
      <c r="D232" s="21" t="s">
        <v>1524</v>
      </c>
      <c r="E232" s="22">
        <v>60</v>
      </c>
      <c r="F232" s="23"/>
      <c r="G232" s="21" t="s">
        <v>17211</v>
      </c>
      <c r="H232" s="21" t="s">
        <v>17212</v>
      </c>
    </row>
    <row r="233" spans="1:8" x14ac:dyDescent="0.3">
      <c r="A233" s="21" t="s">
        <v>17213</v>
      </c>
      <c r="B233" s="22">
        <v>2023</v>
      </c>
      <c r="C233" s="21" t="s">
        <v>17214</v>
      </c>
      <c r="D233" s="21" t="s">
        <v>8147</v>
      </c>
      <c r="E233" s="22">
        <v>34</v>
      </c>
      <c r="F233" s="22">
        <v>3</v>
      </c>
      <c r="G233" s="21" t="s">
        <v>17215</v>
      </c>
      <c r="H233" s="21" t="s">
        <v>17216</v>
      </c>
    </row>
    <row r="234" spans="1:8" x14ac:dyDescent="0.3">
      <c r="A234" s="21" t="s">
        <v>8460</v>
      </c>
      <c r="B234" s="22">
        <v>2023</v>
      </c>
      <c r="C234" s="21" t="s">
        <v>8461</v>
      </c>
      <c r="D234" s="21" t="s">
        <v>8462</v>
      </c>
      <c r="E234" s="22">
        <v>22</v>
      </c>
      <c r="F234" s="22">
        <v>4</v>
      </c>
      <c r="G234" s="21" t="s">
        <v>13803</v>
      </c>
      <c r="H234" s="21" t="s">
        <v>17217</v>
      </c>
    </row>
    <row r="235" spans="1:8" x14ac:dyDescent="0.3">
      <c r="A235" s="21" t="s">
        <v>17218</v>
      </c>
      <c r="B235" s="22">
        <v>2018</v>
      </c>
      <c r="C235" s="21" t="s">
        <v>17219</v>
      </c>
      <c r="D235" s="45" t="s">
        <v>17220</v>
      </c>
      <c r="E235" s="46"/>
      <c r="F235" s="23"/>
      <c r="G235" s="25">
        <v>45992</v>
      </c>
      <c r="H235" s="23"/>
    </row>
    <row r="236" spans="1:8" x14ac:dyDescent="0.3">
      <c r="A236" s="21" t="s">
        <v>17221</v>
      </c>
      <c r="B236" s="22">
        <v>2023</v>
      </c>
      <c r="C236" s="21" t="s">
        <v>17222</v>
      </c>
      <c r="D236" s="21" t="s">
        <v>773</v>
      </c>
      <c r="E236" s="23"/>
      <c r="F236" s="23"/>
      <c r="G236" s="23"/>
      <c r="H236" s="21" t="s">
        <v>17223</v>
      </c>
    </row>
    <row r="237" spans="1:8" x14ac:dyDescent="0.3">
      <c r="A237" s="21" t="s">
        <v>17224</v>
      </c>
      <c r="B237" s="22">
        <v>2020</v>
      </c>
      <c r="C237" s="21" t="s">
        <v>17225</v>
      </c>
      <c r="D237" s="21" t="s">
        <v>17226</v>
      </c>
      <c r="E237" s="22">
        <v>7</v>
      </c>
      <c r="F237" s="22">
        <v>1</v>
      </c>
      <c r="G237" s="21" t="s">
        <v>17227</v>
      </c>
      <c r="H237" s="21" t="s">
        <v>17228</v>
      </c>
    </row>
    <row r="238" spans="1:8" x14ac:dyDescent="0.3">
      <c r="A238" s="21" t="s">
        <v>17229</v>
      </c>
      <c r="B238" s="22">
        <v>2018</v>
      </c>
      <c r="C238" s="21" t="s">
        <v>17230</v>
      </c>
      <c r="D238" s="21" t="s">
        <v>3983</v>
      </c>
      <c r="E238" s="22">
        <v>9</v>
      </c>
      <c r="F238" s="23"/>
      <c r="G238" s="21" t="s">
        <v>17231</v>
      </c>
      <c r="H238" s="21" t="s">
        <v>17232</v>
      </c>
    </row>
    <row r="239" spans="1:8" x14ac:dyDescent="0.3">
      <c r="A239" s="21" t="s">
        <v>13133</v>
      </c>
      <c r="B239" s="22">
        <v>2019</v>
      </c>
      <c r="C239" s="21" t="s">
        <v>13134</v>
      </c>
      <c r="D239" s="21" t="s">
        <v>17233</v>
      </c>
      <c r="E239" s="22">
        <v>10</v>
      </c>
      <c r="F239" s="22">
        <v>5</v>
      </c>
      <c r="G239" s="23"/>
      <c r="H239" s="21" t="s">
        <v>13136</v>
      </c>
    </row>
    <row r="240" spans="1:8" x14ac:dyDescent="0.3">
      <c r="A240" s="21" t="s">
        <v>17234</v>
      </c>
      <c r="B240" s="22">
        <v>2018</v>
      </c>
      <c r="C240" s="21" t="s">
        <v>11238</v>
      </c>
      <c r="D240" s="21" t="s">
        <v>2113</v>
      </c>
      <c r="E240" s="22">
        <v>13</v>
      </c>
      <c r="F240" s="22">
        <v>10</v>
      </c>
      <c r="G240" s="21" t="s">
        <v>17235</v>
      </c>
      <c r="H240" s="21" t="s">
        <v>17236</v>
      </c>
    </row>
    <row r="241" spans="1:8" x14ac:dyDescent="0.3">
      <c r="A241" s="21" t="s">
        <v>17237</v>
      </c>
      <c r="B241" s="22">
        <v>2020</v>
      </c>
      <c r="C241" s="21" t="s">
        <v>17238</v>
      </c>
      <c r="D241" s="21" t="s">
        <v>17239</v>
      </c>
      <c r="E241" s="22">
        <v>32</v>
      </c>
      <c r="F241" s="23"/>
      <c r="G241" s="21" t="s">
        <v>17240</v>
      </c>
      <c r="H241" s="21" t="s">
        <v>17241</v>
      </c>
    </row>
    <row r="242" spans="1:8" x14ac:dyDescent="0.3">
      <c r="A242" s="21" t="s">
        <v>4377</v>
      </c>
      <c r="B242" s="22">
        <v>2018</v>
      </c>
      <c r="C242" s="21" t="s">
        <v>17242</v>
      </c>
      <c r="D242" s="23"/>
      <c r="E242" s="23"/>
      <c r="F242" s="23"/>
      <c r="G242" s="47" t="s">
        <v>17243</v>
      </c>
      <c r="H242" s="46"/>
    </row>
    <row r="243" spans="1:8" x14ac:dyDescent="0.3">
      <c r="A243" s="21" t="s">
        <v>3974</v>
      </c>
      <c r="B243" s="22">
        <v>2023</v>
      </c>
      <c r="C243" s="21" t="s">
        <v>3975</v>
      </c>
      <c r="D243" s="21" t="s">
        <v>811</v>
      </c>
      <c r="E243" s="22">
        <v>29</v>
      </c>
      <c r="F243" s="22">
        <v>3</v>
      </c>
      <c r="G243" s="21" t="s">
        <v>3976</v>
      </c>
      <c r="H243" s="21" t="s">
        <v>12808</v>
      </c>
    </row>
    <row r="244" spans="1:8" x14ac:dyDescent="0.3">
      <c r="A244" s="21" t="s">
        <v>8860</v>
      </c>
      <c r="B244" s="22">
        <v>2022</v>
      </c>
      <c r="C244" s="21" t="s">
        <v>8861</v>
      </c>
      <c r="D244" s="21" t="s">
        <v>2642</v>
      </c>
      <c r="E244" s="22">
        <v>28</v>
      </c>
      <c r="F244" s="22">
        <v>2</v>
      </c>
      <c r="G244" s="21" t="s">
        <v>8863</v>
      </c>
      <c r="H244" s="21" t="s">
        <v>13175</v>
      </c>
    </row>
    <row r="245" spans="1:8" x14ac:dyDescent="0.3">
      <c r="A245" s="21" t="s">
        <v>17244</v>
      </c>
      <c r="B245" s="22">
        <v>2014</v>
      </c>
      <c r="C245" s="21" t="s">
        <v>17245</v>
      </c>
      <c r="D245" s="21" t="s">
        <v>12305</v>
      </c>
      <c r="E245" s="22">
        <v>14</v>
      </c>
      <c r="F245" s="22">
        <v>1</v>
      </c>
      <c r="G245" s="21" t="s">
        <v>17246</v>
      </c>
      <c r="H245" s="21" t="s">
        <v>17247</v>
      </c>
    </row>
    <row r="246" spans="1:8" x14ac:dyDescent="0.3">
      <c r="A246" s="21" t="s">
        <v>17248</v>
      </c>
      <c r="B246" s="22">
        <v>2017</v>
      </c>
      <c r="C246" s="21" t="s">
        <v>17249</v>
      </c>
      <c r="D246" s="21" t="s">
        <v>17250</v>
      </c>
      <c r="E246" s="22">
        <v>59</v>
      </c>
      <c r="F246" s="22">
        <v>4</v>
      </c>
      <c r="G246" s="21" t="s">
        <v>17251</v>
      </c>
      <c r="H246" s="21" t="s">
        <v>17252</v>
      </c>
    </row>
    <row r="247" spans="1:8" x14ac:dyDescent="0.3">
      <c r="A247" s="21" t="s">
        <v>17253</v>
      </c>
      <c r="B247" s="22">
        <v>2022</v>
      </c>
      <c r="C247" s="21" t="s">
        <v>17254</v>
      </c>
      <c r="D247" s="21" t="s">
        <v>17255</v>
      </c>
      <c r="E247" s="22">
        <v>14</v>
      </c>
      <c r="F247" s="22">
        <v>2</v>
      </c>
      <c r="G247" s="21" t="s">
        <v>17256</v>
      </c>
      <c r="H247" s="21" t="s">
        <v>17257</v>
      </c>
    </row>
    <row r="248" spans="1:8" x14ac:dyDescent="0.3">
      <c r="A248" s="21" t="s">
        <v>17258</v>
      </c>
      <c r="B248" s="22">
        <v>2017</v>
      </c>
      <c r="C248" s="21" t="s">
        <v>17259</v>
      </c>
      <c r="D248" s="21" t="s">
        <v>9565</v>
      </c>
      <c r="E248" s="22">
        <v>34</v>
      </c>
      <c r="F248" s="22">
        <v>3</v>
      </c>
      <c r="G248" s="21" t="s">
        <v>17260</v>
      </c>
      <c r="H248" s="21" t="s">
        <v>17261</v>
      </c>
    </row>
    <row r="249" spans="1:8" x14ac:dyDescent="0.3">
      <c r="A249" s="21" t="s">
        <v>17262</v>
      </c>
      <c r="B249" s="22">
        <v>2016</v>
      </c>
      <c r="C249" s="21" t="s">
        <v>17263</v>
      </c>
      <c r="D249" s="21" t="s">
        <v>8147</v>
      </c>
      <c r="E249" s="22">
        <v>27</v>
      </c>
      <c r="F249" s="22">
        <v>4</v>
      </c>
      <c r="G249" s="21" t="s">
        <v>17264</v>
      </c>
      <c r="H249" s="21" t="s">
        <v>17265</v>
      </c>
    </row>
    <row r="250" spans="1:8" x14ac:dyDescent="0.3">
      <c r="A250" s="21" t="s">
        <v>17266</v>
      </c>
      <c r="B250" s="22">
        <v>2023</v>
      </c>
      <c r="C250" s="21" t="s">
        <v>17267</v>
      </c>
      <c r="D250" s="21" t="s">
        <v>17268</v>
      </c>
      <c r="E250" s="22">
        <v>9</v>
      </c>
      <c r="F250" s="22">
        <v>1</v>
      </c>
      <c r="G250" s="21" t="s">
        <v>17269</v>
      </c>
      <c r="H250" s="21" t="s">
        <v>17270</v>
      </c>
    </row>
    <row r="251" spans="1:8" x14ac:dyDescent="0.3">
      <c r="A251" s="21" t="s">
        <v>13295</v>
      </c>
      <c r="B251" s="22">
        <v>2020</v>
      </c>
      <c r="C251" s="21" t="s">
        <v>17271</v>
      </c>
      <c r="D251" s="21" t="s">
        <v>9123</v>
      </c>
      <c r="E251" s="22">
        <v>12</v>
      </c>
      <c r="F251" s="22">
        <v>11</v>
      </c>
      <c r="G251" s="21" t="s">
        <v>17272</v>
      </c>
      <c r="H251" s="21" t="s">
        <v>9124</v>
      </c>
    </row>
    <row r="252" spans="1:8" x14ac:dyDescent="0.3">
      <c r="A252" s="21" t="s">
        <v>17273</v>
      </c>
      <c r="B252" s="22">
        <v>2023</v>
      </c>
      <c r="C252" s="21" t="s">
        <v>17274</v>
      </c>
      <c r="D252" s="21" t="s">
        <v>17275</v>
      </c>
      <c r="E252" s="22">
        <v>14</v>
      </c>
      <c r="F252" s="22">
        <v>8</v>
      </c>
      <c r="G252" s="21" t="s">
        <v>17276</v>
      </c>
      <c r="H252" s="21" t="s">
        <v>17277</v>
      </c>
    </row>
    <row r="253" spans="1:8" x14ac:dyDescent="0.3">
      <c r="A253" s="21" t="s">
        <v>13298</v>
      </c>
      <c r="B253" s="22">
        <v>2023</v>
      </c>
      <c r="C253" s="21" t="s">
        <v>17278</v>
      </c>
      <c r="D253" s="21" t="s">
        <v>773</v>
      </c>
      <c r="E253" s="22">
        <v>82</v>
      </c>
      <c r="F253" s="22">
        <v>30</v>
      </c>
      <c r="G253" s="21" t="s">
        <v>17279</v>
      </c>
      <c r="H253" s="21" t="s">
        <v>17280</v>
      </c>
    </row>
    <row r="254" spans="1:8" x14ac:dyDescent="0.3">
      <c r="A254" s="21" t="s">
        <v>17281</v>
      </c>
      <c r="B254" s="22">
        <v>2023</v>
      </c>
      <c r="C254" s="21" t="s">
        <v>17282</v>
      </c>
      <c r="D254" s="21" t="s">
        <v>17233</v>
      </c>
      <c r="E254" s="22">
        <v>14</v>
      </c>
      <c r="F254" s="22">
        <v>9</v>
      </c>
      <c r="G254" s="23"/>
      <c r="H254" s="21" t="s">
        <v>17283</v>
      </c>
    </row>
    <row r="255" spans="1:8" x14ac:dyDescent="0.3">
      <c r="A255" s="21" t="s">
        <v>17284</v>
      </c>
      <c r="B255" s="22">
        <v>2023</v>
      </c>
      <c r="C255" s="21" t="s">
        <v>17285</v>
      </c>
      <c r="D255" s="21" t="s">
        <v>17275</v>
      </c>
      <c r="E255" s="22">
        <v>14</v>
      </c>
      <c r="F255" s="22">
        <v>8</v>
      </c>
      <c r="G255" s="21" t="s">
        <v>17286</v>
      </c>
      <c r="H255" s="21" t="s">
        <v>17287</v>
      </c>
    </row>
    <row r="256" spans="1:8" x14ac:dyDescent="0.3">
      <c r="A256" s="21" t="s">
        <v>8899</v>
      </c>
      <c r="B256" s="22">
        <v>2023</v>
      </c>
      <c r="C256" s="21" t="s">
        <v>8900</v>
      </c>
      <c r="D256" s="21" t="s">
        <v>17288</v>
      </c>
      <c r="E256" s="22">
        <v>16</v>
      </c>
      <c r="F256" s="22">
        <v>6</v>
      </c>
      <c r="G256" s="21" t="s">
        <v>17289</v>
      </c>
      <c r="H256" s="21" t="s">
        <v>17290</v>
      </c>
    </row>
    <row r="257" spans="1:8" x14ac:dyDescent="0.3">
      <c r="A257" s="21" t="s">
        <v>4908</v>
      </c>
      <c r="B257" s="22">
        <v>2022</v>
      </c>
      <c r="C257" s="21" t="s">
        <v>17291</v>
      </c>
      <c r="D257" s="23"/>
      <c r="E257" s="23"/>
      <c r="F257" s="23"/>
      <c r="G257" s="47" t="s">
        <v>17292</v>
      </c>
      <c r="H257" s="46"/>
    </row>
    <row r="258" spans="1:8" x14ac:dyDescent="0.3">
      <c r="A258" s="21" t="s">
        <v>13427</v>
      </c>
      <c r="B258" s="22">
        <v>2022</v>
      </c>
      <c r="C258" s="21" t="s">
        <v>13428</v>
      </c>
      <c r="D258" s="21" t="s">
        <v>1006</v>
      </c>
      <c r="E258" s="22">
        <v>8</v>
      </c>
      <c r="F258" s="22">
        <v>6</v>
      </c>
      <c r="G258" s="21" t="s">
        <v>17293</v>
      </c>
      <c r="H258" s="21" t="s">
        <v>13429</v>
      </c>
    </row>
    <row r="259" spans="1:8" x14ac:dyDescent="0.3">
      <c r="A259" s="21" t="s">
        <v>17294</v>
      </c>
      <c r="B259" s="22">
        <v>2022</v>
      </c>
      <c r="C259" s="21" t="s">
        <v>3900</v>
      </c>
      <c r="D259" s="21" t="s">
        <v>3901</v>
      </c>
      <c r="E259" s="22">
        <v>2022</v>
      </c>
      <c r="F259" s="23"/>
      <c r="G259" s="21" t="s">
        <v>2045</v>
      </c>
      <c r="H259" s="21" t="s">
        <v>13007</v>
      </c>
    </row>
    <row r="260" spans="1:8" x14ac:dyDescent="0.3">
      <c r="A260" s="21" t="s">
        <v>17295</v>
      </c>
      <c r="B260" s="22">
        <v>2021</v>
      </c>
      <c r="C260" s="21" t="s">
        <v>17296</v>
      </c>
      <c r="D260" s="21" t="s">
        <v>17297</v>
      </c>
      <c r="E260" s="22">
        <v>30</v>
      </c>
      <c r="F260" s="22">
        <v>3</v>
      </c>
      <c r="G260" s="21" t="s">
        <v>17298</v>
      </c>
      <c r="H260" s="21" t="s">
        <v>17299</v>
      </c>
    </row>
    <row r="261" spans="1:8" x14ac:dyDescent="0.3">
      <c r="A261" s="21" t="s">
        <v>17300</v>
      </c>
      <c r="B261" s="22">
        <v>2023</v>
      </c>
      <c r="C261" s="21" t="s">
        <v>17301</v>
      </c>
      <c r="D261" s="21" t="s">
        <v>715</v>
      </c>
      <c r="E261" s="22">
        <v>11</v>
      </c>
      <c r="F261" s="23"/>
      <c r="G261" s="21" t="s">
        <v>17302</v>
      </c>
      <c r="H261" s="21" t="s">
        <v>17303</v>
      </c>
    </row>
    <row r="262" spans="1:8" x14ac:dyDescent="0.3">
      <c r="A262" s="21" t="s">
        <v>17304</v>
      </c>
      <c r="B262" s="22">
        <v>2019</v>
      </c>
      <c r="C262" s="21" t="s">
        <v>17305</v>
      </c>
      <c r="D262" s="21" t="s">
        <v>7216</v>
      </c>
      <c r="E262" s="22">
        <v>43</v>
      </c>
      <c r="F262" s="22">
        <v>3</v>
      </c>
      <c r="G262" s="21" t="s">
        <v>4975</v>
      </c>
      <c r="H262" s="21" t="s">
        <v>17306</v>
      </c>
    </row>
    <row r="263" spans="1:8" x14ac:dyDescent="0.3">
      <c r="A263" s="21" t="s">
        <v>17307</v>
      </c>
      <c r="B263" s="22">
        <v>2017</v>
      </c>
      <c r="C263" s="21" t="s">
        <v>17308</v>
      </c>
      <c r="D263" s="21" t="s">
        <v>17309</v>
      </c>
      <c r="E263" s="22">
        <v>22</v>
      </c>
      <c r="F263" s="22">
        <v>2</v>
      </c>
      <c r="G263" s="21" t="s">
        <v>17310</v>
      </c>
      <c r="H263" s="21" t="s">
        <v>17311</v>
      </c>
    </row>
    <row r="264" spans="1:8" x14ac:dyDescent="0.3">
      <c r="A264" s="21" t="s">
        <v>17312</v>
      </c>
      <c r="B264" s="22">
        <v>2022</v>
      </c>
      <c r="C264" s="21" t="s">
        <v>17313</v>
      </c>
      <c r="D264" s="21" t="s">
        <v>17314</v>
      </c>
      <c r="E264" s="22">
        <v>2022</v>
      </c>
      <c r="F264" s="23"/>
      <c r="G264" s="21" t="s">
        <v>1950</v>
      </c>
      <c r="H264" s="21" t="s">
        <v>17315</v>
      </c>
    </row>
    <row r="265" spans="1:8" x14ac:dyDescent="0.3">
      <c r="A265" s="21" t="s">
        <v>17316</v>
      </c>
      <c r="B265" s="22">
        <v>2018</v>
      </c>
      <c r="C265" s="21" t="s">
        <v>17317</v>
      </c>
      <c r="D265" s="21" t="s">
        <v>5196</v>
      </c>
      <c r="E265" s="22">
        <v>15</v>
      </c>
      <c r="F265" s="22">
        <v>11</v>
      </c>
      <c r="G265" s="21" t="s">
        <v>17318</v>
      </c>
      <c r="H265" s="21" t="s">
        <v>17319</v>
      </c>
    </row>
    <row r="266" spans="1:8" x14ac:dyDescent="0.3">
      <c r="A266" s="21" t="s">
        <v>17320</v>
      </c>
      <c r="B266" s="22">
        <v>2023</v>
      </c>
      <c r="C266" s="21" t="s">
        <v>17321</v>
      </c>
      <c r="D266" s="21" t="s">
        <v>17233</v>
      </c>
      <c r="E266" s="22">
        <v>14</v>
      </c>
      <c r="F266" s="22">
        <v>9</v>
      </c>
      <c r="G266" s="23"/>
      <c r="H266" s="21" t="s">
        <v>17322</v>
      </c>
    </row>
    <row r="267" spans="1:8" x14ac:dyDescent="0.3">
      <c r="A267" s="21" t="s">
        <v>17323</v>
      </c>
      <c r="B267" s="22">
        <v>2019</v>
      </c>
      <c r="C267" s="21" t="s">
        <v>17324</v>
      </c>
      <c r="D267" s="21" t="s">
        <v>8575</v>
      </c>
      <c r="E267" s="22">
        <v>3</v>
      </c>
      <c r="F267" s="21" t="s">
        <v>13472</v>
      </c>
      <c r="G267" s="24">
        <v>45683</v>
      </c>
      <c r="H267" s="23"/>
    </row>
    <row r="268" spans="1:8" x14ac:dyDescent="0.3">
      <c r="A268" s="21" t="s">
        <v>13514</v>
      </c>
      <c r="B268" s="22">
        <v>2021</v>
      </c>
      <c r="C268" s="21" t="s">
        <v>17325</v>
      </c>
      <c r="D268" s="21" t="s">
        <v>13516</v>
      </c>
      <c r="E268" s="22">
        <v>15</v>
      </c>
      <c r="F268" s="22">
        <v>4</v>
      </c>
      <c r="G268" s="21" t="s">
        <v>13517</v>
      </c>
      <c r="H268" s="21" t="s">
        <v>13518</v>
      </c>
    </row>
    <row r="269" spans="1:8" x14ac:dyDescent="0.3">
      <c r="A269" s="21" t="s">
        <v>17326</v>
      </c>
      <c r="B269" s="22">
        <v>2021</v>
      </c>
      <c r="C269" s="21" t="s">
        <v>17327</v>
      </c>
      <c r="D269" s="21" t="s">
        <v>8640</v>
      </c>
      <c r="E269" s="22">
        <v>13</v>
      </c>
      <c r="F269" s="22">
        <v>3</v>
      </c>
      <c r="G269" s="21" t="s">
        <v>17328</v>
      </c>
      <c r="H269" s="21" t="s">
        <v>17329</v>
      </c>
    </row>
    <row r="270" spans="1:8" x14ac:dyDescent="0.3">
      <c r="A270" s="21" t="s">
        <v>17330</v>
      </c>
      <c r="B270" s="22">
        <v>2022</v>
      </c>
      <c r="C270" s="21" t="s">
        <v>17331</v>
      </c>
      <c r="D270" s="21" t="s">
        <v>7216</v>
      </c>
      <c r="E270" s="22">
        <v>26</v>
      </c>
      <c r="F270" s="22">
        <v>2</v>
      </c>
      <c r="G270" s="21" t="s">
        <v>17332</v>
      </c>
      <c r="H270" s="23"/>
    </row>
    <row r="271" spans="1:8" x14ac:dyDescent="0.3">
      <c r="A271" s="21" t="s">
        <v>17333</v>
      </c>
      <c r="B271" s="22">
        <v>2021</v>
      </c>
      <c r="C271" s="21" t="s">
        <v>17334</v>
      </c>
      <c r="D271" s="21" t="s">
        <v>8147</v>
      </c>
      <c r="E271" s="22">
        <v>32</v>
      </c>
      <c r="F271" s="22">
        <v>2</v>
      </c>
      <c r="G271" s="21" t="s">
        <v>17335</v>
      </c>
      <c r="H271" s="21" t="s">
        <v>17336</v>
      </c>
    </row>
    <row r="272" spans="1:8" x14ac:dyDescent="0.3">
      <c r="A272" s="21" t="s">
        <v>17337</v>
      </c>
      <c r="B272" s="22">
        <v>2022</v>
      </c>
      <c r="C272" s="21" t="s">
        <v>17338</v>
      </c>
      <c r="D272" s="21" t="s">
        <v>3186</v>
      </c>
      <c r="E272" s="22">
        <v>12</v>
      </c>
      <c r="F272" s="22">
        <v>7</v>
      </c>
      <c r="G272" s="21" t="s">
        <v>17339</v>
      </c>
      <c r="H272" s="21" t="s">
        <v>17340</v>
      </c>
    </row>
    <row r="273" spans="1:8" x14ac:dyDescent="0.3">
      <c r="A273" s="21" t="s">
        <v>17341</v>
      </c>
      <c r="B273" s="22">
        <v>2021</v>
      </c>
      <c r="C273" s="21" t="s">
        <v>17342</v>
      </c>
      <c r="D273" s="21" t="s">
        <v>17343</v>
      </c>
      <c r="E273" s="22">
        <v>2021</v>
      </c>
      <c r="F273" s="23"/>
      <c r="G273" s="21" t="s">
        <v>1950</v>
      </c>
      <c r="H273" s="21" t="s">
        <v>17344</v>
      </c>
    </row>
    <row r="274" spans="1:8" x14ac:dyDescent="0.3">
      <c r="A274" s="21" t="s">
        <v>17345</v>
      </c>
      <c r="B274" s="22">
        <v>2019</v>
      </c>
      <c r="C274" s="21" t="s">
        <v>17346</v>
      </c>
      <c r="D274" s="21" t="s">
        <v>1524</v>
      </c>
      <c r="E274" s="22">
        <v>45</v>
      </c>
      <c r="F274" s="23"/>
      <c r="G274" s="21" t="s">
        <v>17347</v>
      </c>
      <c r="H274" s="21" t="s">
        <v>17348</v>
      </c>
    </row>
    <row r="275" spans="1:8" x14ac:dyDescent="0.3">
      <c r="A275" s="21" t="s">
        <v>17349</v>
      </c>
      <c r="B275" s="22">
        <v>1981</v>
      </c>
      <c r="C275" s="21" t="s">
        <v>17350</v>
      </c>
      <c r="D275" s="21" t="s">
        <v>1286</v>
      </c>
      <c r="E275" s="22">
        <v>40</v>
      </c>
      <c r="F275" s="22">
        <v>2</v>
      </c>
      <c r="G275" s="21" t="s">
        <v>17351</v>
      </c>
      <c r="H275" s="21" t="s">
        <v>17352</v>
      </c>
    </row>
    <row r="276" spans="1:8" x14ac:dyDescent="0.3">
      <c r="A276" s="21" t="s">
        <v>17353</v>
      </c>
      <c r="B276" s="22">
        <v>1997</v>
      </c>
      <c r="C276" s="21" t="s">
        <v>17354</v>
      </c>
      <c r="D276" s="21" t="s">
        <v>17355</v>
      </c>
      <c r="E276" s="22">
        <v>23</v>
      </c>
      <c r="F276" s="22">
        <v>7</v>
      </c>
      <c r="G276" s="21" t="s">
        <v>14778</v>
      </c>
      <c r="H276" s="21" t="s">
        <v>17356</v>
      </c>
    </row>
    <row r="277" spans="1:8" x14ac:dyDescent="0.3">
      <c r="A277" s="21" t="s">
        <v>17213</v>
      </c>
      <c r="B277" s="22">
        <v>2023</v>
      </c>
      <c r="C277" s="21" t="s">
        <v>17357</v>
      </c>
      <c r="D277" s="21" t="s">
        <v>8147</v>
      </c>
      <c r="E277" s="22">
        <v>34</v>
      </c>
      <c r="F277" s="22">
        <v>3</v>
      </c>
      <c r="G277" s="21" t="s">
        <v>17215</v>
      </c>
      <c r="H277" s="21" t="s">
        <v>17216</v>
      </c>
    </row>
    <row r="278" spans="1:8" x14ac:dyDescent="0.3">
      <c r="A278" s="21" t="s">
        <v>17358</v>
      </c>
      <c r="B278" s="22">
        <v>2020</v>
      </c>
      <c r="C278" s="21" t="s">
        <v>17359</v>
      </c>
      <c r="D278" s="21" t="s">
        <v>7216</v>
      </c>
      <c r="E278" s="22">
        <v>44</v>
      </c>
      <c r="F278" s="22">
        <v>4</v>
      </c>
      <c r="G278" s="21" t="s">
        <v>17360</v>
      </c>
      <c r="H278" s="21" t="s">
        <v>17361</v>
      </c>
    </row>
    <row r="279" spans="1:8" x14ac:dyDescent="0.3">
      <c r="A279" s="21" t="s">
        <v>17362</v>
      </c>
      <c r="B279" s="22">
        <v>1987</v>
      </c>
      <c r="C279" s="21" t="s">
        <v>17363</v>
      </c>
      <c r="D279" s="21" t="s">
        <v>1286</v>
      </c>
      <c r="E279" s="22">
        <v>52</v>
      </c>
      <c r="F279" s="22">
        <v>4</v>
      </c>
      <c r="G279" s="21" t="s">
        <v>17364</v>
      </c>
      <c r="H279" s="21" t="s">
        <v>17365</v>
      </c>
    </row>
    <row r="280" spans="1:8" x14ac:dyDescent="0.3">
      <c r="A280" s="21" t="s">
        <v>17366</v>
      </c>
      <c r="B280" s="22">
        <v>2019</v>
      </c>
      <c r="C280" s="21" t="s">
        <v>17367</v>
      </c>
      <c r="D280" s="21" t="s">
        <v>17368</v>
      </c>
      <c r="E280" s="22">
        <v>40</v>
      </c>
      <c r="F280" s="22">
        <v>2</v>
      </c>
      <c r="G280" s="21" t="s">
        <v>17369</v>
      </c>
      <c r="H280" s="21" t="s">
        <v>17370</v>
      </c>
    </row>
    <row r="281" spans="1:8" x14ac:dyDescent="0.3">
      <c r="A281" s="21" t="s">
        <v>17371</v>
      </c>
      <c r="B281" s="22">
        <v>1996</v>
      </c>
      <c r="C281" s="21" t="s">
        <v>17372</v>
      </c>
      <c r="D281" s="21" t="s">
        <v>14125</v>
      </c>
      <c r="E281" s="22">
        <v>32</v>
      </c>
      <c r="F281" s="22">
        <v>6</v>
      </c>
      <c r="G281" s="21" t="s">
        <v>17373</v>
      </c>
      <c r="H281" s="21" t="s">
        <v>17374</v>
      </c>
    </row>
    <row r="282" spans="1:8" x14ac:dyDescent="0.3">
      <c r="A282" s="21" t="s">
        <v>17375</v>
      </c>
      <c r="B282" s="22">
        <v>2016</v>
      </c>
      <c r="C282" s="21" t="s">
        <v>17376</v>
      </c>
      <c r="D282" s="21" t="s">
        <v>4417</v>
      </c>
      <c r="E282" s="22">
        <v>8</v>
      </c>
      <c r="F282" s="22">
        <v>2</v>
      </c>
      <c r="G282" s="21" t="s">
        <v>17377</v>
      </c>
      <c r="H282" s="21" t="s">
        <v>17378</v>
      </c>
    </row>
    <row r="283" spans="1:8" x14ac:dyDescent="0.3">
      <c r="A283" s="21" t="s">
        <v>17379</v>
      </c>
      <c r="B283" s="22">
        <v>1983</v>
      </c>
      <c r="C283" s="21" t="s">
        <v>17380</v>
      </c>
      <c r="D283" s="21" t="s">
        <v>1286</v>
      </c>
      <c r="E283" s="22">
        <v>44</v>
      </c>
      <c r="F283" s="22">
        <v>1</v>
      </c>
      <c r="G283" s="21" t="s">
        <v>17381</v>
      </c>
      <c r="H283" s="21" t="s">
        <v>17382</v>
      </c>
    </row>
    <row r="284" spans="1:8" x14ac:dyDescent="0.3">
      <c r="A284" s="21" t="s">
        <v>17383</v>
      </c>
      <c r="B284" s="22">
        <v>2014</v>
      </c>
      <c r="C284" s="21" t="s">
        <v>17384</v>
      </c>
      <c r="D284" s="21" t="s">
        <v>3064</v>
      </c>
      <c r="E284" s="22">
        <v>9</v>
      </c>
      <c r="F284" s="22">
        <v>5</v>
      </c>
      <c r="G284" s="21" t="s">
        <v>17385</v>
      </c>
      <c r="H284" s="21" t="s">
        <v>17386</v>
      </c>
    </row>
    <row r="285" spans="1:8" x14ac:dyDescent="0.3">
      <c r="A285" s="21" t="s">
        <v>17387</v>
      </c>
      <c r="B285" s="22">
        <v>2006</v>
      </c>
      <c r="C285" s="21" t="s">
        <v>17388</v>
      </c>
      <c r="D285" s="21" t="s">
        <v>17389</v>
      </c>
      <c r="E285" s="22">
        <v>6</v>
      </c>
      <c r="F285" s="23"/>
      <c r="G285" s="21" t="s">
        <v>17390</v>
      </c>
      <c r="H285" s="21" t="s">
        <v>17391</v>
      </c>
    </row>
    <row r="286" spans="1:8" x14ac:dyDescent="0.3">
      <c r="A286" s="21" t="s">
        <v>17392</v>
      </c>
      <c r="B286" s="22">
        <v>2007</v>
      </c>
      <c r="C286" s="21" t="s">
        <v>17393</v>
      </c>
      <c r="D286" s="21" t="s">
        <v>4818</v>
      </c>
      <c r="E286" s="22">
        <v>8</v>
      </c>
      <c r="F286" s="22">
        <v>1</v>
      </c>
      <c r="G286" s="21" t="s">
        <v>17394</v>
      </c>
      <c r="H286" s="21" t="s">
        <v>17395</v>
      </c>
    </row>
    <row r="287" spans="1:8" x14ac:dyDescent="0.3">
      <c r="A287" s="21" t="s">
        <v>17218</v>
      </c>
      <c r="B287" s="22">
        <v>2018</v>
      </c>
      <c r="C287" s="21" t="s">
        <v>17219</v>
      </c>
      <c r="D287" s="45" t="s">
        <v>17220</v>
      </c>
      <c r="E287" s="46"/>
      <c r="F287" s="23"/>
      <c r="G287" s="25">
        <v>45992</v>
      </c>
      <c r="H287" s="23"/>
    </row>
    <row r="288" spans="1:8" x14ac:dyDescent="0.3">
      <c r="A288" s="21" t="s">
        <v>11564</v>
      </c>
      <c r="B288" s="22">
        <v>2024</v>
      </c>
      <c r="C288" s="21" t="s">
        <v>17396</v>
      </c>
      <c r="D288" s="23"/>
      <c r="E288" s="23"/>
      <c r="F288" s="23"/>
      <c r="G288" s="45" t="s">
        <v>17397</v>
      </c>
      <c r="H288" s="46"/>
    </row>
    <row r="289" spans="1:8" x14ac:dyDescent="0.3">
      <c r="A289" s="21" t="s">
        <v>17398</v>
      </c>
      <c r="B289" s="22">
        <v>2009</v>
      </c>
      <c r="C289" s="21" t="s">
        <v>17399</v>
      </c>
      <c r="D289" s="21" t="s">
        <v>15439</v>
      </c>
      <c r="E289" s="22">
        <v>165</v>
      </c>
      <c r="F289" s="22">
        <v>3</v>
      </c>
      <c r="G289" s="21" t="s">
        <v>17400</v>
      </c>
      <c r="H289" s="21" t="s">
        <v>17401</v>
      </c>
    </row>
    <row r="290" spans="1:8" x14ac:dyDescent="0.3">
      <c r="A290" s="21" t="s">
        <v>17402</v>
      </c>
      <c r="B290" s="22">
        <v>2011</v>
      </c>
      <c r="C290" s="21" t="s">
        <v>17403</v>
      </c>
      <c r="D290" s="21" t="s">
        <v>1278</v>
      </c>
      <c r="E290" s="22">
        <v>54</v>
      </c>
      <c r="F290" s="22">
        <v>6</v>
      </c>
      <c r="G290" s="21" t="s">
        <v>17404</v>
      </c>
      <c r="H290" s="21" t="s">
        <v>17405</v>
      </c>
    </row>
    <row r="291" spans="1:8" x14ac:dyDescent="0.3">
      <c r="A291" s="21" t="s">
        <v>17406</v>
      </c>
      <c r="B291" s="22">
        <v>2006</v>
      </c>
      <c r="C291" s="21" t="s">
        <v>17407</v>
      </c>
      <c r="D291" s="21" t="s">
        <v>17408</v>
      </c>
      <c r="E291" s="22">
        <v>29</v>
      </c>
      <c r="F291" s="22">
        <v>4</v>
      </c>
      <c r="G291" s="21" t="s">
        <v>17409</v>
      </c>
      <c r="H291" s="21" t="s">
        <v>17410</v>
      </c>
    </row>
    <row r="292" spans="1:8" x14ac:dyDescent="0.3">
      <c r="A292" s="21" t="s">
        <v>17411</v>
      </c>
      <c r="B292" s="22">
        <v>2009</v>
      </c>
      <c r="C292" s="21" t="s">
        <v>17412</v>
      </c>
      <c r="D292" s="21" t="s">
        <v>9581</v>
      </c>
      <c r="E292" s="22">
        <v>18</v>
      </c>
      <c r="F292" s="22">
        <v>2</v>
      </c>
      <c r="G292" s="21" t="s">
        <v>17413</v>
      </c>
      <c r="H292" s="21" t="s">
        <v>17414</v>
      </c>
    </row>
    <row r="293" spans="1:8" x14ac:dyDescent="0.3">
      <c r="A293" s="21" t="s">
        <v>17415</v>
      </c>
      <c r="B293" s="22">
        <v>2018</v>
      </c>
      <c r="C293" s="21" t="s">
        <v>17416</v>
      </c>
      <c r="D293" s="21" t="s">
        <v>15142</v>
      </c>
      <c r="E293" s="22">
        <v>103</v>
      </c>
      <c r="F293" s="22">
        <v>8</v>
      </c>
      <c r="G293" s="21" t="s">
        <v>17417</v>
      </c>
      <c r="H293" s="21" t="s">
        <v>17418</v>
      </c>
    </row>
    <row r="294" spans="1:8" x14ac:dyDescent="0.3">
      <c r="A294" s="21" t="s">
        <v>17419</v>
      </c>
      <c r="B294" s="22">
        <v>2008</v>
      </c>
      <c r="C294" s="21" t="s">
        <v>17420</v>
      </c>
      <c r="D294" s="21" t="s">
        <v>4818</v>
      </c>
      <c r="E294" s="22">
        <v>9</v>
      </c>
      <c r="F294" s="22">
        <v>7</v>
      </c>
      <c r="G294" s="21" t="s">
        <v>17421</v>
      </c>
      <c r="H294" s="21" t="s">
        <v>17422</v>
      </c>
    </row>
    <row r="295" spans="1:8" x14ac:dyDescent="0.3">
      <c r="A295" s="21" t="s">
        <v>17423</v>
      </c>
      <c r="B295" s="22">
        <v>2021</v>
      </c>
      <c r="C295" s="21" t="s">
        <v>17424</v>
      </c>
      <c r="D295" s="21" t="s">
        <v>17425</v>
      </c>
      <c r="E295" s="22">
        <v>72</v>
      </c>
      <c r="F295" s="22">
        <v>5</v>
      </c>
      <c r="G295" s="21" t="s">
        <v>17426</v>
      </c>
      <c r="H295" s="21" t="s">
        <v>17427</v>
      </c>
    </row>
    <row r="296" spans="1:8" x14ac:dyDescent="0.3">
      <c r="A296" s="21" t="s">
        <v>17428</v>
      </c>
      <c r="B296" s="22">
        <v>2019</v>
      </c>
      <c r="C296" s="21" t="s">
        <v>17429</v>
      </c>
      <c r="D296" s="21" t="s">
        <v>7163</v>
      </c>
      <c r="E296" s="22">
        <v>98</v>
      </c>
      <c r="F296" s="23"/>
      <c r="G296" s="21" t="s">
        <v>2394</v>
      </c>
      <c r="H296" s="21" t="s">
        <v>17430</v>
      </c>
    </row>
    <row r="297" spans="1:8" x14ac:dyDescent="0.3">
      <c r="A297" s="21" t="s">
        <v>17431</v>
      </c>
      <c r="B297" s="22">
        <v>2021</v>
      </c>
      <c r="C297" s="21" t="s">
        <v>17432</v>
      </c>
      <c r="D297" s="21" t="s">
        <v>4908</v>
      </c>
      <c r="E297" s="23"/>
      <c r="F297" s="23"/>
      <c r="G297" s="23"/>
      <c r="H297" s="27" t="s">
        <v>17433</v>
      </c>
    </row>
    <row r="298" spans="1:8" x14ac:dyDescent="0.3">
      <c r="A298" s="21" t="s">
        <v>17431</v>
      </c>
      <c r="B298" s="22">
        <v>2022</v>
      </c>
      <c r="C298" s="21" t="s">
        <v>17291</v>
      </c>
      <c r="D298" s="21" t="s">
        <v>4908</v>
      </c>
      <c r="E298" s="23"/>
      <c r="F298" s="23"/>
      <c r="G298" s="23"/>
      <c r="H298" s="27" t="s">
        <v>17292</v>
      </c>
    </row>
    <row r="299" spans="1:8" x14ac:dyDescent="0.3">
      <c r="A299" s="21" t="s">
        <v>17434</v>
      </c>
      <c r="B299" s="22">
        <v>2018</v>
      </c>
      <c r="C299" s="21" t="s">
        <v>17435</v>
      </c>
      <c r="D299" s="21" t="s">
        <v>17436</v>
      </c>
      <c r="E299" s="22">
        <v>64</v>
      </c>
      <c r="F299" s="22">
        <v>11</v>
      </c>
      <c r="G299" s="21" t="s">
        <v>17437</v>
      </c>
      <c r="H299" s="21" t="s">
        <v>17438</v>
      </c>
    </row>
    <row r="300" spans="1:8" x14ac:dyDescent="0.3">
      <c r="A300" s="21" t="s">
        <v>17333</v>
      </c>
      <c r="B300" s="22">
        <v>2021</v>
      </c>
      <c r="C300" s="21" t="s">
        <v>17334</v>
      </c>
      <c r="D300" s="21" t="s">
        <v>8147</v>
      </c>
      <c r="E300" s="22">
        <v>32</v>
      </c>
      <c r="F300" s="22">
        <v>2</v>
      </c>
      <c r="G300" s="21" t="s">
        <v>17335</v>
      </c>
      <c r="H300" s="21" t="s">
        <v>17336</v>
      </c>
    </row>
    <row r="301" spans="1:8" x14ac:dyDescent="0.3">
      <c r="A301" s="21" t="s">
        <v>17345</v>
      </c>
      <c r="B301" s="22">
        <v>2019</v>
      </c>
      <c r="C301" s="21" t="s">
        <v>17346</v>
      </c>
      <c r="D301" s="21" t="s">
        <v>1524</v>
      </c>
      <c r="E301" s="22">
        <v>45</v>
      </c>
      <c r="F301" s="23"/>
      <c r="G301" s="21" t="s">
        <v>17347</v>
      </c>
      <c r="H301" s="21" t="s">
        <v>17348</v>
      </c>
    </row>
    <row r="302" spans="1:8" x14ac:dyDescent="0.3">
      <c r="A302" s="21" t="s">
        <v>17439</v>
      </c>
      <c r="B302" s="22">
        <v>2014</v>
      </c>
      <c r="C302" s="21" t="s">
        <v>17440</v>
      </c>
      <c r="D302" s="21" t="s">
        <v>1351</v>
      </c>
      <c r="E302" s="22">
        <v>140</v>
      </c>
      <c r="F302" s="22">
        <v>6</v>
      </c>
      <c r="G302" s="21" t="s">
        <v>17441</v>
      </c>
      <c r="H302" s="21" t="s">
        <v>17442</v>
      </c>
    </row>
    <row r="303" spans="1:8" x14ac:dyDescent="0.3">
      <c r="A303" s="21" t="s">
        <v>17443</v>
      </c>
      <c r="B303" s="22">
        <v>2016</v>
      </c>
      <c r="C303" s="21" t="s">
        <v>17444</v>
      </c>
      <c r="D303" s="21" t="s">
        <v>17445</v>
      </c>
      <c r="E303" s="22">
        <v>25</v>
      </c>
      <c r="F303" s="22">
        <v>2</v>
      </c>
      <c r="G303" s="21" t="s">
        <v>17446</v>
      </c>
      <c r="H303" s="23"/>
    </row>
    <row r="304" spans="1:8" x14ac:dyDescent="0.3">
      <c r="A304" s="21" t="s">
        <v>17447</v>
      </c>
      <c r="B304" s="22">
        <v>2013</v>
      </c>
      <c r="C304" s="21" t="s">
        <v>17448</v>
      </c>
      <c r="D304" s="21" t="s">
        <v>17449</v>
      </c>
      <c r="E304" s="22">
        <v>51</v>
      </c>
      <c r="F304" s="22">
        <v>7</v>
      </c>
      <c r="G304" s="21" t="s">
        <v>17450</v>
      </c>
      <c r="H304" s="23"/>
    </row>
    <row r="305" spans="1:8" x14ac:dyDescent="0.3">
      <c r="A305" s="21" t="s">
        <v>17451</v>
      </c>
      <c r="B305" s="22">
        <v>2014</v>
      </c>
      <c r="C305" s="21" t="s">
        <v>17452</v>
      </c>
      <c r="D305" s="21" t="s">
        <v>17453</v>
      </c>
      <c r="E305" s="22">
        <v>20</v>
      </c>
      <c r="F305" s="22">
        <v>2</v>
      </c>
      <c r="G305" s="21" t="s">
        <v>17454</v>
      </c>
      <c r="H305" s="23"/>
    </row>
    <row r="306" spans="1:8" x14ac:dyDescent="0.3">
      <c r="A306" s="21" t="s">
        <v>17455</v>
      </c>
      <c r="B306" s="22">
        <v>2012</v>
      </c>
      <c r="C306" s="21" t="s">
        <v>17456</v>
      </c>
      <c r="D306" s="21" t="s">
        <v>17457</v>
      </c>
      <c r="E306" s="22">
        <v>68</v>
      </c>
      <c r="F306" s="22">
        <v>11</v>
      </c>
      <c r="G306" s="21" t="s">
        <v>17458</v>
      </c>
      <c r="H306" s="23"/>
    </row>
    <row r="307" spans="1:8" x14ac:dyDescent="0.3">
      <c r="A307" s="21" t="s">
        <v>17459</v>
      </c>
      <c r="B307" s="22">
        <v>2016</v>
      </c>
      <c r="C307" s="21" t="s">
        <v>17460</v>
      </c>
      <c r="D307" s="21" t="s">
        <v>1206</v>
      </c>
      <c r="E307" s="22">
        <v>51</v>
      </c>
      <c r="F307" s="23"/>
      <c r="G307" s="21" t="s">
        <v>17461</v>
      </c>
      <c r="H307" s="23"/>
    </row>
    <row r="308" spans="1:8" x14ac:dyDescent="0.3">
      <c r="A308" s="21" t="s">
        <v>17462</v>
      </c>
      <c r="B308" s="22">
        <v>2011</v>
      </c>
      <c r="C308" s="21" t="s">
        <v>17463</v>
      </c>
      <c r="D308" s="21" t="s">
        <v>17464</v>
      </c>
      <c r="E308" s="22">
        <v>23</v>
      </c>
      <c r="F308" s="22">
        <v>2</v>
      </c>
      <c r="G308" s="21" t="s">
        <v>17465</v>
      </c>
      <c r="H308" s="23"/>
    </row>
    <row r="309" spans="1:8" x14ac:dyDescent="0.3">
      <c r="A309" s="21" t="s">
        <v>17466</v>
      </c>
      <c r="B309" s="22">
        <v>2015</v>
      </c>
      <c r="C309" s="21" t="s">
        <v>17467</v>
      </c>
      <c r="D309" s="21" t="s">
        <v>17468</v>
      </c>
      <c r="E309" s="22">
        <v>25</v>
      </c>
      <c r="F309" s="22">
        <v>5</v>
      </c>
      <c r="G309" s="21" t="s">
        <v>17469</v>
      </c>
      <c r="H309" s="23"/>
    </row>
    <row r="310" spans="1:8" x14ac:dyDescent="0.3">
      <c r="A310" s="21" t="s">
        <v>17470</v>
      </c>
      <c r="B310" s="22">
        <v>2014</v>
      </c>
      <c r="C310" s="21" t="s">
        <v>17471</v>
      </c>
      <c r="D310" s="21" t="s">
        <v>17472</v>
      </c>
      <c r="E310" s="22">
        <v>19</v>
      </c>
      <c r="F310" s="22">
        <v>1</v>
      </c>
      <c r="G310" s="21" t="s">
        <v>17473</v>
      </c>
      <c r="H310" s="23"/>
    </row>
    <row r="311" spans="1:8" x14ac:dyDescent="0.3">
      <c r="A311" s="21" t="s">
        <v>17474</v>
      </c>
      <c r="B311" s="22">
        <v>2016</v>
      </c>
      <c r="C311" s="21" t="s">
        <v>17475</v>
      </c>
      <c r="D311" s="21" t="s">
        <v>17476</v>
      </c>
      <c r="E311" s="22">
        <v>46</v>
      </c>
      <c r="F311" s="22">
        <v>1</v>
      </c>
      <c r="G311" s="21" t="s">
        <v>17477</v>
      </c>
      <c r="H311" s="23"/>
    </row>
    <row r="312" spans="1:8" x14ac:dyDescent="0.3">
      <c r="A312" s="21" t="s">
        <v>17478</v>
      </c>
      <c r="B312" s="22">
        <v>2013</v>
      </c>
      <c r="C312" s="21" t="s">
        <v>17479</v>
      </c>
      <c r="D312" s="21" t="s">
        <v>17480</v>
      </c>
      <c r="E312" s="22">
        <v>43</v>
      </c>
      <c r="F312" s="23"/>
      <c r="G312" s="21" t="s">
        <v>17481</v>
      </c>
      <c r="H312" s="23"/>
    </row>
    <row r="313" spans="1:8" x14ac:dyDescent="0.3">
      <c r="A313" s="21" t="s">
        <v>17482</v>
      </c>
      <c r="B313" s="22">
        <v>2008</v>
      </c>
      <c r="C313" s="21" t="s">
        <v>17483</v>
      </c>
      <c r="D313" s="21" t="s">
        <v>4318</v>
      </c>
      <c r="E313" s="22">
        <v>18</v>
      </c>
      <c r="F313" s="22">
        <v>1</v>
      </c>
      <c r="G313" s="21" t="s">
        <v>17484</v>
      </c>
      <c r="H313" s="23"/>
    </row>
    <row r="314" spans="1:8" x14ac:dyDescent="0.3">
      <c r="A314" s="21" t="s">
        <v>17485</v>
      </c>
      <c r="B314" s="22">
        <v>2016</v>
      </c>
      <c r="C314" s="21" t="s">
        <v>17486</v>
      </c>
      <c r="D314" s="21" t="s">
        <v>15309</v>
      </c>
      <c r="E314" s="22">
        <v>190</v>
      </c>
      <c r="F314" s="23"/>
      <c r="G314" s="21" t="s">
        <v>17487</v>
      </c>
      <c r="H314" s="23"/>
    </row>
    <row r="315" spans="1:8" x14ac:dyDescent="0.3">
      <c r="A315" s="21" t="s">
        <v>17488</v>
      </c>
      <c r="B315" s="22">
        <v>2014</v>
      </c>
      <c r="C315" s="21" t="s">
        <v>17489</v>
      </c>
      <c r="D315" s="21" t="s">
        <v>17490</v>
      </c>
      <c r="E315" s="22">
        <v>23</v>
      </c>
      <c r="F315" s="22">
        <v>2</v>
      </c>
      <c r="G315" s="21" t="s">
        <v>17491</v>
      </c>
      <c r="H315" s="23"/>
    </row>
    <row r="316" spans="1:8" x14ac:dyDescent="0.3">
      <c r="A316" s="21" t="s">
        <v>17492</v>
      </c>
      <c r="B316" s="22">
        <v>2015</v>
      </c>
      <c r="C316" s="21" t="s">
        <v>17493</v>
      </c>
      <c r="D316" s="21" t="s">
        <v>17494</v>
      </c>
      <c r="E316" s="22">
        <v>9</v>
      </c>
      <c r="F316" s="22">
        <v>4</v>
      </c>
      <c r="G316" s="23"/>
      <c r="H316" s="23"/>
    </row>
    <row r="317" spans="1:8" x14ac:dyDescent="0.3">
      <c r="A317" s="21" t="s">
        <v>17495</v>
      </c>
      <c r="B317" s="22">
        <v>2016</v>
      </c>
      <c r="C317" s="21" t="s">
        <v>17496</v>
      </c>
      <c r="D317" s="21" t="s">
        <v>3452</v>
      </c>
      <c r="E317" s="22">
        <v>71</v>
      </c>
      <c r="F317" s="22">
        <v>1</v>
      </c>
      <c r="G317" s="21" t="s">
        <v>17497</v>
      </c>
      <c r="H317" s="23"/>
    </row>
    <row r="318" spans="1:8" x14ac:dyDescent="0.3">
      <c r="A318" s="21" t="s">
        <v>17498</v>
      </c>
      <c r="B318" s="22">
        <v>2016</v>
      </c>
      <c r="C318" s="21" t="s">
        <v>17499</v>
      </c>
      <c r="D318" s="21" t="s">
        <v>17500</v>
      </c>
      <c r="E318" s="22">
        <v>17</v>
      </c>
      <c r="F318" s="22">
        <v>1</v>
      </c>
      <c r="G318" s="23"/>
      <c r="H318" s="23"/>
    </row>
    <row r="319" spans="1:8" x14ac:dyDescent="0.3">
      <c r="A319" s="21" t="s">
        <v>17501</v>
      </c>
      <c r="B319" s="22">
        <v>2016</v>
      </c>
      <c r="C319" s="21" t="s">
        <v>17502</v>
      </c>
      <c r="D319" s="21" t="s">
        <v>17503</v>
      </c>
      <c r="E319" s="22">
        <v>11</v>
      </c>
      <c r="F319" s="25">
        <v>45750</v>
      </c>
      <c r="G319" s="21" t="s">
        <v>17504</v>
      </c>
      <c r="H319" s="23"/>
    </row>
    <row r="320" spans="1:8" x14ac:dyDescent="0.3">
      <c r="A320" s="21" t="s">
        <v>17505</v>
      </c>
      <c r="B320" s="22">
        <v>2014</v>
      </c>
      <c r="C320" s="21" t="s">
        <v>17506</v>
      </c>
      <c r="D320" s="21" t="s">
        <v>17507</v>
      </c>
      <c r="E320" s="22">
        <v>16</v>
      </c>
      <c r="F320" s="22">
        <v>3</v>
      </c>
      <c r="G320" s="23"/>
      <c r="H320" s="23"/>
    </row>
    <row r="321" spans="1:8" x14ac:dyDescent="0.3">
      <c r="A321" s="21" t="s">
        <v>17508</v>
      </c>
      <c r="B321" s="22">
        <v>2015</v>
      </c>
      <c r="C321" s="21" t="s">
        <v>17509</v>
      </c>
      <c r="D321" s="21" t="s">
        <v>17510</v>
      </c>
      <c r="E321" s="22">
        <v>19</v>
      </c>
      <c r="F321" s="23"/>
      <c r="G321" s="24">
        <v>45672</v>
      </c>
      <c r="H321" s="23"/>
    </row>
    <row r="322" spans="1:8" x14ac:dyDescent="0.3">
      <c r="A322" s="21" t="s">
        <v>17511</v>
      </c>
      <c r="B322" s="22">
        <v>2013</v>
      </c>
      <c r="C322" s="21" t="s">
        <v>17512</v>
      </c>
      <c r="D322" s="21" t="s">
        <v>5223</v>
      </c>
      <c r="E322" s="22">
        <v>16</v>
      </c>
      <c r="F322" s="22">
        <v>3</v>
      </c>
      <c r="G322" s="21" t="s">
        <v>17513</v>
      </c>
      <c r="H322" s="23"/>
    </row>
    <row r="323" spans="1:8" x14ac:dyDescent="0.3">
      <c r="A323" s="21" t="s">
        <v>17514</v>
      </c>
      <c r="B323" s="22">
        <v>2014</v>
      </c>
      <c r="C323" s="21" t="s">
        <v>17515</v>
      </c>
      <c r="D323" s="21" t="s">
        <v>17516</v>
      </c>
      <c r="E323" s="22">
        <v>4</v>
      </c>
      <c r="F323" s="22">
        <v>3</v>
      </c>
      <c r="G323" s="21" t="s">
        <v>17517</v>
      </c>
      <c r="H323" s="23"/>
    </row>
    <row r="324" spans="1:8" x14ac:dyDescent="0.3">
      <c r="A324" s="21" t="s">
        <v>17514</v>
      </c>
      <c r="B324" s="22">
        <v>2016</v>
      </c>
      <c r="C324" s="21" t="s">
        <v>17518</v>
      </c>
      <c r="D324" s="21" t="s">
        <v>4135</v>
      </c>
      <c r="E324" s="22">
        <v>21</v>
      </c>
      <c r="F324" s="22">
        <v>4</v>
      </c>
      <c r="G324" s="21" t="s">
        <v>17519</v>
      </c>
      <c r="H324" s="23"/>
    </row>
    <row r="325" spans="1:8" x14ac:dyDescent="0.3">
      <c r="A325" s="21" t="s">
        <v>17520</v>
      </c>
      <c r="B325" s="22">
        <v>2014</v>
      </c>
      <c r="C325" s="21" t="s">
        <v>17521</v>
      </c>
      <c r="D325" s="21" t="s">
        <v>17522</v>
      </c>
      <c r="E325" s="22">
        <v>38</v>
      </c>
      <c r="F325" s="22">
        <v>11</v>
      </c>
      <c r="G325" s="23"/>
      <c r="H325" s="23"/>
    </row>
    <row r="326" spans="1:8" x14ac:dyDescent="0.3">
      <c r="A326" s="21" t="s">
        <v>17523</v>
      </c>
      <c r="B326" s="22">
        <v>2015</v>
      </c>
      <c r="C326" s="21" t="s">
        <v>17524</v>
      </c>
      <c r="D326" s="21" t="s">
        <v>5196</v>
      </c>
      <c r="E326" s="22">
        <v>12</v>
      </c>
      <c r="F326" s="22">
        <v>9</v>
      </c>
      <c r="G326" s="21" t="s">
        <v>17525</v>
      </c>
      <c r="H326" s="23"/>
    </row>
    <row r="327" spans="1:8" x14ac:dyDescent="0.3">
      <c r="A327" s="21" t="s">
        <v>17526</v>
      </c>
      <c r="B327" s="22">
        <v>2017</v>
      </c>
      <c r="C327" s="21" t="s">
        <v>17527</v>
      </c>
      <c r="D327" s="23"/>
      <c r="E327" s="23"/>
      <c r="F327" s="23"/>
      <c r="G327" s="47" t="s">
        <v>17528</v>
      </c>
      <c r="H327" s="46"/>
    </row>
    <row r="328" spans="1:8" x14ac:dyDescent="0.3">
      <c r="A328" s="21" t="s">
        <v>17529</v>
      </c>
      <c r="B328" s="22">
        <v>2016</v>
      </c>
      <c r="C328" s="21" t="s">
        <v>17530</v>
      </c>
      <c r="D328" s="21" t="s">
        <v>17531</v>
      </c>
      <c r="E328" s="22">
        <v>73</v>
      </c>
      <c r="F328" s="23"/>
      <c r="G328" s="21" t="s">
        <v>17532</v>
      </c>
      <c r="H328" s="23"/>
    </row>
    <row r="329" spans="1:8" x14ac:dyDescent="0.3">
      <c r="A329" s="21" t="s">
        <v>17533</v>
      </c>
      <c r="B329" s="22">
        <v>2007</v>
      </c>
      <c r="C329" s="21" t="s">
        <v>17534</v>
      </c>
      <c r="D329" s="21" t="s">
        <v>17535</v>
      </c>
      <c r="E329" s="22">
        <v>37</v>
      </c>
      <c r="F329" s="22">
        <v>2</v>
      </c>
      <c r="G329" s="21" t="s">
        <v>17536</v>
      </c>
      <c r="H329" s="23"/>
    </row>
    <row r="330" spans="1:8" x14ac:dyDescent="0.3">
      <c r="A330" s="21" t="s">
        <v>17537</v>
      </c>
      <c r="B330" s="22">
        <v>2016</v>
      </c>
      <c r="C330" s="21" t="s">
        <v>17538</v>
      </c>
      <c r="D330" s="21" t="s">
        <v>17535</v>
      </c>
      <c r="E330" s="22">
        <v>46</v>
      </c>
      <c r="F330" s="22">
        <v>5</v>
      </c>
      <c r="G330" s="21" t="s">
        <v>17539</v>
      </c>
      <c r="H330" s="23"/>
    </row>
    <row r="331" spans="1:8" x14ac:dyDescent="0.3">
      <c r="A331" s="21" t="s">
        <v>17540</v>
      </c>
      <c r="B331" s="22">
        <v>2013</v>
      </c>
      <c r="C331" s="21" t="s">
        <v>17541</v>
      </c>
      <c r="D331" s="21" t="s">
        <v>17542</v>
      </c>
      <c r="E331" s="22">
        <v>13</v>
      </c>
      <c r="F331" s="22">
        <v>1</v>
      </c>
      <c r="G331" s="21" t="s">
        <v>7867</v>
      </c>
      <c r="H331" s="23"/>
    </row>
    <row r="332" spans="1:8" x14ac:dyDescent="0.3">
      <c r="A332" s="21" t="s">
        <v>17543</v>
      </c>
      <c r="B332" s="22">
        <v>2016</v>
      </c>
      <c r="C332" s="21" t="s">
        <v>17544</v>
      </c>
      <c r="D332" s="21" t="s">
        <v>12305</v>
      </c>
      <c r="E332" s="22">
        <v>16</v>
      </c>
      <c r="F332" s="22">
        <v>1</v>
      </c>
      <c r="G332" s="23"/>
      <c r="H332" s="23"/>
    </row>
    <row r="333" spans="1:8" x14ac:dyDescent="0.3">
      <c r="A333" s="21" t="s">
        <v>17545</v>
      </c>
      <c r="B333" s="22">
        <v>2015</v>
      </c>
      <c r="C333" s="21" t="s">
        <v>17546</v>
      </c>
      <c r="D333" s="21" t="s">
        <v>17547</v>
      </c>
      <c r="E333" s="22">
        <v>45</v>
      </c>
      <c r="F333" s="22">
        <v>2</v>
      </c>
      <c r="G333" s="21" t="s">
        <v>17548</v>
      </c>
      <c r="H333" s="23"/>
    </row>
    <row r="334" spans="1:8" x14ac:dyDescent="0.3">
      <c r="A334" s="21" t="s">
        <v>17549</v>
      </c>
      <c r="B334" s="22">
        <v>2014</v>
      </c>
      <c r="C334" s="21" t="s">
        <v>17550</v>
      </c>
      <c r="D334" s="21" t="s">
        <v>437</v>
      </c>
      <c r="E334" s="22">
        <v>41</v>
      </c>
      <c r="F334" s="23"/>
      <c r="G334" s="21" t="s">
        <v>17551</v>
      </c>
      <c r="H334" s="23"/>
    </row>
    <row r="335" spans="1:8" x14ac:dyDescent="0.3">
      <c r="A335" s="21" t="s">
        <v>17552</v>
      </c>
      <c r="B335" s="22">
        <v>2014</v>
      </c>
      <c r="C335" s="21" t="s">
        <v>17553</v>
      </c>
      <c r="D335" s="21" t="s">
        <v>17554</v>
      </c>
      <c r="E335" s="22">
        <v>53</v>
      </c>
      <c r="F335" s="22">
        <v>12</v>
      </c>
      <c r="G335" s="45" t="s">
        <v>17555</v>
      </c>
      <c r="H335" s="46"/>
    </row>
    <row r="336" spans="1:8" x14ac:dyDescent="0.3">
      <c r="A336" s="21" t="s">
        <v>17556</v>
      </c>
      <c r="B336" s="22">
        <v>2015</v>
      </c>
      <c r="C336" s="21" t="s">
        <v>17557</v>
      </c>
      <c r="D336" s="21" t="s">
        <v>17558</v>
      </c>
      <c r="E336" s="22">
        <v>39</v>
      </c>
      <c r="F336" s="22">
        <v>9</v>
      </c>
      <c r="G336" s="21" t="s">
        <v>8045</v>
      </c>
      <c r="H336" s="23"/>
    </row>
    <row r="337" spans="1:8" x14ac:dyDescent="0.3">
      <c r="A337" s="21" t="s">
        <v>17559</v>
      </c>
      <c r="B337" s="22">
        <v>2016</v>
      </c>
      <c r="C337" s="21" t="s">
        <v>17560</v>
      </c>
      <c r="D337" s="21" t="s">
        <v>437</v>
      </c>
      <c r="E337" s="22">
        <v>60</v>
      </c>
      <c r="F337" s="23"/>
      <c r="G337" s="21" t="s">
        <v>17561</v>
      </c>
      <c r="H337" s="23"/>
    </row>
    <row r="338" spans="1:8" x14ac:dyDescent="0.3">
      <c r="A338" s="21" t="s">
        <v>17562</v>
      </c>
      <c r="B338" s="22">
        <v>2016</v>
      </c>
      <c r="C338" s="21" t="s">
        <v>17563</v>
      </c>
      <c r="D338" s="21" t="s">
        <v>3413</v>
      </c>
      <c r="E338" s="22">
        <v>42</v>
      </c>
      <c r="F338" s="22">
        <v>2</v>
      </c>
      <c r="G338" s="21" t="s">
        <v>17564</v>
      </c>
      <c r="H338" s="23"/>
    </row>
    <row r="339" spans="1:8" x14ac:dyDescent="0.3">
      <c r="A339" s="21" t="s">
        <v>17565</v>
      </c>
      <c r="B339" s="22">
        <v>2011</v>
      </c>
      <c r="C339" s="21" t="s">
        <v>17566</v>
      </c>
      <c r="D339" s="21" t="s">
        <v>17567</v>
      </c>
      <c r="E339" s="22">
        <v>52</v>
      </c>
      <c r="F339" s="22">
        <v>10</v>
      </c>
      <c r="G339" s="21" t="s">
        <v>17568</v>
      </c>
      <c r="H339" s="23"/>
    </row>
    <row r="340" spans="1:8" x14ac:dyDescent="0.3">
      <c r="A340" s="21" t="s">
        <v>17569</v>
      </c>
      <c r="B340" s="22">
        <v>2016</v>
      </c>
      <c r="C340" s="21" t="s">
        <v>17570</v>
      </c>
      <c r="D340" s="21" t="s">
        <v>1239</v>
      </c>
      <c r="E340" s="22">
        <v>11</v>
      </c>
      <c r="F340" s="22">
        <v>5</v>
      </c>
      <c r="G340" s="21" t="s">
        <v>17571</v>
      </c>
      <c r="H340" s="23"/>
    </row>
    <row r="341" spans="1:8" x14ac:dyDescent="0.3">
      <c r="A341" s="21" t="s">
        <v>17572</v>
      </c>
      <c r="B341" s="22">
        <v>2013</v>
      </c>
      <c r="C341" s="21" t="s">
        <v>17573</v>
      </c>
      <c r="D341" s="21" t="s">
        <v>17574</v>
      </c>
      <c r="E341" s="22">
        <v>44</v>
      </c>
      <c r="F341" s="22">
        <v>6</v>
      </c>
      <c r="G341" s="21" t="s">
        <v>17575</v>
      </c>
      <c r="H341" s="23"/>
    </row>
    <row r="342" spans="1:8" x14ac:dyDescent="0.3">
      <c r="A342" s="21" t="s">
        <v>17576</v>
      </c>
      <c r="B342" s="22">
        <v>2013</v>
      </c>
      <c r="C342" s="21" t="s">
        <v>17577</v>
      </c>
      <c r="D342" s="21" t="s">
        <v>17578</v>
      </c>
      <c r="E342" s="22">
        <v>34</v>
      </c>
      <c r="F342" s="22">
        <v>1</v>
      </c>
      <c r="G342" s="21" t="s">
        <v>17579</v>
      </c>
      <c r="H342" s="23"/>
    </row>
    <row r="343" spans="1:8" x14ac:dyDescent="0.3">
      <c r="A343" s="21" t="s">
        <v>17580</v>
      </c>
      <c r="B343" s="22">
        <v>2015</v>
      </c>
      <c r="C343" s="21" t="s">
        <v>10247</v>
      </c>
      <c r="D343" s="21" t="s">
        <v>7780</v>
      </c>
      <c r="E343" s="23"/>
      <c r="F343" s="23"/>
      <c r="G343" s="23"/>
      <c r="H343" s="23"/>
    </row>
    <row r="344" spans="1:8" x14ac:dyDescent="0.3">
      <c r="A344" s="21" t="s">
        <v>17581</v>
      </c>
      <c r="B344" s="22">
        <v>2013</v>
      </c>
      <c r="C344" s="21" t="s">
        <v>17582</v>
      </c>
      <c r="D344" s="21" t="s">
        <v>17583</v>
      </c>
      <c r="E344" s="22">
        <v>81</v>
      </c>
      <c r="F344" s="22">
        <v>5</v>
      </c>
      <c r="G344" s="21" t="s">
        <v>17584</v>
      </c>
      <c r="H344" s="23"/>
    </row>
    <row r="345" spans="1:8" x14ac:dyDescent="0.3">
      <c r="A345" s="21" t="s">
        <v>17585</v>
      </c>
      <c r="B345" s="22">
        <v>2010</v>
      </c>
      <c r="C345" s="21" t="s">
        <v>17586</v>
      </c>
      <c r="D345" s="21" t="s">
        <v>17587</v>
      </c>
      <c r="E345" s="22">
        <v>14</v>
      </c>
      <c r="F345" s="22">
        <v>4</v>
      </c>
      <c r="G345" s="21" t="s">
        <v>17588</v>
      </c>
      <c r="H345" s="23"/>
    </row>
    <row r="346" spans="1:8" x14ac:dyDescent="0.3">
      <c r="A346" s="21" t="s">
        <v>17589</v>
      </c>
      <c r="B346" s="22">
        <v>2016</v>
      </c>
      <c r="C346" s="21" t="s">
        <v>17590</v>
      </c>
      <c r="D346" s="21" t="s">
        <v>17591</v>
      </c>
      <c r="E346" s="22">
        <v>37</v>
      </c>
      <c r="F346" s="22">
        <v>1</v>
      </c>
      <c r="G346" s="21" t="s">
        <v>17592</v>
      </c>
      <c r="H346" s="23"/>
    </row>
    <row r="347" spans="1:8" x14ac:dyDescent="0.3">
      <c r="A347" s="21" t="s">
        <v>17593</v>
      </c>
      <c r="B347" s="22">
        <v>2016</v>
      </c>
      <c r="C347" s="21" t="s">
        <v>17594</v>
      </c>
      <c r="D347" s="21" t="s">
        <v>17591</v>
      </c>
      <c r="E347" s="22">
        <v>37</v>
      </c>
      <c r="F347" s="22">
        <v>3</v>
      </c>
      <c r="G347" s="21" t="s">
        <v>17595</v>
      </c>
      <c r="H347" s="23"/>
    </row>
    <row r="348" spans="1:8" x14ac:dyDescent="0.3">
      <c r="A348" s="21" t="s">
        <v>17596</v>
      </c>
      <c r="B348" s="22">
        <v>2014</v>
      </c>
      <c r="C348" s="21" t="s">
        <v>17597</v>
      </c>
      <c r="D348" s="21" t="s">
        <v>437</v>
      </c>
      <c r="E348" s="22">
        <v>38</v>
      </c>
      <c r="F348" s="23"/>
      <c r="G348" s="24">
        <v>45885</v>
      </c>
      <c r="H348" s="23"/>
    </row>
    <row r="349" spans="1:8" x14ac:dyDescent="0.3">
      <c r="A349" s="21" t="s">
        <v>17598</v>
      </c>
      <c r="B349" s="22">
        <v>2013</v>
      </c>
      <c r="C349" s="21" t="s">
        <v>17599</v>
      </c>
      <c r="D349" s="21" t="s">
        <v>17600</v>
      </c>
      <c r="E349" s="22">
        <v>48</v>
      </c>
      <c r="F349" s="22">
        <v>2</v>
      </c>
      <c r="G349" s="21" t="s">
        <v>17601</v>
      </c>
      <c r="H349" s="23"/>
    </row>
    <row r="350" spans="1:8" x14ac:dyDescent="0.3">
      <c r="A350" s="21" t="s">
        <v>17602</v>
      </c>
      <c r="B350" s="22">
        <v>2009</v>
      </c>
      <c r="C350" s="21" t="s">
        <v>17603</v>
      </c>
      <c r="D350" s="21" t="s">
        <v>17604</v>
      </c>
      <c r="E350" s="22">
        <v>39</v>
      </c>
      <c r="F350" s="22">
        <v>3</v>
      </c>
      <c r="G350" s="21" t="s">
        <v>17605</v>
      </c>
      <c r="H350" s="23"/>
    </row>
    <row r="351" spans="1:8" x14ac:dyDescent="0.3">
      <c r="A351" s="21" t="s">
        <v>17606</v>
      </c>
      <c r="B351" s="22">
        <v>2013</v>
      </c>
      <c r="C351" s="21" t="s">
        <v>17607</v>
      </c>
      <c r="D351" s="21" t="s">
        <v>17608</v>
      </c>
      <c r="E351" s="22">
        <v>30</v>
      </c>
      <c r="F351" s="22">
        <v>2</v>
      </c>
      <c r="G351" s="21" t="s">
        <v>17609</v>
      </c>
      <c r="H351" s="23"/>
    </row>
    <row r="352" spans="1:8" x14ac:dyDescent="0.3">
      <c r="A352" s="21" t="s">
        <v>17610</v>
      </c>
      <c r="B352" s="22">
        <v>2015</v>
      </c>
      <c r="C352" s="21" t="s">
        <v>17611</v>
      </c>
      <c r="D352" s="21" t="s">
        <v>17612</v>
      </c>
      <c r="E352" s="22">
        <v>12</v>
      </c>
      <c r="F352" s="22">
        <v>3</v>
      </c>
      <c r="G352" s="21" t="s">
        <v>17613</v>
      </c>
      <c r="H352" s="23"/>
    </row>
    <row r="353" spans="1:8" x14ac:dyDescent="0.3">
      <c r="A353" s="21" t="s">
        <v>17614</v>
      </c>
      <c r="B353" s="22">
        <v>2014</v>
      </c>
      <c r="C353" s="21" t="s">
        <v>17615</v>
      </c>
      <c r="D353" s="21" t="s">
        <v>17616</v>
      </c>
      <c r="E353" s="22">
        <v>17</v>
      </c>
      <c r="F353" s="22">
        <v>4</v>
      </c>
      <c r="G353" s="21" t="s">
        <v>17617</v>
      </c>
      <c r="H353" s="23"/>
    </row>
    <row r="354" spans="1:8" x14ac:dyDescent="0.3">
      <c r="A354" s="21" t="s">
        <v>17618</v>
      </c>
      <c r="B354" s="22">
        <v>2008</v>
      </c>
      <c r="C354" s="21" t="s">
        <v>17619</v>
      </c>
      <c r="D354" s="21" t="s">
        <v>17591</v>
      </c>
      <c r="E354" s="22">
        <v>29</v>
      </c>
      <c r="F354" s="22">
        <v>2</v>
      </c>
      <c r="G354" s="21" t="s">
        <v>3166</v>
      </c>
      <c r="H354" s="23"/>
    </row>
    <row r="355" spans="1:8" x14ac:dyDescent="0.3">
      <c r="A355" s="21" t="s">
        <v>17620</v>
      </c>
      <c r="B355" s="22">
        <v>2013</v>
      </c>
      <c r="C355" s="21" t="s">
        <v>17621</v>
      </c>
      <c r="D355" s="21" t="s">
        <v>17622</v>
      </c>
      <c r="E355" s="22">
        <v>3</v>
      </c>
      <c r="F355" s="22">
        <v>5</v>
      </c>
      <c r="G355" s="23"/>
      <c r="H355" s="23"/>
    </row>
    <row r="356" spans="1:8" x14ac:dyDescent="0.3">
      <c r="A356" s="21" t="s">
        <v>17623</v>
      </c>
      <c r="B356" s="22">
        <v>2015</v>
      </c>
      <c r="C356" s="21" t="s">
        <v>17624</v>
      </c>
      <c r="D356" s="21" t="s">
        <v>13526</v>
      </c>
      <c r="E356" s="22">
        <v>169</v>
      </c>
      <c r="F356" s="22">
        <v>8</v>
      </c>
      <c r="G356" s="21" t="s">
        <v>17625</v>
      </c>
      <c r="H356" s="23"/>
    </row>
    <row r="357" spans="1:8" x14ac:dyDescent="0.3">
      <c r="A357" s="21" t="s">
        <v>17626</v>
      </c>
      <c r="B357" s="22">
        <v>2012</v>
      </c>
      <c r="C357" s="21" t="s">
        <v>17627</v>
      </c>
      <c r="D357" s="21" t="s">
        <v>1555</v>
      </c>
      <c r="E357" s="22">
        <v>51</v>
      </c>
      <c r="F357" s="22">
        <v>1</v>
      </c>
      <c r="G357" s="21" t="s">
        <v>17628</v>
      </c>
      <c r="H357" s="23"/>
    </row>
    <row r="358" spans="1:8" x14ac:dyDescent="0.3">
      <c r="A358" s="21" t="s">
        <v>17629</v>
      </c>
      <c r="B358" s="22">
        <v>2014</v>
      </c>
      <c r="C358" s="21" t="s">
        <v>17630</v>
      </c>
      <c r="D358" s="21" t="s">
        <v>17631</v>
      </c>
      <c r="E358" s="22">
        <v>59</v>
      </c>
      <c r="F358" s="22">
        <v>3</v>
      </c>
      <c r="G358" s="21" t="s">
        <v>17632</v>
      </c>
      <c r="H358" s="23"/>
    </row>
    <row r="359" spans="1:8" x14ac:dyDescent="0.3">
      <c r="A359" s="21" t="s">
        <v>17633</v>
      </c>
      <c r="B359" s="22">
        <v>2016</v>
      </c>
      <c r="C359" s="21" t="s">
        <v>17634</v>
      </c>
      <c r="D359" s="21" t="s">
        <v>17635</v>
      </c>
      <c r="E359" s="22">
        <v>5</v>
      </c>
      <c r="F359" s="22">
        <v>3</v>
      </c>
      <c r="G359" s="21" t="s">
        <v>17636</v>
      </c>
      <c r="H359" s="23"/>
    </row>
    <row r="360" spans="1:8" x14ac:dyDescent="0.3">
      <c r="A360" s="21" t="s">
        <v>17637</v>
      </c>
      <c r="B360" s="21" t="s">
        <v>17638</v>
      </c>
      <c r="C360" s="21" t="s">
        <v>17639</v>
      </c>
      <c r="D360" s="21" t="s">
        <v>17640</v>
      </c>
      <c r="E360" s="23"/>
      <c r="F360" s="23"/>
      <c r="G360" s="23"/>
      <c r="H360" s="23"/>
    </row>
    <row r="361" spans="1:8" x14ac:dyDescent="0.3">
      <c r="A361" s="21" t="s">
        <v>17641</v>
      </c>
      <c r="B361" s="22">
        <v>2014</v>
      </c>
      <c r="C361" s="21" t="s">
        <v>17642</v>
      </c>
      <c r="D361" s="21" t="s">
        <v>17591</v>
      </c>
      <c r="E361" s="22">
        <v>35</v>
      </c>
      <c r="F361" s="22">
        <v>4</v>
      </c>
      <c r="G361" s="21" t="s">
        <v>17643</v>
      </c>
      <c r="H361" s="23"/>
    </row>
    <row r="362" spans="1:8" x14ac:dyDescent="0.3">
      <c r="A362" s="21" t="s">
        <v>17644</v>
      </c>
      <c r="B362" s="22">
        <v>2015</v>
      </c>
      <c r="C362" s="21" t="s">
        <v>17645</v>
      </c>
      <c r="D362" s="21" t="s">
        <v>9713</v>
      </c>
      <c r="E362" s="22">
        <v>17</v>
      </c>
      <c r="F362" s="22">
        <v>1</v>
      </c>
      <c r="G362" s="21" t="s">
        <v>17646</v>
      </c>
      <c r="H362" s="23"/>
    </row>
    <row r="363" spans="1:8" x14ac:dyDescent="0.3">
      <c r="A363" s="21" t="s">
        <v>17647</v>
      </c>
      <c r="B363" s="22">
        <v>2014</v>
      </c>
      <c r="C363" s="21" t="s">
        <v>17648</v>
      </c>
      <c r="D363" s="21" t="s">
        <v>17591</v>
      </c>
      <c r="E363" s="22">
        <v>35</v>
      </c>
      <c r="F363" s="22">
        <v>1</v>
      </c>
      <c r="G363" s="21" t="s">
        <v>13476</v>
      </c>
      <c r="H363" s="23"/>
    </row>
    <row r="364" spans="1:8" x14ac:dyDescent="0.3">
      <c r="A364" s="21" t="s">
        <v>17649</v>
      </c>
      <c r="B364" s="22">
        <v>2012</v>
      </c>
      <c r="C364" s="21" t="s">
        <v>17650</v>
      </c>
      <c r="D364" s="21" t="s">
        <v>17468</v>
      </c>
      <c r="E364" s="22">
        <v>22</v>
      </c>
      <c r="F364" s="22">
        <v>9</v>
      </c>
      <c r="G364" s="21" t="s">
        <v>17651</v>
      </c>
      <c r="H364" s="23"/>
    </row>
    <row r="365" spans="1:8" x14ac:dyDescent="0.3">
      <c r="A365" s="21" t="s">
        <v>17652</v>
      </c>
      <c r="B365" s="22">
        <v>2016</v>
      </c>
      <c r="C365" s="21" t="s">
        <v>17653</v>
      </c>
      <c r="D365" s="21" t="s">
        <v>17654</v>
      </c>
      <c r="E365" s="22">
        <v>44</v>
      </c>
      <c r="F365" s="23"/>
      <c r="G365" s="21" t="s">
        <v>17655</v>
      </c>
      <c r="H365" s="23"/>
    </row>
    <row r="366" spans="1:8" x14ac:dyDescent="0.3">
      <c r="A366" s="21" t="s">
        <v>17656</v>
      </c>
      <c r="B366" s="22">
        <v>2007</v>
      </c>
      <c r="C366" s="21" t="s">
        <v>17657</v>
      </c>
      <c r="D366" s="23"/>
      <c r="E366" s="23"/>
      <c r="F366" s="23"/>
      <c r="G366" s="47" t="s">
        <v>17658</v>
      </c>
      <c r="H366" s="46"/>
    </row>
    <row r="367" spans="1:8" x14ac:dyDescent="0.3">
      <c r="A367" s="21" t="s">
        <v>17659</v>
      </c>
      <c r="B367" s="22">
        <v>2010</v>
      </c>
      <c r="C367" s="21" t="s">
        <v>17660</v>
      </c>
      <c r="D367" s="21" t="s">
        <v>17661</v>
      </c>
      <c r="E367" s="22">
        <v>63</v>
      </c>
      <c r="F367" s="22">
        <v>3</v>
      </c>
      <c r="G367" s="21" t="s">
        <v>17662</v>
      </c>
      <c r="H367" s="23"/>
    </row>
    <row r="368" spans="1:8" x14ac:dyDescent="0.3">
      <c r="A368" s="21" t="s">
        <v>17663</v>
      </c>
      <c r="B368" s="22">
        <v>2007</v>
      </c>
      <c r="C368" s="21" t="s">
        <v>17657</v>
      </c>
      <c r="D368" s="23"/>
      <c r="E368" s="23"/>
      <c r="F368" s="23"/>
      <c r="G368" s="47" t="s">
        <v>17664</v>
      </c>
      <c r="H368" s="46"/>
    </row>
    <row r="369" spans="1:8" x14ac:dyDescent="0.3">
      <c r="A369" s="21" t="s">
        <v>17665</v>
      </c>
      <c r="B369" s="22">
        <v>2012</v>
      </c>
      <c r="C369" s="21" t="s">
        <v>17666</v>
      </c>
      <c r="D369" s="21" t="s">
        <v>17667</v>
      </c>
      <c r="E369" s="22">
        <v>40</v>
      </c>
      <c r="F369" s="22">
        <v>4</v>
      </c>
      <c r="G369" s="21" t="s">
        <v>17668</v>
      </c>
      <c r="H369" s="23"/>
    </row>
    <row r="370" spans="1:8" x14ac:dyDescent="0.3">
      <c r="A370" s="21" t="s">
        <v>17669</v>
      </c>
      <c r="B370" s="22">
        <v>2016</v>
      </c>
      <c r="C370" s="21" t="s">
        <v>17670</v>
      </c>
      <c r="D370" s="21" t="s">
        <v>1555</v>
      </c>
      <c r="E370" s="22">
        <v>58</v>
      </c>
      <c r="F370" s="22">
        <v>1</v>
      </c>
      <c r="G370" s="21" t="s">
        <v>17671</v>
      </c>
      <c r="H370" s="23"/>
    </row>
    <row r="371" spans="1:8" x14ac:dyDescent="0.3">
      <c r="A371" s="21" t="s">
        <v>17672</v>
      </c>
      <c r="B371" s="22">
        <v>2015</v>
      </c>
      <c r="C371" s="21" t="s">
        <v>17673</v>
      </c>
      <c r="D371" s="21" t="s">
        <v>17674</v>
      </c>
      <c r="E371" s="22">
        <v>71</v>
      </c>
      <c r="F371" s="22">
        <v>1</v>
      </c>
      <c r="G371" s="21" t="s">
        <v>17675</v>
      </c>
      <c r="H371" s="23"/>
    </row>
    <row r="372" spans="1:8" x14ac:dyDescent="0.3">
      <c r="A372" s="21" t="s">
        <v>17676</v>
      </c>
      <c r="B372" s="22">
        <v>2014</v>
      </c>
      <c r="C372" s="21" t="s">
        <v>17677</v>
      </c>
      <c r="D372" s="21" t="s">
        <v>17678</v>
      </c>
      <c r="E372" s="22">
        <v>23</v>
      </c>
      <c r="F372" s="22">
        <v>2</v>
      </c>
      <c r="G372" s="21" t="s">
        <v>17679</v>
      </c>
      <c r="H372" s="23"/>
    </row>
    <row r="373" spans="1:8" x14ac:dyDescent="0.3">
      <c r="A373" s="21" t="s">
        <v>17680</v>
      </c>
      <c r="B373" s="22">
        <v>2014</v>
      </c>
      <c r="C373" s="21" t="s">
        <v>17681</v>
      </c>
      <c r="D373" s="21" t="s">
        <v>17591</v>
      </c>
      <c r="E373" s="22">
        <v>35</v>
      </c>
      <c r="F373" s="22">
        <v>3</v>
      </c>
      <c r="G373" s="21" t="s">
        <v>17682</v>
      </c>
      <c r="H373" s="23"/>
    </row>
    <row r="374" spans="1:8" x14ac:dyDescent="0.3">
      <c r="A374" s="21" t="s">
        <v>17683</v>
      </c>
      <c r="B374" s="22">
        <v>2012</v>
      </c>
      <c r="C374" s="21" t="s">
        <v>17684</v>
      </c>
      <c r="D374" s="21" t="s">
        <v>2204</v>
      </c>
      <c r="E374" s="22">
        <v>102</v>
      </c>
      <c r="F374" s="21" t="s">
        <v>17685</v>
      </c>
      <c r="G374" s="21" t="s">
        <v>17686</v>
      </c>
      <c r="H374" s="23"/>
    </row>
    <row r="375" spans="1:8" x14ac:dyDescent="0.3">
      <c r="A375" s="21" t="s">
        <v>17687</v>
      </c>
      <c r="B375" s="22">
        <v>2015</v>
      </c>
      <c r="C375" s="21" t="s">
        <v>17688</v>
      </c>
      <c r="D375" s="21" t="s">
        <v>17689</v>
      </c>
      <c r="E375" s="22">
        <v>2015</v>
      </c>
      <c r="F375" s="22">
        <v>12</v>
      </c>
      <c r="G375" s="23"/>
      <c r="H375" s="23"/>
    </row>
    <row r="376" spans="1:8" x14ac:dyDescent="0.3">
      <c r="A376" s="21" t="s">
        <v>17690</v>
      </c>
      <c r="B376" s="22">
        <v>2016</v>
      </c>
      <c r="C376" s="21" t="s">
        <v>17691</v>
      </c>
      <c r="D376" s="21" t="s">
        <v>12305</v>
      </c>
      <c r="E376" s="22">
        <v>16</v>
      </c>
      <c r="F376" s="22">
        <v>1</v>
      </c>
      <c r="G376" s="22" t="s">
        <v>17692</v>
      </c>
      <c r="H376" s="23"/>
    </row>
    <row r="377" spans="1:8" x14ac:dyDescent="0.3">
      <c r="A377" s="21" t="s">
        <v>17693</v>
      </c>
      <c r="B377" s="22">
        <v>2008</v>
      </c>
      <c r="C377" s="21" t="s">
        <v>17694</v>
      </c>
      <c r="D377" s="21" t="s">
        <v>4554</v>
      </c>
      <c r="E377" s="23"/>
      <c r="F377" s="23"/>
      <c r="G377" s="23"/>
      <c r="H377" s="23"/>
    </row>
    <row r="378" spans="1:8" x14ac:dyDescent="0.3">
      <c r="A378" s="21" t="s">
        <v>17695</v>
      </c>
      <c r="B378" s="22">
        <v>2011</v>
      </c>
      <c r="C378" s="21" t="s">
        <v>17696</v>
      </c>
      <c r="D378" s="21" t="s">
        <v>17697</v>
      </c>
      <c r="E378" s="22">
        <v>59</v>
      </c>
      <c r="F378" s="22">
        <v>5</v>
      </c>
      <c r="G378" s="21" t="s">
        <v>17698</v>
      </c>
      <c r="H378" s="23"/>
    </row>
    <row r="379" spans="1:8" x14ac:dyDescent="0.3">
      <c r="A379" s="21" t="s">
        <v>17699</v>
      </c>
      <c r="B379" s="22">
        <v>2012</v>
      </c>
      <c r="C379" s="21" t="s">
        <v>17700</v>
      </c>
      <c r="D379" s="21" t="s">
        <v>17558</v>
      </c>
      <c r="E379" s="22">
        <v>36</v>
      </c>
      <c r="F379" s="22">
        <v>6</v>
      </c>
      <c r="G379" s="21" t="s">
        <v>17701</v>
      </c>
      <c r="H379" s="23"/>
    </row>
    <row r="380" spans="1:8" x14ac:dyDescent="0.3">
      <c r="A380" s="21" t="s">
        <v>17702</v>
      </c>
      <c r="B380" s="22">
        <v>2017</v>
      </c>
      <c r="C380" s="21" t="s">
        <v>17703</v>
      </c>
      <c r="D380" s="21" t="s">
        <v>17704</v>
      </c>
      <c r="E380" s="22">
        <v>24</v>
      </c>
      <c r="F380" s="22">
        <v>3</v>
      </c>
      <c r="G380" s="21" t="s">
        <v>17705</v>
      </c>
      <c r="H380" s="23"/>
    </row>
    <row r="381" spans="1:8" x14ac:dyDescent="0.3">
      <c r="A381" s="21" t="s">
        <v>17706</v>
      </c>
      <c r="B381" s="22">
        <v>2013</v>
      </c>
      <c r="C381" s="21" t="s">
        <v>17707</v>
      </c>
      <c r="D381" s="21" t="s">
        <v>17612</v>
      </c>
      <c r="E381" s="22">
        <v>10</v>
      </c>
      <c r="F381" s="22">
        <v>2</v>
      </c>
      <c r="G381" s="21" t="s">
        <v>17708</v>
      </c>
      <c r="H381" s="23"/>
    </row>
    <row r="382" spans="1:8" x14ac:dyDescent="0.3">
      <c r="A382" s="21" t="s">
        <v>17709</v>
      </c>
      <c r="B382" s="22">
        <v>2014</v>
      </c>
      <c r="C382" s="21" t="s">
        <v>17710</v>
      </c>
      <c r="D382" s="21" t="s">
        <v>17711</v>
      </c>
      <c r="E382" s="22">
        <v>55</v>
      </c>
      <c r="F382" s="22">
        <v>5</v>
      </c>
      <c r="G382" s="21" t="s">
        <v>17712</v>
      </c>
      <c r="H382" s="23"/>
    </row>
    <row r="383" spans="1:8" x14ac:dyDescent="0.3">
      <c r="A383" s="21" t="s">
        <v>17713</v>
      </c>
      <c r="B383" s="22">
        <v>2015</v>
      </c>
      <c r="C383" s="21" t="s">
        <v>17714</v>
      </c>
      <c r="D383" s="21" t="s">
        <v>12403</v>
      </c>
      <c r="E383" s="22">
        <v>59</v>
      </c>
      <c r="F383" s="23"/>
      <c r="G383" s="21" t="s">
        <v>9947</v>
      </c>
      <c r="H383" s="23"/>
    </row>
    <row r="384" spans="1:8" x14ac:dyDescent="0.3">
      <c r="A384" s="21" t="s">
        <v>17715</v>
      </c>
      <c r="B384" s="22">
        <v>2014</v>
      </c>
      <c r="C384" s="21" t="s">
        <v>17716</v>
      </c>
      <c r="D384" s="21" t="s">
        <v>17717</v>
      </c>
      <c r="E384" s="22">
        <v>2</v>
      </c>
      <c r="F384" s="22">
        <v>1</v>
      </c>
      <c r="G384" s="21" t="s">
        <v>17718</v>
      </c>
      <c r="H384" s="23"/>
    </row>
    <row r="385" spans="1:8" x14ac:dyDescent="0.3">
      <c r="A385" s="21" t="s">
        <v>17719</v>
      </c>
      <c r="B385" s="22">
        <v>2014</v>
      </c>
      <c r="C385" s="21" t="s">
        <v>17720</v>
      </c>
      <c r="D385" s="21" t="s">
        <v>1206</v>
      </c>
      <c r="E385" s="22">
        <v>37</v>
      </c>
      <c r="F385" s="22">
        <v>8</v>
      </c>
      <c r="G385" s="21" t="s">
        <v>17721</v>
      </c>
      <c r="H385" s="23"/>
    </row>
    <row r="386" spans="1:8" x14ac:dyDescent="0.3">
      <c r="A386" s="21" t="s">
        <v>17715</v>
      </c>
      <c r="B386" s="22">
        <v>2014</v>
      </c>
      <c r="C386" s="21" t="s">
        <v>17716</v>
      </c>
      <c r="D386" s="21" t="s">
        <v>17717</v>
      </c>
      <c r="E386" s="22">
        <v>2</v>
      </c>
      <c r="F386" s="22">
        <v>1</v>
      </c>
      <c r="G386" s="21" t="s">
        <v>17718</v>
      </c>
      <c r="H386" s="23"/>
    </row>
    <row r="387" spans="1:8" x14ac:dyDescent="0.3">
      <c r="A387" s="21" t="s">
        <v>17722</v>
      </c>
      <c r="B387" s="22">
        <v>2012</v>
      </c>
      <c r="C387" s="21" t="s">
        <v>17723</v>
      </c>
      <c r="D387" s="21" t="s">
        <v>17724</v>
      </c>
      <c r="E387" s="22">
        <v>39</v>
      </c>
      <c r="F387" s="22">
        <v>3</v>
      </c>
      <c r="G387" s="21" t="s">
        <v>17725</v>
      </c>
      <c r="H387" s="23"/>
    </row>
    <row r="388" spans="1:8" x14ac:dyDescent="0.3">
      <c r="A388" s="21" t="s">
        <v>17726</v>
      </c>
      <c r="B388" s="22">
        <v>2011</v>
      </c>
      <c r="C388" s="21" t="s">
        <v>17727</v>
      </c>
      <c r="D388" s="21" t="s">
        <v>17728</v>
      </c>
      <c r="E388" s="22">
        <v>28</v>
      </c>
      <c r="F388" s="22">
        <v>6</v>
      </c>
      <c r="G388" s="21" t="s">
        <v>17729</v>
      </c>
      <c r="H388" s="23"/>
    </row>
    <row r="389" spans="1:8" x14ac:dyDescent="0.3">
      <c r="A389" s="21" t="s">
        <v>17730</v>
      </c>
      <c r="B389" s="22">
        <v>2012</v>
      </c>
      <c r="C389" s="21" t="s">
        <v>17731</v>
      </c>
      <c r="D389" s="21" t="s">
        <v>17732</v>
      </c>
      <c r="E389" s="22">
        <v>12</v>
      </c>
      <c r="F389" s="22">
        <v>3</v>
      </c>
      <c r="G389" s="21" t="s">
        <v>17733</v>
      </c>
      <c r="H389" s="23"/>
    </row>
    <row r="390" spans="1:8" x14ac:dyDescent="0.3">
      <c r="A390" s="21" t="s">
        <v>17734</v>
      </c>
      <c r="B390" s="22">
        <v>2014</v>
      </c>
      <c r="C390" s="21" t="s">
        <v>17735</v>
      </c>
      <c r="D390" s="21" t="s">
        <v>626</v>
      </c>
      <c r="E390" s="22">
        <v>5</v>
      </c>
      <c r="F390" s="22">
        <v>3</v>
      </c>
      <c r="G390" s="21" t="s">
        <v>17736</v>
      </c>
      <c r="H390" s="23"/>
    </row>
    <row r="391" spans="1:8" x14ac:dyDescent="0.3">
      <c r="A391" s="21" t="s">
        <v>17737</v>
      </c>
      <c r="B391" s="22">
        <v>2015</v>
      </c>
      <c r="C391" s="21" t="s">
        <v>17738</v>
      </c>
      <c r="D391" s="21" t="s">
        <v>17558</v>
      </c>
      <c r="E391" s="22">
        <v>39</v>
      </c>
      <c r="F391" s="22">
        <v>9</v>
      </c>
      <c r="G391" s="21" t="s">
        <v>17739</v>
      </c>
      <c r="H391" s="23"/>
    </row>
    <row r="392" spans="1:8" x14ac:dyDescent="0.3">
      <c r="A392" s="21" t="s">
        <v>17740</v>
      </c>
      <c r="B392" s="22">
        <v>2016</v>
      </c>
      <c r="C392" s="21" t="s">
        <v>17741</v>
      </c>
      <c r="D392" s="21" t="s">
        <v>17494</v>
      </c>
      <c r="E392" s="22">
        <v>10</v>
      </c>
      <c r="F392" s="22">
        <v>2</v>
      </c>
      <c r="G392" s="23"/>
      <c r="H392" s="23"/>
    </row>
    <row r="393" spans="1:8" x14ac:dyDescent="0.3">
      <c r="A393" s="21" t="s">
        <v>17742</v>
      </c>
      <c r="B393" s="22">
        <v>2014</v>
      </c>
      <c r="C393" s="21" t="s">
        <v>17743</v>
      </c>
      <c r="D393" s="21" t="s">
        <v>437</v>
      </c>
      <c r="E393" s="22">
        <v>35</v>
      </c>
      <c r="F393" s="23"/>
      <c r="G393" s="21" t="s">
        <v>17744</v>
      </c>
      <c r="H393" s="23"/>
    </row>
    <row r="394" spans="1:8" x14ac:dyDescent="0.3">
      <c r="A394" s="21" t="s">
        <v>17745</v>
      </c>
      <c r="B394" s="22">
        <v>2016</v>
      </c>
      <c r="C394" s="21" t="s">
        <v>17746</v>
      </c>
      <c r="D394" s="21" t="s">
        <v>17747</v>
      </c>
      <c r="E394" s="22">
        <v>16</v>
      </c>
      <c r="F394" s="22">
        <v>4</v>
      </c>
      <c r="G394" s="21" t="s">
        <v>17748</v>
      </c>
      <c r="H394" s="23"/>
    </row>
    <row r="395" spans="1:8" x14ac:dyDescent="0.3">
      <c r="A395" s="21" t="s">
        <v>17749</v>
      </c>
      <c r="B395" s="22">
        <v>2014</v>
      </c>
      <c r="C395" s="21" t="s">
        <v>17750</v>
      </c>
      <c r="D395" s="21" t="s">
        <v>16041</v>
      </c>
      <c r="E395" s="22">
        <v>114</v>
      </c>
      <c r="F395" s="23"/>
      <c r="G395" s="21" t="s">
        <v>2509</v>
      </c>
      <c r="H395" s="23"/>
    </row>
    <row r="396" spans="1:8" x14ac:dyDescent="0.3">
      <c r="A396" s="21" t="s">
        <v>17751</v>
      </c>
      <c r="B396" s="22">
        <v>2016</v>
      </c>
      <c r="C396" s="21" t="s">
        <v>4578</v>
      </c>
      <c r="D396" s="21" t="s">
        <v>2101</v>
      </c>
      <c r="E396" s="22">
        <v>6</v>
      </c>
      <c r="F396" s="22">
        <v>1</v>
      </c>
      <c r="G396" s="23"/>
      <c r="H396" s="23"/>
    </row>
    <row r="397" spans="1:8" x14ac:dyDescent="0.3">
      <c r="A397" s="21" t="s">
        <v>17752</v>
      </c>
      <c r="B397" s="22">
        <v>2015</v>
      </c>
      <c r="C397" s="21" t="s">
        <v>17753</v>
      </c>
      <c r="D397" s="21" t="s">
        <v>2204</v>
      </c>
      <c r="E397" s="22">
        <v>105</v>
      </c>
      <c r="F397" s="22">
        <v>3</v>
      </c>
      <c r="G397" s="21" t="s">
        <v>17754</v>
      </c>
      <c r="H397" s="23"/>
    </row>
    <row r="398" spans="1:8" x14ac:dyDescent="0.3">
      <c r="A398" s="21" t="s">
        <v>17755</v>
      </c>
      <c r="B398" s="22">
        <v>2016</v>
      </c>
      <c r="C398" s="21" t="s">
        <v>17756</v>
      </c>
      <c r="D398" s="21" t="s">
        <v>17490</v>
      </c>
      <c r="E398" s="22">
        <v>25</v>
      </c>
      <c r="F398" s="22">
        <v>2</v>
      </c>
      <c r="G398" s="21" t="s">
        <v>17757</v>
      </c>
      <c r="H398" s="23"/>
    </row>
    <row r="399" spans="1:8" x14ac:dyDescent="0.3">
      <c r="A399" s="21" t="s">
        <v>17758</v>
      </c>
      <c r="B399" s="22">
        <v>2015</v>
      </c>
      <c r="C399" s="21" t="s">
        <v>17759</v>
      </c>
      <c r="D399" s="21" t="s">
        <v>17760</v>
      </c>
      <c r="E399" s="22">
        <v>21</v>
      </c>
      <c r="F399" s="22">
        <v>4</v>
      </c>
      <c r="G399" s="21" t="s">
        <v>17761</v>
      </c>
      <c r="H399" s="23"/>
    </row>
    <row r="400" spans="1:8" x14ac:dyDescent="0.3">
      <c r="A400" s="21" t="s">
        <v>17762</v>
      </c>
      <c r="B400" s="22">
        <v>2012</v>
      </c>
      <c r="C400" s="21" t="s">
        <v>17763</v>
      </c>
      <c r="D400" s="21" t="s">
        <v>17591</v>
      </c>
      <c r="E400" s="22">
        <v>33</v>
      </c>
      <c r="F400" s="22">
        <v>4</v>
      </c>
      <c r="G400" s="21" t="s">
        <v>17764</v>
      </c>
      <c r="H400" s="23"/>
    </row>
    <row r="401" spans="1:8" x14ac:dyDescent="0.3">
      <c r="A401" s="21" t="s">
        <v>17765</v>
      </c>
      <c r="B401" s="22">
        <v>2016</v>
      </c>
      <c r="C401" s="21" t="s">
        <v>17766</v>
      </c>
      <c r="D401" s="21" t="s">
        <v>17767</v>
      </c>
      <c r="E401" s="22">
        <v>10</v>
      </c>
      <c r="F401" s="22">
        <v>2</v>
      </c>
      <c r="G401" s="21" t="s">
        <v>17768</v>
      </c>
      <c r="H401" s="23"/>
    </row>
    <row r="402" spans="1:8" x14ac:dyDescent="0.3">
      <c r="A402" s="21" t="s">
        <v>17769</v>
      </c>
      <c r="B402" s="22">
        <v>2015</v>
      </c>
      <c r="C402" s="21" t="s">
        <v>17770</v>
      </c>
      <c r="D402" s="21" t="s">
        <v>17771</v>
      </c>
      <c r="E402" s="22">
        <v>30</v>
      </c>
      <c r="F402" s="22">
        <v>8</v>
      </c>
      <c r="G402" s="21" t="s">
        <v>17772</v>
      </c>
      <c r="H402" s="23"/>
    </row>
    <row r="403" spans="1:8" x14ac:dyDescent="0.3">
      <c r="A403" s="21" t="s">
        <v>17773</v>
      </c>
      <c r="B403" s="22">
        <v>2012</v>
      </c>
      <c r="C403" s="21" t="s">
        <v>17774</v>
      </c>
      <c r="D403" s="21" t="s">
        <v>15323</v>
      </c>
      <c r="E403" s="22">
        <v>379</v>
      </c>
      <c r="F403" s="22">
        <v>9826</v>
      </c>
      <c r="G403" s="21" t="s">
        <v>17775</v>
      </c>
      <c r="H403" s="23"/>
    </row>
    <row r="404" spans="1:8" x14ac:dyDescent="0.3">
      <c r="A404" s="21" t="s">
        <v>17776</v>
      </c>
      <c r="B404" s="22">
        <v>2016</v>
      </c>
      <c r="C404" s="21" t="s">
        <v>17777</v>
      </c>
      <c r="D404" s="21" t="s">
        <v>437</v>
      </c>
      <c r="E404" s="22">
        <v>61</v>
      </c>
      <c r="F404" s="23"/>
      <c r="G404" s="21" t="s">
        <v>17778</v>
      </c>
      <c r="H404" s="23"/>
    </row>
    <row r="405" spans="1:8" x14ac:dyDescent="0.3">
      <c r="A405" s="21" t="s">
        <v>17779</v>
      </c>
      <c r="B405" s="22">
        <v>2009</v>
      </c>
      <c r="C405" s="21" t="s">
        <v>17780</v>
      </c>
      <c r="D405" s="21" t="s">
        <v>16041</v>
      </c>
      <c r="E405" s="22">
        <v>69</v>
      </c>
      <c r="F405" s="22">
        <v>3</v>
      </c>
      <c r="G405" s="21" t="s">
        <v>14118</v>
      </c>
      <c r="H405" s="23"/>
    </row>
    <row r="406" spans="1:8" x14ac:dyDescent="0.3">
      <c r="A406" s="21" t="s">
        <v>17781</v>
      </c>
      <c r="B406" s="22">
        <v>2016</v>
      </c>
      <c r="C406" s="21" t="s">
        <v>17782</v>
      </c>
      <c r="D406" s="21" t="s">
        <v>437</v>
      </c>
      <c r="E406" s="22">
        <v>61</v>
      </c>
      <c r="F406" s="23"/>
      <c r="G406" s="21" t="s">
        <v>17783</v>
      </c>
      <c r="H406" s="23"/>
    </row>
    <row r="407" spans="1:8" x14ac:dyDescent="0.3">
      <c r="A407" s="21" t="s">
        <v>17784</v>
      </c>
      <c r="B407" s="22">
        <v>2012</v>
      </c>
      <c r="C407" s="21" t="s">
        <v>17785</v>
      </c>
      <c r="D407" s="21" t="s">
        <v>5196</v>
      </c>
      <c r="E407" s="22">
        <v>9</v>
      </c>
      <c r="F407" s="22">
        <v>1</v>
      </c>
      <c r="G407" s="21" t="s">
        <v>17786</v>
      </c>
      <c r="H407" s="23"/>
    </row>
    <row r="408" spans="1:8" x14ac:dyDescent="0.3">
      <c r="A408" s="21" t="s">
        <v>17787</v>
      </c>
      <c r="B408" s="22">
        <v>2012</v>
      </c>
      <c r="C408" s="21" t="s">
        <v>17788</v>
      </c>
      <c r="D408" s="21" t="s">
        <v>17789</v>
      </c>
      <c r="E408" s="22">
        <v>43</v>
      </c>
      <c r="F408" s="22">
        <v>4</v>
      </c>
      <c r="G408" s="21" t="s">
        <v>17790</v>
      </c>
      <c r="H408" s="23"/>
    </row>
    <row r="409" spans="1:8" x14ac:dyDescent="0.3">
      <c r="A409" s="21" t="s">
        <v>17791</v>
      </c>
      <c r="B409" s="22">
        <v>2016</v>
      </c>
      <c r="C409" s="21" t="s">
        <v>17792</v>
      </c>
      <c r="D409" s="21" t="s">
        <v>1555</v>
      </c>
      <c r="E409" s="22">
        <v>59</v>
      </c>
      <c r="F409" s="22">
        <v>6</v>
      </c>
      <c r="G409" s="21" t="s">
        <v>17793</v>
      </c>
      <c r="H409" s="23"/>
    </row>
    <row r="410" spans="1:8" x14ac:dyDescent="0.3">
      <c r="A410" s="21" t="s">
        <v>17794</v>
      </c>
      <c r="B410" s="22">
        <v>2015</v>
      </c>
      <c r="C410" s="21" t="s">
        <v>17795</v>
      </c>
      <c r="D410" s="21" t="s">
        <v>1247</v>
      </c>
      <c r="E410" s="22">
        <v>83</v>
      </c>
      <c r="F410" s="23"/>
      <c r="G410" s="21" t="s">
        <v>17796</v>
      </c>
      <c r="H410" s="23"/>
    </row>
    <row r="411" spans="1:8" x14ac:dyDescent="0.3">
      <c r="A411" s="21" t="s">
        <v>17797</v>
      </c>
      <c r="B411" s="22">
        <v>2015</v>
      </c>
      <c r="C411" s="21" t="s">
        <v>17798</v>
      </c>
      <c r="D411" s="21" t="s">
        <v>437</v>
      </c>
      <c r="E411" s="22">
        <v>52</v>
      </c>
      <c r="F411" s="23"/>
      <c r="G411" s="21" t="s">
        <v>17799</v>
      </c>
      <c r="H411" s="23"/>
    </row>
    <row r="412" spans="1:8" x14ac:dyDescent="0.3">
      <c r="A412" s="21" t="s">
        <v>17800</v>
      </c>
      <c r="B412" s="22">
        <v>2013</v>
      </c>
      <c r="C412" s="21" t="s">
        <v>17801</v>
      </c>
      <c r="D412" s="21" t="s">
        <v>17802</v>
      </c>
      <c r="E412" s="22">
        <v>42</v>
      </c>
      <c r="F412" s="22">
        <v>1</v>
      </c>
      <c r="G412" s="21" t="s">
        <v>17803</v>
      </c>
      <c r="H412" s="23"/>
    </row>
    <row r="413" spans="1:8" x14ac:dyDescent="0.3">
      <c r="A413" s="21" t="s">
        <v>17804</v>
      </c>
      <c r="B413" s="22">
        <v>2014</v>
      </c>
      <c r="C413" s="21" t="s">
        <v>17805</v>
      </c>
      <c r="D413" s="21" t="s">
        <v>437</v>
      </c>
      <c r="E413" s="22">
        <v>41</v>
      </c>
      <c r="F413" s="23"/>
      <c r="G413" s="21" t="s">
        <v>17806</v>
      </c>
      <c r="H413" s="23"/>
    </row>
    <row r="414" spans="1:8" x14ac:dyDescent="0.3">
      <c r="A414" s="21" t="s">
        <v>17807</v>
      </c>
      <c r="B414" s="22">
        <v>2008</v>
      </c>
      <c r="C414" s="21" t="s">
        <v>17808</v>
      </c>
      <c r="D414" s="21" t="s">
        <v>17809</v>
      </c>
      <c r="E414" s="22">
        <v>29</v>
      </c>
      <c r="F414" s="22">
        <v>6</v>
      </c>
      <c r="G414" s="21" t="s">
        <v>17810</v>
      </c>
      <c r="H414" s="23"/>
    </row>
    <row r="415" spans="1:8" x14ac:dyDescent="0.3">
      <c r="A415" s="21" t="s">
        <v>17811</v>
      </c>
      <c r="B415" s="22">
        <v>2015</v>
      </c>
      <c r="C415" s="21" t="s">
        <v>17812</v>
      </c>
      <c r="D415" s="21" t="s">
        <v>15309</v>
      </c>
      <c r="E415" s="22">
        <v>170</v>
      </c>
      <c r="F415" s="23"/>
      <c r="G415" s="21" t="s">
        <v>17813</v>
      </c>
      <c r="H415" s="23"/>
    </row>
    <row r="416" spans="1:8" x14ac:dyDescent="0.3">
      <c r="A416" s="21" t="s">
        <v>17814</v>
      </c>
      <c r="B416" s="22">
        <v>2015</v>
      </c>
      <c r="C416" s="21" t="s">
        <v>17815</v>
      </c>
      <c r="D416" s="21" t="s">
        <v>17535</v>
      </c>
      <c r="E416" s="22">
        <v>45</v>
      </c>
      <c r="F416" s="22">
        <v>2</v>
      </c>
      <c r="G416" s="21" t="s">
        <v>17816</v>
      </c>
      <c r="H416" s="23"/>
    </row>
    <row r="417" spans="1:8" x14ac:dyDescent="0.3">
      <c r="A417" s="21" t="s">
        <v>4436</v>
      </c>
      <c r="B417" s="22">
        <v>2016</v>
      </c>
      <c r="C417" s="21" t="s">
        <v>17817</v>
      </c>
      <c r="D417" s="23"/>
      <c r="E417" s="23"/>
      <c r="F417" s="23"/>
      <c r="G417" s="47" t="s">
        <v>17818</v>
      </c>
      <c r="H417" s="46"/>
    </row>
    <row r="418" spans="1:8" x14ac:dyDescent="0.3">
      <c r="A418" s="21" t="s">
        <v>17819</v>
      </c>
      <c r="B418" s="22">
        <v>2011</v>
      </c>
      <c r="C418" s="21" t="s">
        <v>17820</v>
      </c>
      <c r="D418" s="21" t="s">
        <v>17821</v>
      </c>
      <c r="E418" s="22">
        <v>7</v>
      </c>
      <c r="F418" s="22">
        <v>3</v>
      </c>
      <c r="G418" s="21" t="s">
        <v>12323</v>
      </c>
      <c r="H418" s="23"/>
    </row>
    <row r="419" spans="1:8" x14ac:dyDescent="0.3">
      <c r="A419" s="21" t="s">
        <v>17822</v>
      </c>
      <c r="B419" s="22">
        <v>2016</v>
      </c>
      <c r="C419" s="21" t="s">
        <v>17823</v>
      </c>
      <c r="D419" s="21" t="s">
        <v>17468</v>
      </c>
      <c r="E419" s="22">
        <v>26</v>
      </c>
      <c r="F419" s="22">
        <v>9</v>
      </c>
      <c r="G419" s="21" t="s">
        <v>17824</v>
      </c>
      <c r="H419" s="23"/>
    </row>
    <row r="420" spans="1:8" x14ac:dyDescent="0.3">
      <c r="A420" s="21" t="s">
        <v>17825</v>
      </c>
      <c r="B420" s="22">
        <v>2017</v>
      </c>
      <c r="C420" s="21" t="s">
        <v>17826</v>
      </c>
      <c r="D420" s="23"/>
      <c r="E420" s="23"/>
      <c r="F420" s="23"/>
      <c r="G420" s="47" t="s">
        <v>17827</v>
      </c>
      <c r="H420" s="46"/>
    </row>
    <row r="421" spans="1:8" x14ac:dyDescent="0.3">
      <c r="A421" s="21" t="s">
        <v>17828</v>
      </c>
      <c r="B421" s="22">
        <v>2014</v>
      </c>
      <c r="C421" s="21" t="s">
        <v>17829</v>
      </c>
      <c r="D421" s="21" t="s">
        <v>17830</v>
      </c>
      <c r="E421" s="22">
        <v>47</v>
      </c>
      <c r="F421" s="21" t="s">
        <v>17831</v>
      </c>
      <c r="G421" s="21" t="s">
        <v>17832</v>
      </c>
      <c r="H421" s="23"/>
    </row>
    <row r="422" spans="1:8" x14ac:dyDescent="0.3">
      <c r="A422" s="21" t="s">
        <v>17833</v>
      </c>
      <c r="B422" s="22">
        <v>2016</v>
      </c>
      <c r="C422" s="21" t="s">
        <v>17834</v>
      </c>
      <c r="D422" s="21" t="s">
        <v>15384</v>
      </c>
      <c r="E422" s="22">
        <v>3</v>
      </c>
      <c r="F422" s="22">
        <v>7</v>
      </c>
      <c r="G422" s="21" t="s">
        <v>17835</v>
      </c>
      <c r="H422" s="23"/>
    </row>
    <row r="423" spans="1:8" x14ac:dyDescent="0.3">
      <c r="A423" s="21" t="s">
        <v>17836</v>
      </c>
      <c r="B423" s="22">
        <v>2016</v>
      </c>
      <c r="C423" s="21" t="s">
        <v>17837</v>
      </c>
      <c r="D423" s="21" t="s">
        <v>17838</v>
      </c>
      <c r="E423" s="22">
        <v>157</v>
      </c>
      <c r="F423" s="23"/>
      <c r="G423" s="21" t="s">
        <v>17839</v>
      </c>
      <c r="H423" s="23"/>
    </row>
    <row r="424" spans="1:8" x14ac:dyDescent="0.3">
      <c r="A424" s="21" t="s">
        <v>17840</v>
      </c>
      <c r="B424" s="22">
        <v>2016</v>
      </c>
      <c r="C424" s="21" t="s">
        <v>17841</v>
      </c>
      <c r="D424" s="21" t="s">
        <v>17503</v>
      </c>
      <c r="E424" s="22">
        <v>11</v>
      </c>
      <c r="F424" s="25">
        <v>45750</v>
      </c>
      <c r="G424" s="21" t="s">
        <v>17842</v>
      </c>
      <c r="H424" s="23"/>
    </row>
    <row r="425" spans="1:8" x14ac:dyDescent="0.3">
      <c r="A425" s="21" t="s">
        <v>7184</v>
      </c>
      <c r="B425" s="22">
        <v>2011</v>
      </c>
      <c r="C425" s="21" t="s">
        <v>7185</v>
      </c>
      <c r="D425" s="45" t="s">
        <v>7186</v>
      </c>
      <c r="E425" s="46"/>
      <c r="F425" s="23"/>
      <c r="G425" s="21" t="s">
        <v>7187</v>
      </c>
      <c r="H425" s="23"/>
    </row>
    <row r="426" spans="1:8" x14ac:dyDescent="0.3">
      <c r="A426" s="21" t="s">
        <v>7188</v>
      </c>
      <c r="B426" s="22">
        <v>2002</v>
      </c>
      <c r="C426" s="21" t="s">
        <v>7189</v>
      </c>
      <c r="D426" s="45" t="s">
        <v>17843</v>
      </c>
      <c r="E426" s="46"/>
      <c r="F426" s="23"/>
      <c r="G426" s="47" t="s">
        <v>7191</v>
      </c>
      <c r="H426" s="46"/>
    </row>
    <row r="427" spans="1:8" x14ac:dyDescent="0.3">
      <c r="A427" s="21" t="s">
        <v>7192</v>
      </c>
      <c r="B427" s="22">
        <v>2011</v>
      </c>
      <c r="C427" s="21" t="s">
        <v>7193</v>
      </c>
      <c r="D427" s="21" t="s">
        <v>7194</v>
      </c>
      <c r="E427" s="22">
        <v>30</v>
      </c>
      <c r="F427" s="22">
        <v>3</v>
      </c>
      <c r="G427" s="21" t="s">
        <v>7195</v>
      </c>
      <c r="H427" s="23"/>
    </row>
    <row r="428" spans="1:8" x14ac:dyDescent="0.3">
      <c r="A428" s="21" t="s">
        <v>7196</v>
      </c>
      <c r="B428" s="22">
        <v>2012</v>
      </c>
      <c r="C428" s="21" t="s">
        <v>7197</v>
      </c>
      <c r="D428" s="21" t="s">
        <v>1528</v>
      </c>
      <c r="E428" s="23"/>
      <c r="F428" s="23"/>
      <c r="G428" s="23"/>
      <c r="H428" s="23"/>
    </row>
    <row r="429" spans="1:8" x14ac:dyDescent="0.3">
      <c r="A429" s="21" t="s">
        <v>7198</v>
      </c>
      <c r="B429" s="22">
        <v>2013</v>
      </c>
      <c r="C429" s="21" t="s">
        <v>4672</v>
      </c>
      <c r="D429" s="45" t="s">
        <v>7199</v>
      </c>
      <c r="E429" s="46"/>
      <c r="F429" s="23"/>
      <c r="G429" s="23"/>
      <c r="H429" s="23"/>
    </row>
    <row r="430" spans="1:8" x14ac:dyDescent="0.3">
      <c r="A430" s="21" t="s">
        <v>7200</v>
      </c>
      <c r="B430" s="22">
        <v>2009</v>
      </c>
      <c r="C430" s="21" t="s">
        <v>7201</v>
      </c>
      <c r="D430" s="23"/>
      <c r="E430" s="23"/>
      <c r="F430" s="23"/>
      <c r="G430" s="47" t="s">
        <v>7202</v>
      </c>
      <c r="H430" s="46"/>
    </row>
    <row r="431" spans="1:8" x14ac:dyDescent="0.3">
      <c r="A431" s="21" t="s">
        <v>7203</v>
      </c>
      <c r="B431" s="22">
        <v>1995</v>
      </c>
      <c r="C431" s="21" t="s">
        <v>7204</v>
      </c>
      <c r="D431" s="21" t="s">
        <v>1317</v>
      </c>
      <c r="E431" s="22">
        <v>267</v>
      </c>
      <c r="F431" s="22">
        <v>5199</v>
      </c>
      <c r="G431" s="22">
        <v>843</v>
      </c>
      <c r="H431" s="23"/>
    </row>
    <row r="432" spans="1:8" x14ac:dyDescent="0.3">
      <c r="A432" s="21" t="s">
        <v>4714</v>
      </c>
      <c r="B432" s="22">
        <v>2012</v>
      </c>
      <c r="C432" s="21" t="s">
        <v>7205</v>
      </c>
      <c r="D432" s="21" t="s">
        <v>7206</v>
      </c>
      <c r="E432" s="22">
        <v>2</v>
      </c>
      <c r="F432" s="22">
        <v>3</v>
      </c>
      <c r="G432" s="21" t="s">
        <v>7207</v>
      </c>
      <c r="H432" s="23"/>
    </row>
    <row r="433" spans="1:8" x14ac:dyDescent="0.3">
      <c r="A433" s="21" t="s">
        <v>7208</v>
      </c>
      <c r="B433" s="22">
        <v>2009</v>
      </c>
      <c r="C433" s="21" t="s">
        <v>7209</v>
      </c>
      <c r="D433" s="21" t="s">
        <v>7210</v>
      </c>
      <c r="E433" s="22">
        <v>217</v>
      </c>
      <c r="F433" s="22">
        <v>4</v>
      </c>
      <c r="G433" s="21" t="s">
        <v>1306</v>
      </c>
      <c r="H433" s="23"/>
    </row>
    <row r="434" spans="1:8" x14ac:dyDescent="0.3">
      <c r="A434" s="21" t="s">
        <v>7211</v>
      </c>
      <c r="B434" s="22">
        <v>2010</v>
      </c>
      <c r="C434" s="21" t="s">
        <v>7212</v>
      </c>
      <c r="D434" s="45" t="s">
        <v>7213</v>
      </c>
      <c r="E434" s="46"/>
      <c r="F434" s="46"/>
      <c r="G434" s="25">
        <v>45748</v>
      </c>
      <c r="H434" s="23"/>
    </row>
    <row r="435" spans="1:8" x14ac:dyDescent="0.3">
      <c r="A435" s="21" t="s">
        <v>7214</v>
      </c>
      <c r="B435" s="22">
        <v>2013</v>
      </c>
      <c r="C435" s="21" t="s">
        <v>7215</v>
      </c>
      <c r="D435" s="21" t="s">
        <v>7216</v>
      </c>
      <c r="E435" s="22">
        <v>37</v>
      </c>
      <c r="F435" s="22">
        <v>2</v>
      </c>
      <c r="G435" s="21" t="s">
        <v>7217</v>
      </c>
      <c r="H435" s="23"/>
    </row>
    <row r="436" spans="1:8" x14ac:dyDescent="0.3">
      <c r="A436" s="21" t="s">
        <v>7218</v>
      </c>
      <c r="B436" s="22">
        <v>2006</v>
      </c>
      <c r="C436" s="21" t="s">
        <v>7219</v>
      </c>
      <c r="D436" s="45" t="s">
        <v>7220</v>
      </c>
      <c r="E436" s="46"/>
      <c r="F436" s="46"/>
      <c r="G436" s="25">
        <v>45748</v>
      </c>
      <c r="H436" s="23"/>
    </row>
    <row r="437" spans="1:8" x14ac:dyDescent="0.3">
      <c r="A437" s="21" t="s">
        <v>7221</v>
      </c>
      <c r="B437" s="22">
        <v>1954</v>
      </c>
      <c r="C437" s="21" t="s">
        <v>3347</v>
      </c>
      <c r="D437" s="21" t="s">
        <v>3348</v>
      </c>
      <c r="E437" s="22">
        <v>10</v>
      </c>
      <c r="F437" s="22" t="s">
        <v>17844</v>
      </c>
      <c r="G437" s="21" t="s">
        <v>7222</v>
      </c>
      <c r="H437" s="23"/>
    </row>
    <row r="438" spans="1:8" x14ac:dyDescent="0.3">
      <c r="A438" s="21" t="s">
        <v>7223</v>
      </c>
      <c r="B438" s="22">
        <v>2011</v>
      </c>
      <c r="C438" s="21" t="s">
        <v>7224</v>
      </c>
      <c r="D438" s="21" t="s">
        <v>7225</v>
      </c>
      <c r="E438" s="23"/>
      <c r="F438" s="23"/>
      <c r="G438" s="23"/>
      <c r="H438" s="23"/>
    </row>
    <row r="439" spans="1:8" x14ac:dyDescent="0.3">
      <c r="A439" s="21" t="s">
        <v>7226</v>
      </c>
      <c r="B439" s="22">
        <v>2009</v>
      </c>
      <c r="C439" s="21" t="s">
        <v>7227</v>
      </c>
      <c r="D439" s="21" t="s">
        <v>7228</v>
      </c>
      <c r="E439" s="23"/>
      <c r="F439" s="23"/>
      <c r="G439" s="23"/>
      <c r="H439" s="23"/>
    </row>
    <row r="440" spans="1:8" x14ac:dyDescent="0.3">
      <c r="A440" s="21" t="s">
        <v>7229</v>
      </c>
      <c r="B440" s="22">
        <v>2010</v>
      </c>
      <c r="C440" s="21" t="s">
        <v>7230</v>
      </c>
      <c r="D440" s="21" t="s">
        <v>7231</v>
      </c>
      <c r="E440" s="22">
        <v>81</v>
      </c>
      <c r="F440" s="22">
        <v>14</v>
      </c>
      <c r="G440" s="22" t="s">
        <v>16718</v>
      </c>
      <c r="H440" s="23"/>
    </row>
    <row r="441" spans="1:8" x14ac:dyDescent="0.3">
      <c r="A441" s="21" t="s">
        <v>7232</v>
      </c>
      <c r="B441" s="22">
        <v>2004</v>
      </c>
      <c r="C441" s="21" t="s">
        <v>7233</v>
      </c>
      <c r="D441" s="21" t="s">
        <v>7216</v>
      </c>
      <c r="E441" s="22">
        <v>28</v>
      </c>
      <c r="F441" s="22">
        <v>1</v>
      </c>
      <c r="G441" s="21" t="s">
        <v>7234</v>
      </c>
      <c r="H441" s="23"/>
    </row>
    <row r="442" spans="1:8" x14ac:dyDescent="0.3">
      <c r="A442" s="21" t="s">
        <v>3968</v>
      </c>
      <c r="B442" s="22">
        <v>2009</v>
      </c>
      <c r="C442" s="21" t="s">
        <v>3969</v>
      </c>
      <c r="D442" s="21" t="s">
        <v>4328</v>
      </c>
      <c r="E442" s="23"/>
      <c r="F442" s="23"/>
      <c r="G442" s="23"/>
      <c r="H442" s="23"/>
    </row>
    <row r="443" spans="1:8" x14ac:dyDescent="0.3">
      <c r="A443" s="21" t="s">
        <v>7235</v>
      </c>
      <c r="B443" s="22">
        <v>1992</v>
      </c>
      <c r="C443" s="21" t="s">
        <v>7236</v>
      </c>
      <c r="D443" s="21" t="s">
        <v>7237</v>
      </c>
      <c r="E443" s="22">
        <v>7</v>
      </c>
      <c r="F443" s="23"/>
      <c r="G443" s="21" t="s">
        <v>7238</v>
      </c>
      <c r="H443" s="23"/>
    </row>
    <row r="444" spans="1:8" x14ac:dyDescent="0.3">
      <c r="A444" s="21" t="s">
        <v>7239</v>
      </c>
      <c r="B444" s="22">
        <v>2010</v>
      </c>
      <c r="C444" s="21" t="s">
        <v>7240</v>
      </c>
      <c r="D444" s="45" t="s">
        <v>7241</v>
      </c>
      <c r="E444" s="46"/>
      <c r="F444" s="23"/>
      <c r="G444" s="21" t="s">
        <v>7242</v>
      </c>
      <c r="H444" s="23"/>
    </row>
    <row r="445" spans="1:8" x14ac:dyDescent="0.3">
      <c r="A445" s="21" t="s">
        <v>7243</v>
      </c>
      <c r="B445" s="22">
        <v>2010</v>
      </c>
      <c r="C445" s="21" t="s">
        <v>7244</v>
      </c>
      <c r="D445" s="45" t="s">
        <v>7245</v>
      </c>
      <c r="E445" s="46"/>
      <c r="F445" s="46"/>
      <c r="G445" s="21" t="s">
        <v>7246</v>
      </c>
      <c r="H445" s="23"/>
    </row>
    <row r="446" spans="1:8" x14ac:dyDescent="0.3">
      <c r="A446" s="21" t="s">
        <v>7247</v>
      </c>
      <c r="B446" s="22">
        <v>2013</v>
      </c>
      <c r="C446" s="21" t="s">
        <v>7248</v>
      </c>
      <c r="D446" s="21" t="s">
        <v>7249</v>
      </c>
      <c r="E446" s="22">
        <v>63</v>
      </c>
      <c r="F446" s="22">
        <v>4</v>
      </c>
      <c r="G446" s="22">
        <v>66</v>
      </c>
      <c r="H446" s="23"/>
    </row>
    <row r="447" spans="1:8" x14ac:dyDescent="0.3">
      <c r="A447" s="21" t="s">
        <v>7250</v>
      </c>
      <c r="B447" s="22">
        <v>2007</v>
      </c>
      <c r="C447" s="21" t="s">
        <v>7251</v>
      </c>
      <c r="D447" s="21" t="s">
        <v>7252</v>
      </c>
      <c r="E447" s="22">
        <v>33</v>
      </c>
      <c r="F447" s="22">
        <v>1</v>
      </c>
      <c r="G447" s="21" t="s">
        <v>7253</v>
      </c>
      <c r="H447" s="23"/>
    </row>
    <row r="448" spans="1:8" x14ac:dyDescent="0.3">
      <c r="A448" s="21" t="s">
        <v>7254</v>
      </c>
      <c r="B448" s="22">
        <v>2014</v>
      </c>
      <c r="C448" s="21" t="s">
        <v>7255</v>
      </c>
      <c r="D448" s="21" t="s">
        <v>7256</v>
      </c>
      <c r="E448" s="22">
        <v>5</v>
      </c>
      <c r="F448" s="22">
        <v>2</v>
      </c>
      <c r="G448" s="24">
        <v>45674</v>
      </c>
      <c r="H448" s="23"/>
    </row>
    <row r="449" spans="1:8" x14ac:dyDescent="0.3">
      <c r="A449" s="21" t="s">
        <v>1345</v>
      </c>
      <c r="B449" s="22">
        <v>2013</v>
      </c>
      <c r="C449" s="21" t="s">
        <v>4772</v>
      </c>
      <c r="D449" s="21" t="s">
        <v>7258</v>
      </c>
      <c r="E449" s="23"/>
      <c r="F449" s="23"/>
      <c r="G449" s="21" t="s">
        <v>1348</v>
      </c>
      <c r="H449" s="23"/>
    </row>
    <row r="450" spans="1:8" x14ac:dyDescent="0.3">
      <c r="A450" s="21" t="s">
        <v>7259</v>
      </c>
      <c r="B450" s="22">
        <v>2007</v>
      </c>
      <c r="C450" s="21" t="s">
        <v>7260</v>
      </c>
      <c r="D450" s="21" t="s">
        <v>1555</v>
      </c>
      <c r="E450" s="22">
        <v>41</v>
      </c>
      <c r="F450" s="22">
        <v>6</v>
      </c>
      <c r="G450" s="21" t="s">
        <v>7261</v>
      </c>
      <c r="H450" s="23"/>
    </row>
    <row r="451" spans="1:8" x14ac:dyDescent="0.3">
      <c r="A451" s="21" t="s">
        <v>7262</v>
      </c>
      <c r="B451" s="22">
        <v>1986</v>
      </c>
      <c r="C451" s="21" t="s">
        <v>7263</v>
      </c>
      <c r="D451" s="21" t="s">
        <v>7264</v>
      </c>
      <c r="E451" s="23"/>
      <c r="F451" s="23"/>
      <c r="G451" s="23"/>
      <c r="H451" s="27" t="s">
        <v>7265</v>
      </c>
    </row>
    <row r="452" spans="1:8" x14ac:dyDescent="0.3">
      <c r="A452" s="21" t="s">
        <v>7266</v>
      </c>
      <c r="B452" s="22">
        <v>2012</v>
      </c>
      <c r="C452" s="21" t="s">
        <v>7267</v>
      </c>
      <c r="D452" s="21" t="s">
        <v>7268</v>
      </c>
      <c r="E452" s="22">
        <v>23</v>
      </c>
      <c r="F452" s="23"/>
      <c r="G452" s="21" t="s">
        <v>7269</v>
      </c>
      <c r="H452" s="23"/>
    </row>
    <row r="453" spans="1:8" x14ac:dyDescent="0.3">
      <c r="A453" s="21" t="s">
        <v>7270</v>
      </c>
      <c r="B453" s="22">
        <v>2001</v>
      </c>
      <c r="C453" s="21" t="s">
        <v>7271</v>
      </c>
      <c r="D453" s="21" t="s">
        <v>7272</v>
      </c>
      <c r="E453" s="22">
        <v>6</v>
      </c>
      <c r="F453" s="22">
        <v>2</v>
      </c>
      <c r="G453" s="21" t="s">
        <v>7273</v>
      </c>
      <c r="H453" s="23"/>
    </row>
    <row r="454" spans="1:8" x14ac:dyDescent="0.3">
      <c r="A454" s="21" t="s">
        <v>7274</v>
      </c>
      <c r="B454" s="22">
        <v>2012</v>
      </c>
      <c r="C454" s="21" t="s">
        <v>7275</v>
      </c>
      <c r="D454" s="21" t="s">
        <v>7276</v>
      </c>
      <c r="E454" s="22">
        <v>2</v>
      </c>
      <c r="F454" s="22">
        <v>4</v>
      </c>
      <c r="G454" s="21" t="s">
        <v>7277</v>
      </c>
      <c r="H454" s="23"/>
    </row>
    <row r="455" spans="1:8" x14ac:dyDescent="0.3">
      <c r="A455" s="21" t="s">
        <v>1371</v>
      </c>
      <c r="B455" s="22">
        <v>2007</v>
      </c>
      <c r="C455" s="21" t="s">
        <v>7278</v>
      </c>
      <c r="D455" s="21" t="s">
        <v>7279</v>
      </c>
      <c r="E455" s="22">
        <v>23</v>
      </c>
      <c r="F455" s="22">
        <v>4</v>
      </c>
      <c r="G455" s="21" t="s">
        <v>7280</v>
      </c>
      <c r="H455" s="23"/>
    </row>
    <row r="456" spans="1:8" x14ac:dyDescent="0.3">
      <c r="A456" s="21" t="s">
        <v>7281</v>
      </c>
      <c r="B456" s="22">
        <v>2015</v>
      </c>
      <c r="C456" s="21" t="s">
        <v>7282</v>
      </c>
      <c r="D456" s="21" t="s">
        <v>7283</v>
      </c>
      <c r="E456" s="22">
        <v>6</v>
      </c>
      <c r="F456" s="22">
        <v>11</v>
      </c>
      <c r="G456" s="21" t="s">
        <v>7284</v>
      </c>
      <c r="H456" s="23"/>
    </row>
    <row r="457" spans="1:8" x14ac:dyDescent="0.3">
      <c r="A457" s="21" t="s">
        <v>7285</v>
      </c>
      <c r="B457" s="22">
        <v>1971</v>
      </c>
      <c r="C457" s="21" t="s">
        <v>7286</v>
      </c>
      <c r="D457" s="21" t="s">
        <v>17845</v>
      </c>
      <c r="E457" s="23"/>
      <c r="F457" s="23"/>
      <c r="G457" s="23"/>
      <c r="H457" s="23"/>
    </row>
    <row r="458" spans="1:8" x14ac:dyDescent="0.3">
      <c r="A458" s="21" t="s">
        <v>7288</v>
      </c>
      <c r="B458" s="22">
        <v>2013</v>
      </c>
      <c r="C458" s="21" t="s">
        <v>7289</v>
      </c>
      <c r="D458" s="21" t="s">
        <v>7290</v>
      </c>
      <c r="E458" s="23"/>
      <c r="F458" s="23"/>
      <c r="G458" s="23"/>
      <c r="H458" s="23"/>
    </row>
    <row r="459" spans="1:8" x14ac:dyDescent="0.3">
      <c r="A459" s="21" t="s">
        <v>7291</v>
      </c>
      <c r="B459" s="22">
        <v>2010</v>
      </c>
      <c r="C459" s="21" t="s">
        <v>7292</v>
      </c>
      <c r="D459" s="45" t="s">
        <v>7293</v>
      </c>
      <c r="E459" s="46"/>
      <c r="F459" s="46"/>
      <c r="G459" s="23"/>
      <c r="H459" s="23"/>
    </row>
    <row r="460" spans="1:8" x14ac:dyDescent="0.3">
      <c r="A460" s="21" t="s">
        <v>7291</v>
      </c>
      <c r="B460" s="22">
        <v>2011</v>
      </c>
      <c r="C460" s="21" t="s">
        <v>7294</v>
      </c>
      <c r="D460" s="45" t="s">
        <v>7295</v>
      </c>
      <c r="E460" s="46"/>
      <c r="F460" s="46"/>
      <c r="G460" s="21" t="s">
        <v>7296</v>
      </c>
      <c r="H460" s="23"/>
    </row>
    <row r="461" spans="1:8" x14ac:dyDescent="0.3">
      <c r="A461" s="21" t="s">
        <v>7297</v>
      </c>
      <c r="B461" s="22">
        <v>2008</v>
      </c>
      <c r="C461" s="45" t="s">
        <v>7298</v>
      </c>
      <c r="D461" s="46"/>
      <c r="E461" s="23"/>
      <c r="F461" s="23"/>
      <c r="G461" s="47" t="s">
        <v>4793</v>
      </c>
      <c r="H461" s="46"/>
    </row>
    <row r="462" spans="1:8" x14ac:dyDescent="0.3">
      <c r="A462" s="21" t="s">
        <v>7299</v>
      </c>
      <c r="B462" s="22">
        <v>2013</v>
      </c>
      <c r="C462" s="21" t="s">
        <v>4798</v>
      </c>
      <c r="D462" s="45" t="s">
        <v>7199</v>
      </c>
      <c r="E462" s="46"/>
      <c r="F462" s="23"/>
      <c r="G462" s="21" t="s">
        <v>7300</v>
      </c>
      <c r="H462" s="23"/>
    </row>
    <row r="463" spans="1:8" x14ac:dyDescent="0.3">
      <c r="A463" s="21" t="s">
        <v>4801</v>
      </c>
      <c r="B463" s="22">
        <v>2006</v>
      </c>
      <c r="C463" s="21" t="s">
        <v>4802</v>
      </c>
      <c r="D463" s="21" t="s">
        <v>4803</v>
      </c>
      <c r="E463" s="22">
        <v>4</v>
      </c>
      <c r="F463" s="22">
        <v>2</v>
      </c>
      <c r="G463" s="21" t="s">
        <v>7301</v>
      </c>
      <c r="H463" s="23"/>
    </row>
    <row r="464" spans="1:8" x14ac:dyDescent="0.3">
      <c r="A464" s="21" t="s">
        <v>7302</v>
      </c>
      <c r="B464" s="22">
        <v>2017</v>
      </c>
      <c r="C464" s="21" t="s">
        <v>7303</v>
      </c>
      <c r="D464" s="21" t="s">
        <v>7304</v>
      </c>
      <c r="E464" s="22">
        <v>51</v>
      </c>
      <c r="F464" s="22">
        <v>2</v>
      </c>
      <c r="G464" s="21" t="s">
        <v>7305</v>
      </c>
      <c r="H464" s="23"/>
    </row>
    <row r="465" spans="1:8" x14ac:dyDescent="0.3">
      <c r="A465" s="21" t="s">
        <v>7306</v>
      </c>
      <c r="B465" s="22">
        <v>2008</v>
      </c>
      <c r="C465" s="21" t="s">
        <v>7307</v>
      </c>
      <c r="D465" s="21" t="s">
        <v>7308</v>
      </c>
      <c r="E465" s="23"/>
      <c r="F465" s="23"/>
      <c r="G465" s="23"/>
      <c r="H465" s="23"/>
    </row>
    <row r="466" spans="1:8" x14ac:dyDescent="0.3">
      <c r="A466" s="21" t="s">
        <v>7309</v>
      </c>
      <c r="B466" s="22">
        <v>2010</v>
      </c>
      <c r="C466" s="21" t="s">
        <v>3804</v>
      </c>
      <c r="D466" s="21" t="s">
        <v>4809</v>
      </c>
      <c r="E466" s="22">
        <v>1</v>
      </c>
      <c r="F466" s="22">
        <v>3</v>
      </c>
      <c r="G466" s="21" t="s">
        <v>7310</v>
      </c>
      <c r="H466" s="23"/>
    </row>
    <row r="467" spans="1:8" x14ac:dyDescent="0.3">
      <c r="A467" s="21" t="s">
        <v>7311</v>
      </c>
      <c r="B467" s="22">
        <v>2011</v>
      </c>
      <c r="C467" s="21" t="s">
        <v>7312</v>
      </c>
      <c r="D467" s="21" t="s">
        <v>7313</v>
      </c>
      <c r="E467" s="22">
        <v>2</v>
      </c>
      <c r="F467" s="22">
        <v>1</v>
      </c>
      <c r="G467" s="21" t="s">
        <v>7314</v>
      </c>
      <c r="H467" s="23"/>
    </row>
    <row r="468" spans="1:8" x14ac:dyDescent="0.3">
      <c r="A468" s="21" t="s">
        <v>7315</v>
      </c>
      <c r="B468" s="22">
        <v>2016</v>
      </c>
      <c r="C468" s="21" t="s">
        <v>4570</v>
      </c>
      <c r="D468" s="21" t="s">
        <v>4571</v>
      </c>
      <c r="E468" s="22">
        <v>8</v>
      </c>
      <c r="F468" s="23"/>
      <c r="G468" s="21" t="s">
        <v>7316</v>
      </c>
      <c r="H468" s="23"/>
    </row>
    <row r="469" spans="1:8" x14ac:dyDescent="0.3">
      <c r="A469" s="21" t="s">
        <v>4834</v>
      </c>
      <c r="B469" s="22">
        <v>2012</v>
      </c>
      <c r="C469" s="21" t="s">
        <v>4835</v>
      </c>
      <c r="D469" s="21" t="s">
        <v>4836</v>
      </c>
      <c r="E469" s="22">
        <v>17</v>
      </c>
      <c r="F469" s="23"/>
      <c r="G469" s="21" t="s">
        <v>7317</v>
      </c>
      <c r="H469" s="23"/>
    </row>
    <row r="470" spans="1:8" x14ac:dyDescent="0.3">
      <c r="A470" s="21" t="s">
        <v>7318</v>
      </c>
      <c r="B470" s="22">
        <v>2004</v>
      </c>
      <c r="C470" s="21" t="s">
        <v>7319</v>
      </c>
      <c r="D470" s="45" t="s">
        <v>7320</v>
      </c>
      <c r="E470" s="46"/>
      <c r="F470" s="23"/>
      <c r="G470" s="22">
        <v>487</v>
      </c>
      <c r="H470" s="23"/>
    </row>
    <row r="471" spans="1:8" x14ac:dyDescent="0.3">
      <c r="A471" s="21" t="s">
        <v>7321</v>
      </c>
      <c r="B471" s="22">
        <v>2017</v>
      </c>
      <c r="C471" s="21" t="s">
        <v>4859</v>
      </c>
      <c r="D471" s="21" t="s">
        <v>7322</v>
      </c>
      <c r="E471" s="22">
        <v>8</v>
      </c>
      <c r="F471" s="22">
        <v>2</v>
      </c>
      <c r="G471" s="21" t="s">
        <v>7323</v>
      </c>
      <c r="H471" s="23"/>
    </row>
    <row r="472" spans="1:8" x14ac:dyDescent="0.3">
      <c r="A472" s="21" t="s">
        <v>7324</v>
      </c>
      <c r="B472" s="22">
        <v>2006</v>
      </c>
      <c r="C472" s="21" t="s">
        <v>7325</v>
      </c>
      <c r="D472" s="21" t="s">
        <v>7326</v>
      </c>
      <c r="E472" s="22">
        <v>2</v>
      </c>
      <c r="F472" s="22">
        <v>1</v>
      </c>
      <c r="G472" s="21" t="s">
        <v>7327</v>
      </c>
      <c r="H472" s="23"/>
    </row>
    <row r="473" spans="1:8" x14ac:dyDescent="0.3">
      <c r="A473" s="21" t="s">
        <v>7328</v>
      </c>
      <c r="B473" s="22">
        <v>2000</v>
      </c>
      <c r="C473" s="21" t="s">
        <v>7329</v>
      </c>
      <c r="D473" s="21" t="s">
        <v>7330</v>
      </c>
      <c r="E473" s="22">
        <v>8</v>
      </c>
      <c r="F473" s="22">
        <v>1</v>
      </c>
      <c r="G473" s="21" t="s">
        <v>7331</v>
      </c>
      <c r="H473" s="23"/>
    </row>
    <row r="474" spans="1:8" x14ac:dyDescent="0.3">
      <c r="A474" s="21" t="s">
        <v>17846</v>
      </c>
      <c r="B474" s="22">
        <v>2005</v>
      </c>
      <c r="C474" s="21" t="s">
        <v>7333</v>
      </c>
      <c r="D474" s="21" t="s">
        <v>7334</v>
      </c>
      <c r="E474" s="22">
        <v>6</v>
      </c>
      <c r="F474" s="22">
        <v>5</v>
      </c>
      <c r="G474" s="21" t="s">
        <v>7335</v>
      </c>
      <c r="H474" s="23"/>
    </row>
    <row r="475" spans="1:8" x14ac:dyDescent="0.3">
      <c r="A475" s="21" t="s">
        <v>7336</v>
      </c>
      <c r="B475" s="22">
        <v>2012</v>
      </c>
      <c r="C475" s="21" t="s">
        <v>7337</v>
      </c>
      <c r="D475" s="21" t="s">
        <v>3117</v>
      </c>
      <c r="E475" s="22">
        <v>28</v>
      </c>
      <c r="F475" s="23"/>
      <c r="G475" s="24">
        <v>45680</v>
      </c>
      <c r="H475" s="23"/>
    </row>
    <row r="476" spans="1:8" x14ac:dyDescent="0.3">
      <c r="A476" s="21" t="s">
        <v>4878</v>
      </c>
      <c r="B476" s="22">
        <v>2012</v>
      </c>
      <c r="C476" s="21" t="s">
        <v>4879</v>
      </c>
      <c r="D476" s="21" t="s">
        <v>2724</v>
      </c>
      <c r="E476" s="22">
        <v>63</v>
      </c>
      <c r="F476" s="22">
        <v>2</v>
      </c>
      <c r="G476" s="21" t="s">
        <v>7339</v>
      </c>
      <c r="H476" s="23"/>
    </row>
    <row r="477" spans="1:8" x14ac:dyDescent="0.3">
      <c r="A477" s="21" t="s">
        <v>7340</v>
      </c>
      <c r="B477" s="22">
        <v>2010</v>
      </c>
      <c r="C477" s="21" t="s">
        <v>7341</v>
      </c>
      <c r="D477" s="21" t="s">
        <v>1502</v>
      </c>
      <c r="E477" s="22">
        <v>67</v>
      </c>
      <c r="F477" s="22">
        <v>7</v>
      </c>
      <c r="G477" s="21" t="s">
        <v>1503</v>
      </c>
      <c r="H477" s="23"/>
    </row>
    <row r="478" spans="1:8" x14ac:dyDescent="0.3">
      <c r="A478" s="21" t="s">
        <v>7342</v>
      </c>
      <c r="B478" s="22">
        <v>2002</v>
      </c>
      <c r="C478" s="21" t="s">
        <v>7343</v>
      </c>
      <c r="D478" s="45" t="s">
        <v>7344</v>
      </c>
      <c r="E478" s="46"/>
      <c r="F478" s="46"/>
      <c r="G478" s="21" t="s">
        <v>7345</v>
      </c>
      <c r="H478" s="23"/>
    </row>
    <row r="479" spans="1:8" x14ac:dyDescent="0.3">
      <c r="A479" s="21" t="s">
        <v>4893</v>
      </c>
      <c r="B479" s="22">
        <v>1971</v>
      </c>
      <c r="C479" s="21" t="s">
        <v>4894</v>
      </c>
      <c r="D479" s="21" t="s">
        <v>4895</v>
      </c>
      <c r="E479" s="23"/>
      <c r="F479" s="23"/>
      <c r="G479" s="21" t="s">
        <v>7346</v>
      </c>
      <c r="H479" s="23"/>
    </row>
    <row r="480" spans="1:8" x14ac:dyDescent="0.3">
      <c r="A480" s="21" t="s">
        <v>7347</v>
      </c>
      <c r="B480" s="22">
        <v>2006</v>
      </c>
      <c r="C480" s="21" t="s">
        <v>7348</v>
      </c>
      <c r="D480" s="21" t="s">
        <v>7349</v>
      </c>
      <c r="E480" s="22">
        <v>105</v>
      </c>
      <c r="F480" s="22">
        <v>652</v>
      </c>
      <c r="G480" s="21" t="s">
        <v>7350</v>
      </c>
      <c r="H480" s="23"/>
    </row>
    <row r="481" spans="1:8" x14ac:dyDescent="0.3">
      <c r="A481" s="21" t="s">
        <v>7027</v>
      </c>
      <c r="B481" s="22">
        <v>2017</v>
      </c>
      <c r="C481" s="21" t="s">
        <v>7028</v>
      </c>
      <c r="D481" s="21" t="s">
        <v>7029</v>
      </c>
      <c r="E481" s="23"/>
      <c r="F481" s="23"/>
      <c r="G481" s="23"/>
      <c r="H481" s="23"/>
    </row>
    <row r="482" spans="1:8" x14ac:dyDescent="0.3">
      <c r="A482" s="21" t="s">
        <v>17847</v>
      </c>
      <c r="B482" s="22">
        <v>2002</v>
      </c>
      <c r="C482" s="21" t="s">
        <v>17848</v>
      </c>
      <c r="D482" s="21" t="s">
        <v>17849</v>
      </c>
      <c r="E482" s="22">
        <v>53</v>
      </c>
      <c r="F482" s="23"/>
      <c r="G482" s="23"/>
      <c r="H482" s="23"/>
    </row>
    <row r="483" spans="1:8" x14ac:dyDescent="0.3">
      <c r="A483" s="21" t="s">
        <v>17850</v>
      </c>
      <c r="B483" s="22">
        <v>2005</v>
      </c>
      <c r="C483" s="21" t="s">
        <v>17851</v>
      </c>
      <c r="D483" s="21" t="s">
        <v>17852</v>
      </c>
      <c r="E483" s="22">
        <v>9</v>
      </c>
      <c r="F483" s="22">
        <v>3</v>
      </c>
      <c r="G483" s="21" t="s">
        <v>17853</v>
      </c>
      <c r="H483" s="23"/>
    </row>
    <row r="484" spans="1:8" x14ac:dyDescent="0.3">
      <c r="A484" s="21" t="s">
        <v>17854</v>
      </c>
      <c r="B484" s="22">
        <v>2015</v>
      </c>
      <c r="C484" s="21" t="s">
        <v>17855</v>
      </c>
      <c r="D484" s="21" t="s">
        <v>17856</v>
      </c>
      <c r="E484" s="22">
        <v>6</v>
      </c>
      <c r="F484" s="22">
        <v>1</v>
      </c>
      <c r="G484" s="24">
        <v>45674</v>
      </c>
      <c r="H484" s="23"/>
    </row>
    <row r="485" spans="1:8" x14ac:dyDescent="0.3">
      <c r="A485" s="21" t="s">
        <v>17857</v>
      </c>
      <c r="B485" s="22">
        <v>2014</v>
      </c>
      <c r="C485" s="21" t="s">
        <v>17858</v>
      </c>
      <c r="D485" s="21" t="s">
        <v>490</v>
      </c>
      <c r="E485" s="22">
        <v>6</v>
      </c>
      <c r="F485" s="22">
        <v>2</v>
      </c>
      <c r="G485" s="21" t="s">
        <v>1236</v>
      </c>
      <c r="H485" s="23"/>
    </row>
    <row r="486" spans="1:8" x14ac:dyDescent="0.3">
      <c r="A486" s="21" t="s">
        <v>473</v>
      </c>
      <c r="B486" s="22">
        <v>2017</v>
      </c>
      <c r="C486" s="21" t="s">
        <v>474</v>
      </c>
      <c r="D486" s="45" t="s">
        <v>6303</v>
      </c>
      <c r="E486" s="46"/>
      <c r="F486" s="23"/>
      <c r="G486" s="21" t="s">
        <v>16672</v>
      </c>
      <c r="H486" s="23"/>
    </row>
    <row r="487" spans="1:8" x14ac:dyDescent="0.3">
      <c r="A487" s="21" t="s">
        <v>17859</v>
      </c>
      <c r="B487" s="22">
        <v>2012</v>
      </c>
      <c r="C487" s="21" t="s">
        <v>17860</v>
      </c>
      <c r="D487" s="21" t="s">
        <v>1247</v>
      </c>
      <c r="E487" s="22">
        <v>52</v>
      </c>
      <c r="F487" s="22">
        <v>8</v>
      </c>
      <c r="G487" s="21" t="s">
        <v>17861</v>
      </c>
      <c r="H487" s="23"/>
    </row>
    <row r="488" spans="1:8" x14ac:dyDescent="0.3">
      <c r="A488" s="21" t="s">
        <v>2149</v>
      </c>
      <c r="B488" s="22">
        <v>1991</v>
      </c>
      <c r="C488" s="21" t="s">
        <v>17862</v>
      </c>
      <c r="D488" s="21" t="s">
        <v>17863</v>
      </c>
      <c r="E488" s="22">
        <v>44</v>
      </c>
      <c r="F488" s="22">
        <v>1</v>
      </c>
      <c r="G488" s="24">
        <v>45683</v>
      </c>
      <c r="H488" s="23"/>
    </row>
    <row r="489" spans="1:8" x14ac:dyDescent="0.3">
      <c r="A489" s="21" t="s">
        <v>17864</v>
      </c>
      <c r="B489" s="22">
        <v>2012</v>
      </c>
      <c r="C489" s="21" t="s">
        <v>17865</v>
      </c>
      <c r="D489" s="21" t="s">
        <v>1247</v>
      </c>
      <c r="E489" s="22">
        <v>52</v>
      </c>
      <c r="F489" s="22">
        <v>5</v>
      </c>
      <c r="G489" s="21" t="s">
        <v>17866</v>
      </c>
      <c r="H489" s="23"/>
    </row>
    <row r="490" spans="1:8" x14ac:dyDescent="0.3">
      <c r="A490" s="21" t="s">
        <v>17867</v>
      </c>
      <c r="B490" s="22">
        <v>2013</v>
      </c>
      <c r="C490" s="21" t="s">
        <v>17868</v>
      </c>
      <c r="D490" s="21" t="s">
        <v>17869</v>
      </c>
      <c r="E490" s="22">
        <v>24</v>
      </c>
      <c r="F490" s="22">
        <v>2</v>
      </c>
      <c r="G490" s="21" t="s">
        <v>17870</v>
      </c>
      <c r="H490" s="23"/>
    </row>
    <row r="491" spans="1:8" x14ac:dyDescent="0.3">
      <c r="A491" s="21" t="s">
        <v>488</v>
      </c>
      <c r="B491" s="22">
        <v>2016</v>
      </c>
      <c r="C491" s="21" t="s">
        <v>8229</v>
      </c>
      <c r="D491" s="21" t="s">
        <v>10005</v>
      </c>
      <c r="E491" s="22">
        <v>5</v>
      </c>
      <c r="F491" s="22">
        <v>1</v>
      </c>
      <c r="G491" s="22">
        <v>11</v>
      </c>
      <c r="H491" s="23"/>
    </row>
    <row r="492" spans="1:8" x14ac:dyDescent="0.3">
      <c r="A492" s="21" t="s">
        <v>17871</v>
      </c>
      <c r="B492" s="22">
        <v>2005</v>
      </c>
      <c r="C492" s="21" t="s">
        <v>17872</v>
      </c>
      <c r="D492" s="21" t="s">
        <v>17873</v>
      </c>
      <c r="E492" s="23"/>
      <c r="F492" s="23"/>
      <c r="G492" s="23"/>
      <c r="H492" s="23"/>
    </row>
    <row r="493" spans="1:8" x14ac:dyDescent="0.3">
      <c r="A493" s="21" t="s">
        <v>17874</v>
      </c>
      <c r="B493" s="22">
        <v>2002</v>
      </c>
      <c r="C493" s="21" t="s">
        <v>17875</v>
      </c>
      <c r="D493" s="21" t="s">
        <v>1480</v>
      </c>
      <c r="E493" s="22">
        <v>7</v>
      </c>
      <c r="F493" s="22">
        <v>1</v>
      </c>
      <c r="G493" s="21" t="s">
        <v>17876</v>
      </c>
      <c r="H493" s="23"/>
    </row>
    <row r="494" spans="1:8" x14ac:dyDescent="0.3">
      <c r="A494" s="21" t="s">
        <v>17877</v>
      </c>
      <c r="B494" s="22">
        <v>2012</v>
      </c>
      <c r="C494" s="21" t="s">
        <v>17878</v>
      </c>
      <c r="D494" s="21" t="s">
        <v>17879</v>
      </c>
      <c r="E494" s="22">
        <v>45</v>
      </c>
      <c r="F494" s="23"/>
      <c r="G494" s="22" t="s">
        <v>17692</v>
      </c>
      <c r="H494" s="23"/>
    </row>
    <row r="495" spans="1:8" x14ac:dyDescent="0.3">
      <c r="A495" s="21" t="s">
        <v>17880</v>
      </c>
      <c r="B495" s="22">
        <v>2014</v>
      </c>
      <c r="C495" s="21" t="s">
        <v>17881</v>
      </c>
      <c r="D495" s="21" t="s">
        <v>437</v>
      </c>
      <c r="E495" s="22">
        <v>32</v>
      </c>
      <c r="F495" s="23"/>
      <c r="G495" s="21" t="s">
        <v>17882</v>
      </c>
      <c r="H495" s="23"/>
    </row>
    <row r="496" spans="1:8" x14ac:dyDescent="0.3">
      <c r="A496" s="21" t="s">
        <v>826</v>
      </c>
      <c r="B496" s="22">
        <v>2017</v>
      </c>
      <c r="C496" s="21" t="s">
        <v>515</v>
      </c>
      <c r="D496" s="45" t="s">
        <v>12438</v>
      </c>
      <c r="E496" s="46"/>
      <c r="F496" s="23"/>
      <c r="G496" s="23"/>
      <c r="H496" s="23"/>
    </row>
    <row r="497" spans="1:8" x14ac:dyDescent="0.3">
      <c r="A497" s="21" t="s">
        <v>10379</v>
      </c>
      <c r="B497" s="22">
        <v>2017</v>
      </c>
      <c r="C497" s="21" t="s">
        <v>5404</v>
      </c>
      <c r="D497" s="45" t="s">
        <v>11555</v>
      </c>
      <c r="E497" s="46"/>
      <c r="F497" s="23"/>
      <c r="G497" s="21" t="s">
        <v>3166</v>
      </c>
      <c r="H497" s="23"/>
    </row>
    <row r="498" spans="1:8" x14ac:dyDescent="0.3">
      <c r="A498" s="21" t="s">
        <v>2311</v>
      </c>
      <c r="B498" s="22">
        <v>2015</v>
      </c>
      <c r="C498" s="21" t="s">
        <v>1614</v>
      </c>
      <c r="D498" s="45" t="s">
        <v>2312</v>
      </c>
      <c r="E498" s="46"/>
      <c r="F498" s="23"/>
      <c r="G498" s="21" t="s">
        <v>6450</v>
      </c>
      <c r="H498" s="23"/>
    </row>
    <row r="499" spans="1:8" x14ac:dyDescent="0.3">
      <c r="A499" s="21" t="s">
        <v>17883</v>
      </c>
      <c r="B499" s="22">
        <v>2018</v>
      </c>
      <c r="C499" s="21" t="s">
        <v>17884</v>
      </c>
      <c r="D499" s="45" t="s">
        <v>3200</v>
      </c>
      <c r="E499" s="46"/>
      <c r="F499" s="23"/>
      <c r="G499" s="23"/>
      <c r="H499" s="23"/>
    </row>
    <row r="500" spans="1:8" x14ac:dyDescent="0.3">
      <c r="A500" s="21" t="s">
        <v>1284</v>
      </c>
      <c r="B500" s="22">
        <v>2008</v>
      </c>
      <c r="C500" s="21" t="s">
        <v>1285</v>
      </c>
      <c r="D500" s="21" t="s">
        <v>17885</v>
      </c>
      <c r="E500" s="22">
        <v>94</v>
      </c>
      <c r="F500" s="22">
        <v>2</v>
      </c>
      <c r="G500" s="22">
        <v>334</v>
      </c>
      <c r="H500" s="23"/>
    </row>
    <row r="501" spans="1:8" x14ac:dyDescent="0.3">
      <c r="A501" s="21" t="s">
        <v>525</v>
      </c>
      <c r="B501" s="22">
        <v>2018</v>
      </c>
      <c r="C501" s="21" t="s">
        <v>526</v>
      </c>
      <c r="D501" s="21" t="s">
        <v>6176</v>
      </c>
      <c r="E501" s="22">
        <v>51</v>
      </c>
      <c r="F501" s="22">
        <v>4</v>
      </c>
      <c r="G501" s="22">
        <v>85</v>
      </c>
      <c r="H501" s="23"/>
    </row>
    <row r="502" spans="1:8" x14ac:dyDescent="0.3">
      <c r="A502" s="21" t="s">
        <v>6139</v>
      </c>
      <c r="B502" s="22">
        <v>2018</v>
      </c>
      <c r="C502" s="21" t="s">
        <v>6140</v>
      </c>
      <c r="D502" s="45" t="s">
        <v>9007</v>
      </c>
      <c r="E502" s="46"/>
      <c r="F502" s="23"/>
      <c r="G502" s="22" t="s">
        <v>16718</v>
      </c>
      <c r="H502" s="23"/>
    </row>
    <row r="503" spans="1:8" x14ac:dyDescent="0.3">
      <c r="A503" s="21" t="s">
        <v>7870</v>
      </c>
      <c r="B503" s="22">
        <v>2015</v>
      </c>
      <c r="C503" s="21" t="s">
        <v>1919</v>
      </c>
      <c r="D503" s="21" t="s">
        <v>3205</v>
      </c>
      <c r="E503" s="22">
        <v>10</v>
      </c>
      <c r="F503" s="22">
        <v>4</v>
      </c>
      <c r="G503" s="21" t="s">
        <v>17886</v>
      </c>
      <c r="H503" s="23"/>
    </row>
    <row r="504" spans="1:8" x14ac:dyDescent="0.3">
      <c r="A504" s="21" t="s">
        <v>17887</v>
      </c>
      <c r="B504" s="22">
        <v>2004</v>
      </c>
      <c r="C504" s="21" t="s">
        <v>17888</v>
      </c>
      <c r="D504" s="21" t="s">
        <v>17889</v>
      </c>
      <c r="E504" s="22">
        <v>30</v>
      </c>
      <c r="F504" s="22">
        <v>1</v>
      </c>
      <c r="G504" s="21" t="s">
        <v>17890</v>
      </c>
      <c r="H504" s="23"/>
    </row>
    <row r="505" spans="1:8" x14ac:dyDescent="0.3">
      <c r="A505" s="21" t="s">
        <v>17891</v>
      </c>
      <c r="B505" s="22">
        <v>1990</v>
      </c>
      <c r="C505" s="21" t="s">
        <v>17892</v>
      </c>
      <c r="D505" s="21" t="s">
        <v>17885</v>
      </c>
      <c r="E505" s="22">
        <v>59</v>
      </c>
      <c r="F505" s="22">
        <v>6</v>
      </c>
      <c r="G505" s="22">
        <v>1216</v>
      </c>
      <c r="H505" s="23"/>
    </row>
    <row r="506" spans="1:8" x14ac:dyDescent="0.3">
      <c r="A506" s="21" t="s">
        <v>7724</v>
      </c>
      <c r="B506" s="22">
        <v>2019</v>
      </c>
      <c r="C506" s="21" t="s">
        <v>1059</v>
      </c>
      <c r="D506" s="23"/>
      <c r="E506" s="23"/>
      <c r="F506" s="23"/>
      <c r="G506" s="47" t="s">
        <v>17893</v>
      </c>
      <c r="H506" s="46"/>
    </row>
    <row r="507" spans="1:8" x14ac:dyDescent="0.3">
      <c r="A507" s="21" t="s">
        <v>17894</v>
      </c>
      <c r="B507" s="22">
        <v>2010</v>
      </c>
      <c r="C507" s="21" t="s">
        <v>17895</v>
      </c>
      <c r="D507" s="21" t="s">
        <v>17896</v>
      </c>
      <c r="E507" s="22">
        <v>91</v>
      </c>
      <c r="F507" s="22">
        <v>3</v>
      </c>
      <c r="G507" s="21" t="s">
        <v>17897</v>
      </c>
      <c r="H507" s="23"/>
    </row>
    <row r="508" spans="1:8" x14ac:dyDescent="0.3">
      <c r="A508" s="21" t="s">
        <v>17898</v>
      </c>
      <c r="B508" s="22">
        <v>2012</v>
      </c>
      <c r="C508" s="21" t="s">
        <v>17899</v>
      </c>
      <c r="D508" s="21" t="s">
        <v>437</v>
      </c>
      <c r="E508" s="22">
        <v>28</v>
      </c>
      <c r="F508" s="22">
        <v>2</v>
      </c>
      <c r="G508" s="21" t="s">
        <v>17900</v>
      </c>
      <c r="H508" s="23"/>
    </row>
    <row r="509" spans="1:8" x14ac:dyDescent="0.3">
      <c r="A509" s="21" t="s">
        <v>17901</v>
      </c>
      <c r="B509" s="22">
        <v>2020</v>
      </c>
      <c r="C509" s="21" t="s">
        <v>17902</v>
      </c>
      <c r="D509" s="23"/>
      <c r="E509" s="23"/>
      <c r="F509" s="23"/>
      <c r="G509" s="47" t="s">
        <v>17903</v>
      </c>
      <c r="H509" s="46"/>
    </row>
    <row r="510" spans="1:8" x14ac:dyDescent="0.3">
      <c r="A510" s="21" t="s">
        <v>17904</v>
      </c>
      <c r="B510" s="22">
        <v>2012</v>
      </c>
      <c r="C510" s="21" t="s">
        <v>1733</v>
      </c>
      <c r="D510" s="23"/>
      <c r="E510" s="23"/>
      <c r="F510" s="23"/>
      <c r="G510" s="47" t="s">
        <v>17905</v>
      </c>
      <c r="H510" s="46"/>
    </row>
    <row r="511" spans="1:8" x14ac:dyDescent="0.3">
      <c r="A511" s="21" t="s">
        <v>17906</v>
      </c>
      <c r="B511" s="22">
        <v>2007</v>
      </c>
      <c r="C511" s="21" t="s">
        <v>17907</v>
      </c>
      <c r="D511" s="21" t="s">
        <v>17908</v>
      </c>
      <c r="E511" s="22">
        <v>41</v>
      </c>
      <c r="F511" s="22">
        <v>2</v>
      </c>
      <c r="G511" s="21" t="s">
        <v>17909</v>
      </c>
      <c r="H511" s="23"/>
    </row>
    <row r="512" spans="1:8" x14ac:dyDescent="0.3">
      <c r="A512" s="21" t="s">
        <v>17910</v>
      </c>
      <c r="B512" s="22">
        <v>2014</v>
      </c>
      <c r="C512" s="21" t="s">
        <v>17911</v>
      </c>
      <c r="D512" s="21" t="s">
        <v>4511</v>
      </c>
      <c r="E512" s="22">
        <v>21</v>
      </c>
      <c r="F512" s="22">
        <v>1</v>
      </c>
      <c r="G512" s="21" t="s">
        <v>17912</v>
      </c>
      <c r="H512" s="23"/>
    </row>
    <row r="513" spans="1:8" x14ac:dyDescent="0.3">
      <c r="A513" s="21" t="s">
        <v>17913</v>
      </c>
      <c r="B513" s="22">
        <v>2019</v>
      </c>
      <c r="C513" s="21" t="s">
        <v>17914</v>
      </c>
      <c r="D513" s="23"/>
      <c r="E513" s="23"/>
      <c r="F513" s="23"/>
      <c r="G513" s="47" t="s">
        <v>17915</v>
      </c>
      <c r="H513" s="46"/>
    </row>
    <row r="514" spans="1:8" x14ac:dyDescent="0.3">
      <c r="A514" s="21" t="s">
        <v>17916</v>
      </c>
      <c r="B514" s="22">
        <v>2007</v>
      </c>
      <c r="C514" s="21" t="s">
        <v>17917</v>
      </c>
      <c r="D514" s="21" t="s">
        <v>17918</v>
      </c>
      <c r="E514" s="23"/>
      <c r="F514" s="23"/>
      <c r="G514" s="21" t="s">
        <v>17919</v>
      </c>
      <c r="H514" s="23"/>
    </row>
    <row r="515" spans="1:8" x14ac:dyDescent="0.3">
      <c r="A515" s="21" t="s">
        <v>571</v>
      </c>
      <c r="B515" s="22">
        <v>2013</v>
      </c>
      <c r="C515" s="21" t="s">
        <v>572</v>
      </c>
      <c r="D515" s="21" t="s">
        <v>9795</v>
      </c>
      <c r="E515" s="23"/>
      <c r="F515" s="23"/>
      <c r="G515" s="23"/>
      <c r="H515" s="23"/>
    </row>
    <row r="516" spans="1:8" x14ac:dyDescent="0.3">
      <c r="A516" s="21" t="s">
        <v>17920</v>
      </c>
      <c r="B516" s="22">
        <v>2013</v>
      </c>
      <c r="C516" s="21" t="s">
        <v>17921</v>
      </c>
      <c r="D516" s="21" t="s">
        <v>1528</v>
      </c>
      <c r="E516" s="23"/>
      <c r="F516" s="23"/>
      <c r="G516" s="23"/>
      <c r="H516" s="23"/>
    </row>
    <row r="517" spans="1:8" x14ac:dyDescent="0.3">
      <c r="A517" s="21" t="s">
        <v>17922</v>
      </c>
      <c r="B517" s="22">
        <v>2015</v>
      </c>
      <c r="C517" s="21" t="s">
        <v>17923</v>
      </c>
      <c r="D517" s="21" t="s">
        <v>17924</v>
      </c>
      <c r="E517" s="22">
        <v>1</v>
      </c>
      <c r="F517" s="23"/>
      <c r="G517" s="21" t="s">
        <v>17925</v>
      </c>
      <c r="H517" s="23"/>
    </row>
    <row r="518" spans="1:8" x14ac:dyDescent="0.3">
      <c r="A518" s="21" t="s">
        <v>17926</v>
      </c>
      <c r="B518" s="22">
        <v>2019</v>
      </c>
      <c r="C518" s="21" t="s">
        <v>17927</v>
      </c>
      <c r="D518" s="21" t="s">
        <v>828</v>
      </c>
      <c r="E518" s="22">
        <v>13</v>
      </c>
      <c r="F518" s="22">
        <v>1</v>
      </c>
      <c r="G518" s="21" t="s">
        <v>17928</v>
      </c>
      <c r="H518" s="23"/>
    </row>
    <row r="519" spans="1:8" x14ac:dyDescent="0.3">
      <c r="A519" s="21" t="s">
        <v>17929</v>
      </c>
      <c r="B519" s="22">
        <v>2009</v>
      </c>
      <c r="C519" s="21" t="s">
        <v>17930</v>
      </c>
      <c r="D519" s="45" t="s">
        <v>17931</v>
      </c>
      <c r="E519" s="46"/>
      <c r="F519" s="46"/>
      <c r="G519" s="21" t="s">
        <v>17932</v>
      </c>
      <c r="H519" s="23"/>
    </row>
    <row r="520" spans="1:8" x14ac:dyDescent="0.3">
      <c r="A520" s="21" t="s">
        <v>17933</v>
      </c>
      <c r="B520" s="22">
        <v>2015</v>
      </c>
      <c r="C520" s="21" t="s">
        <v>17934</v>
      </c>
      <c r="D520" s="21" t="s">
        <v>9508</v>
      </c>
      <c r="E520" s="22">
        <v>28</v>
      </c>
      <c r="F520" s="22">
        <v>3</v>
      </c>
      <c r="G520" s="21" t="s">
        <v>17935</v>
      </c>
      <c r="H520" s="23"/>
    </row>
    <row r="521" spans="1:8" x14ac:dyDescent="0.3">
      <c r="A521" s="21" t="s">
        <v>2747</v>
      </c>
      <c r="B521" s="22">
        <v>2016</v>
      </c>
      <c r="C521" s="21" t="s">
        <v>1725</v>
      </c>
      <c r="D521" s="45" t="s">
        <v>2748</v>
      </c>
      <c r="E521" s="46"/>
      <c r="F521" s="23"/>
      <c r="G521" s="21" t="s">
        <v>6301</v>
      </c>
      <c r="H521" s="23"/>
    </row>
    <row r="522" spans="1:8" x14ac:dyDescent="0.3">
      <c r="A522" s="21" t="s">
        <v>17936</v>
      </c>
      <c r="B522" s="22">
        <v>2015</v>
      </c>
      <c r="C522" s="21" t="s">
        <v>17937</v>
      </c>
      <c r="D522" s="21" t="s">
        <v>1247</v>
      </c>
      <c r="E522" s="22">
        <v>75</v>
      </c>
      <c r="F522" s="23"/>
      <c r="G522" s="21" t="s">
        <v>17938</v>
      </c>
      <c r="H522" s="23"/>
    </row>
    <row r="523" spans="1:8" x14ac:dyDescent="0.3">
      <c r="A523" s="21" t="s">
        <v>17939</v>
      </c>
      <c r="B523" s="22">
        <v>2002</v>
      </c>
      <c r="C523" s="21" t="s">
        <v>17940</v>
      </c>
      <c r="D523" s="21" t="s">
        <v>12925</v>
      </c>
      <c r="E523" s="22">
        <v>32</v>
      </c>
      <c r="F523" s="22">
        <v>7</v>
      </c>
      <c r="G523" s="21" t="s">
        <v>17941</v>
      </c>
      <c r="H523" s="23"/>
    </row>
    <row r="524" spans="1:8" x14ac:dyDescent="0.3">
      <c r="A524" s="21" t="s">
        <v>17942</v>
      </c>
      <c r="B524" s="22">
        <v>1995</v>
      </c>
      <c r="C524" s="21" t="s">
        <v>17943</v>
      </c>
      <c r="D524" s="21" t="s">
        <v>15675</v>
      </c>
      <c r="E524" s="22">
        <v>10</v>
      </c>
      <c r="F524" s="22">
        <v>3</v>
      </c>
      <c r="G524" s="21" t="s">
        <v>17944</v>
      </c>
      <c r="H524" s="23"/>
    </row>
    <row r="525" spans="1:8" x14ac:dyDescent="0.3">
      <c r="A525" s="21" t="s">
        <v>17945</v>
      </c>
      <c r="B525" s="22">
        <v>2001</v>
      </c>
      <c r="C525" s="21" t="s">
        <v>17946</v>
      </c>
      <c r="D525" s="21" t="s">
        <v>17885</v>
      </c>
      <c r="E525" s="22">
        <v>81</v>
      </c>
      <c r="F525" s="22">
        <v>3</v>
      </c>
      <c r="G525" s="22">
        <v>524</v>
      </c>
      <c r="H525" s="23"/>
    </row>
    <row r="526" spans="1:8" x14ac:dyDescent="0.3">
      <c r="A526" s="21" t="s">
        <v>17947</v>
      </c>
      <c r="B526" s="22">
        <v>2001</v>
      </c>
      <c r="C526" s="21" t="s">
        <v>17948</v>
      </c>
      <c r="D526" s="21" t="s">
        <v>17949</v>
      </c>
      <c r="E526" s="22">
        <v>71</v>
      </c>
      <c r="F526" s="22">
        <v>2001</v>
      </c>
      <c r="G526" s="23"/>
      <c r="H526" s="23"/>
    </row>
    <row r="527" spans="1:8" x14ac:dyDescent="0.3">
      <c r="A527" s="21" t="s">
        <v>17950</v>
      </c>
      <c r="B527" s="22">
        <v>2011</v>
      </c>
      <c r="C527" s="21" t="s">
        <v>17951</v>
      </c>
      <c r="D527" s="21" t="s">
        <v>17952</v>
      </c>
      <c r="E527" s="22">
        <v>82</v>
      </c>
      <c r="F527" s="22">
        <v>6</v>
      </c>
      <c r="G527" s="21" t="s">
        <v>17953</v>
      </c>
      <c r="H527" s="23"/>
    </row>
    <row r="528" spans="1:8" x14ac:dyDescent="0.3">
      <c r="A528" s="21" t="s">
        <v>17954</v>
      </c>
      <c r="B528" s="22">
        <v>2020</v>
      </c>
      <c r="C528" s="21" t="s">
        <v>17955</v>
      </c>
      <c r="D528" s="21" t="s">
        <v>17956</v>
      </c>
      <c r="E528" s="23"/>
      <c r="F528" s="23"/>
      <c r="G528" s="23"/>
      <c r="H528" s="27" t="s">
        <v>17957</v>
      </c>
    </row>
    <row r="529" spans="1:8" x14ac:dyDescent="0.3">
      <c r="A529" s="21" t="s">
        <v>17958</v>
      </c>
      <c r="B529" s="22">
        <v>2012</v>
      </c>
      <c r="C529" s="21" t="s">
        <v>17959</v>
      </c>
      <c r="D529" s="45" t="s">
        <v>17960</v>
      </c>
      <c r="E529" s="46"/>
      <c r="F529" s="23"/>
      <c r="G529" s="21" t="s">
        <v>17961</v>
      </c>
      <c r="H529" s="23"/>
    </row>
    <row r="530" spans="1:8" x14ac:dyDescent="0.3">
      <c r="A530" s="21" t="s">
        <v>14592</v>
      </c>
      <c r="B530" s="22">
        <v>2016</v>
      </c>
      <c r="C530" s="21" t="s">
        <v>14593</v>
      </c>
      <c r="D530" s="45" t="s">
        <v>17962</v>
      </c>
      <c r="E530" s="46"/>
      <c r="F530" s="23"/>
      <c r="G530" s="23"/>
      <c r="H530" s="23"/>
    </row>
    <row r="531" spans="1:8" x14ac:dyDescent="0.3">
      <c r="A531" s="21" t="s">
        <v>17963</v>
      </c>
      <c r="B531" s="22">
        <v>2012</v>
      </c>
      <c r="C531" s="21" t="s">
        <v>17964</v>
      </c>
      <c r="D531" s="21" t="s">
        <v>17965</v>
      </c>
      <c r="E531" s="22">
        <v>2</v>
      </c>
      <c r="F531" s="23"/>
      <c r="G531" s="21" t="s">
        <v>17966</v>
      </c>
      <c r="H531" s="23"/>
    </row>
    <row r="532" spans="1:8" x14ac:dyDescent="0.3">
      <c r="A532" s="21" t="s">
        <v>1511</v>
      </c>
      <c r="B532" s="22">
        <v>2010</v>
      </c>
      <c r="C532" s="21" t="s">
        <v>1512</v>
      </c>
      <c r="D532" s="21" t="s">
        <v>17967</v>
      </c>
      <c r="E532" s="22">
        <v>29</v>
      </c>
      <c r="F532" s="22">
        <v>1</v>
      </c>
      <c r="G532" s="21" t="s">
        <v>1514</v>
      </c>
      <c r="H532" s="23"/>
    </row>
    <row r="533" spans="1:8" x14ac:dyDescent="0.3">
      <c r="A533" s="21" t="s">
        <v>17968</v>
      </c>
      <c r="B533" s="22">
        <v>2009</v>
      </c>
      <c r="C533" s="21" t="s">
        <v>17969</v>
      </c>
      <c r="D533" s="21" t="s">
        <v>17970</v>
      </c>
      <c r="E533" s="22">
        <v>44</v>
      </c>
      <c r="F533" s="23"/>
      <c r="G533" s="22">
        <v>497</v>
      </c>
      <c r="H533" s="23"/>
    </row>
    <row r="534" spans="1:8" x14ac:dyDescent="0.3">
      <c r="A534" s="21" t="s">
        <v>17971</v>
      </c>
      <c r="B534" s="22">
        <v>2011</v>
      </c>
      <c r="C534" s="21" t="s">
        <v>17972</v>
      </c>
      <c r="D534" s="21" t="s">
        <v>17973</v>
      </c>
      <c r="E534" s="22">
        <v>19</v>
      </c>
      <c r="F534" s="22">
        <v>4</v>
      </c>
      <c r="G534" s="21" t="s">
        <v>17974</v>
      </c>
      <c r="H534" s="23"/>
    </row>
    <row r="535" spans="1:8" x14ac:dyDescent="0.3">
      <c r="A535" s="21" t="s">
        <v>3377</v>
      </c>
      <c r="B535" s="22">
        <v>2012</v>
      </c>
      <c r="C535" s="21" t="s">
        <v>6297</v>
      </c>
      <c r="D535" s="45" t="s">
        <v>3378</v>
      </c>
      <c r="E535" s="46"/>
      <c r="F535" s="23"/>
      <c r="G535" s="21" t="s">
        <v>6298</v>
      </c>
      <c r="H535" s="23"/>
    </row>
    <row r="536" spans="1:8" x14ac:dyDescent="0.3">
      <c r="A536" s="21" t="s">
        <v>645</v>
      </c>
      <c r="B536" s="22">
        <v>2016</v>
      </c>
      <c r="C536" s="21" t="s">
        <v>646</v>
      </c>
      <c r="D536" s="21" t="s">
        <v>647</v>
      </c>
      <c r="E536" s="23"/>
      <c r="F536" s="23"/>
      <c r="G536" s="21" t="s">
        <v>6293</v>
      </c>
      <c r="H536" s="23"/>
    </row>
    <row r="537" spans="1:8" x14ac:dyDescent="0.3">
      <c r="A537" s="21" t="s">
        <v>17975</v>
      </c>
      <c r="B537" s="22">
        <v>2020</v>
      </c>
      <c r="C537" s="21" t="s">
        <v>17976</v>
      </c>
      <c r="D537" s="23"/>
      <c r="E537" s="23"/>
      <c r="F537" s="23"/>
      <c r="G537" s="47" t="s">
        <v>17977</v>
      </c>
      <c r="H537" s="46"/>
    </row>
    <row r="538" spans="1:8" x14ac:dyDescent="0.3">
      <c r="A538" s="21" t="s">
        <v>17978</v>
      </c>
      <c r="B538" s="22">
        <v>2016</v>
      </c>
      <c r="C538" s="21" t="s">
        <v>17979</v>
      </c>
      <c r="D538" s="45" t="s">
        <v>10593</v>
      </c>
      <c r="E538" s="46"/>
      <c r="F538" s="46"/>
      <c r="G538" s="21" t="s">
        <v>17980</v>
      </c>
      <c r="H538" s="23"/>
    </row>
    <row r="539" spans="1:8" x14ac:dyDescent="0.3">
      <c r="A539" s="21" t="s">
        <v>17981</v>
      </c>
      <c r="B539" s="22">
        <v>1949</v>
      </c>
      <c r="C539" s="21" t="s">
        <v>17982</v>
      </c>
      <c r="D539" s="21" t="s">
        <v>17983</v>
      </c>
      <c r="E539" s="22">
        <v>30</v>
      </c>
      <c r="F539" s="23"/>
      <c r="G539" s="21" t="s">
        <v>17984</v>
      </c>
      <c r="H539" s="23"/>
    </row>
    <row r="540" spans="1:8" x14ac:dyDescent="0.3">
      <c r="A540" s="21" t="s">
        <v>3391</v>
      </c>
      <c r="B540" s="22">
        <v>2017</v>
      </c>
      <c r="C540" s="21" t="s">
        <v>3392</v>
      </c>
      <c r="D540" s="45" t="s">
        <v>3393</v>
      </c>
      <c r="E540" s="46"/>
      <c r="F540" s="23"/>
      <c r="G540" s="21" t="s">
        <v>17985</v>
      </c>
      <c r="H540" s="23"/>
    </row>
    <row r="541" spans="1:8" x14ac:dyDescent="0.3">
      <c r="A541" s="21" t="s">
        <v>3402</v>
      </c>
      <c r="B541" s="22">
        <v>2019</v>
      </c>
      <c r="C541" s="21" t="s">
        <v>11723</v>
      </c>
      <c r="D541" s="45" t="s">
        <v>1052</v>
      </c>
      <c r="E541" s="46"/>
      <c r="F541" s="23"/>
      <c r="G541" s="21" t="s">
        <v>17986</v>
      </c>
      <c r="H541" s="23"/>
    </row>
    <row r="542" spans="1:8" x14ac:dyDescent="0.3">
      <c r="A542" s="21" t="s">
        <v>7014</v>
      </c>
      <c r="B542" s="22">
        <v>2019</v>
      </c>
      <c r="C542" s="21" t="s">
        <v>10458</v>
      </c>
      <c r="D542" s="21" t="s">
        <v>7016</v>
      </c>
      <c r="E542" s="22">
        <v>10</v>
      </c>
      <c r="F542" s="22">
        <v>5</v>
      </c>
      <c r="G542" s="21" t="s">
        <v>17987</v>
      </c>
      <c r="H542" s="23"/>
    </row>
    <row r="543" spans="1:8" x14ac:dyDescent="0.3">
      <c r="A543" s="21" t="s">
        <v>17988</v>
      </c>
      <c r="B543" s="22">
        <v>2015</v>
      </c>
      <c r="C543" s="21" t="s">
        <v>17989</v>
      </c>
      <c r="D543" s="21" t="s">
        <v>446</v>
      </c>
      <c r="E543" s="22">
        <v>42</v>
      </c>
      <c r="F543" s="22">
        <v>4</v>
      </c>
      <c r="G543" s="21" t="s">
        <v>17990</v>
      </c>
      <c r="H543" s="23"/>
    </row>
    <row r="544" spans="1:8" x14ac:dyDescent="0.3">
      <c r="A544" s="21" t="s">
        <v>17991</v>
      </c>
      <c r="B544" s="22">
        <v>2016</v>
      </c>
      <c r="C544" s="21" t="s">
        <v>17992</v>
      </c>
      <c r="D544" s="21" t="s">
        <v>437</v>
      </c>
      <c r="E544" s="22">
        <v>63</v>
      </c>
      <c r="F544" s="23"/>
      <c r="G544" s="21" t="s">
        <v>17993</v>
      </c>
      <c r="H544" s="23"/>
    </row>
    <row r="545" spans="1:8" x14ac:dyDescent="0.3">
      <c r="A545" s="21" t="s">
        <v>17994</v>
      </c>
      <c r="B545" s="22">
        <v>2011</v>
      </c>
      <c r="C545" s="21" t="s">
        <v>17995</v>
      </c>
      <c r="D545" s="45" t="s">
        <v>17996</v>
      </c>
      <c r="E545" s="46"/>
      <c r="F545" s="46"/>
      <c r="G545" s="22">
        <v>31</v>
      </c>
      <c r="H545" s="23"/>
    </row>
    <row r="546" spans="1:8" x14ac:dyDescent="0.3">
      <c r="A546" s="21" t="s">
        <v>1201</v>
      </c>
      <c r="B546" s="22">
        <v>2015</v>
      </c>
      <c r="C546" s="21" t="s">
        <v>17997</v>
      </c>
      <c r="D546" s="21" t="s">
        <v>437</v>
      </c>
      <c r="E546" s="22">
        <v>46</v>
      </c>
      <c r="F546" s="23"/>
      <c r="G546" s="21" t="s">
        <v>1203</v>
      </c>
      <c r="H546" s="23"/>
    </row>
    <row r="547" spans="1:8" x14ac:dyDescent="0.3">
      <c r="A547" s="21" t="s">
        <v>12280</v>
      </c>
      <c r="B547" s="22">
        <v>2009</v>
      </c>
      <c r="C547" s="21" t="s">
        <v>37</v>
      </c>
      <c r="D547" s="23"/>
      <c r="E547" s="23"/>
      <c r="F547" s="23"/>
      <c r="G547" s="47" t="s">
        <v>17998</v>
      </c>
      <c r="H547" s="46"/>
    </row>
    <row r="548" spans="1:8" x14ac:dyDescent="0.3">
      <c r="A548" s="21" t="s">
        <v>17999</v>
      </c>
      <c r="B548" s="22">
        <v>2017</v>
      </c>
      <c r="C548" s="21" t="s">
        <v>18000</v>
      </c>
      <c r="D548" s="45" t="s">
        <v>18001</v>
      </c>
      <c r="E548" s="46"/>
      <c r="F548" s="23"/>
      <c r="G548" s="21" t="s">
        <v>6369</v>
      </c>
      <c r="H548" s="23"/>
    </row>
    <row r="549" spans="1:8" x14ac:dyDescent="0.3">
      <c r="A549" s="21" t="s">
        <v>18002</v>
      </c>
      <c r="B549" s="22">
        <v>2015</v>
      </c>
      <c r="C549" s="21" t="s">
        <v>18003</v>
      </c>
      <c r="D549" s="45" t="s">
        <v>18004</v>
      </c>
      <c r="E549" s="46"/>
      <c r="F549" s="46"/>
      <c r="G549" s="21" t="s">
        <v>1228</v>
      </c>
      <c r="H549" s="23"/>
    </row>
    <row r="550" spans="1:8" x14ac:dyDescent="0.3">
      <c r="A550" s="21" t="s">
        <v>18005</v>
      </c>
      <c r="B550" s="22">
        <v>2012</v>
      </c>
      <c r="C550" s="21" t="s">
        <v>18006</v>
      </c>
      <c r="D550" s="45" t="s">
        <v>18007</v>
      </c>
      <c r="E550" s="46"/>
      <c r="F550" s="46"/>
      <c r="G550" s="21" t="s">
        <v>18008</v>
      </c>
      <c r="H550" s="23"/>
    </row>
    <row r="551" spans="1:8" x14ac:dyDescent="0.3">
      <c r="A551" s="21" t="s">
        <v>18009</v>
      </c>
      <c r="B551" s="22">
        <v>2013</v>
      </c>
      <c r="C551" s="21" t="s">
        <v>13046</v>
      </c>
      <c r="D551" s="21" t="s">
        <v>18010</v>
      </c>
      <c r="E551" s="23"/>
      <c r="F551" s="23"/>
      <c r="G551" s="21" t="s">
        <v>1265</v>
      </c>
      <c r="H551" s="23"/>
    </row>
    <row r="552" spans="1:8" x14ac:dyDescent="0.3">
      <c r="A552" s="21" t="s">
        <v>18011</v>
      </c>
      <c r="B552" s="22">
        <v>2011</v>
      </c>
      <c r="C552" s="21" t="s">
        <v>13062</v>
      </c>
      <c r="D552" s="21" t="s">
        <v>12302</v>
      </c>
      <c r="E552" s="22">
        <v>11</v>
      </c>
      <c r="F552" s="22">
        <v>2</v>
      </c>
      <c r="G552" s="24">
        <v>45978</v>
      </c>
      <c r="H552" s="23"/>
    </row>
    <row r="553" spans="1:8" x14ac:dyDescent="0.3">
      <c r="A553" s="21" t="s">
        <v>18012</v>
      </c>
      <c r="B553" s="22">
        <v>2009</v>
      </c>
      <c r="C553" s="21" t="s">
        <v>18013</v>
      </c>
      <c r="D553" s="21" t="s">
        <v>18014</v>
      </c>
      <c r="E553" s="22">
        <v>99</v>
      </c>
      <c r="F553" s="22">
        <v>5</v>
      </c>
      <c r="G553" s="21" t="s">
        <v>18015</v>
      </c>
      <c r="H553" s="23"/>
    </row>
    <row r="554" spans="1:8" x14ac:dyDescent="0.3">
      <c r="A554" s="21" t="s">
        <v>18016</v>
      </c>
      <c r="B554" s="22">
        <v>2016</v>
      </c>
      <c r="C554" s="21" t="s">
        <v>18017</v>
      </c>
      <c r="D554" s="21" t="s">
        <v>18018</v>
      </c>
      <c r="E554" s="22">
        <v>52</v>
      </c>
      <c r="F554" s="23"/>
      <c r="G554" s="21" t="s">
        <v>18019</v>
      </c>
      <c r="H554" s="23"/>
    </row>
    <row r="555" spans="1:8" x14ac:dyDescent="0.3">
      <c r="A555" s="21" t="s">
        <v>18020</v>
      </c>
      <c r="B555" s="22">
        <v>2010</v>
      </c>
      <c r="C555" s="21" t="s">
        <v>18021</v>
      </c>
      <c r="D555" s="21" t="s">
        <v>4318</v>
      </c>
      <c r="E555" s="22">
        <v>20</v>
      </c>
      <c r="F555" s="22">
        <v>2</v>
      </c>
      <c r="G555" s="21" t="s">
        <v>18022</v>
      </c>
      <c r="H555" s="23"/>
    </row>
    <row r="556" spans="1:8" x14ac:dyDescent="0.3">
      <c r="A556" s="21" t="s">
        <v>18023</v>
      </c>
      <c r="B556" s="22">
        <v>1969</v>
      </c>
      <c r="C556" s="21" t="s">
        <v>18024</v>
      </c>
      <c r="D556" s="21" t="s">
        <v>18025</v>
      </c>
      <c r="E556" s="22">
        <v>6</v>
      </c>
      <c r="F556" s="22">
        <v>2</v>
      </c>
      <c r="G556" s="22" t="s">
        <v>18026</v>
      </c>
      <c r="H556" s="23"/>
    </row>
    <row r="557" spans="1:8" x14ac:dyDescent="0.3">
      <c r="A557" s="21" t="s">
        <v>18027</v>
      </c>
      <c r="B557" s="22">
        <v>2009</v>
      </c>
      <c r="C557" s="21" t="s">
        <v>18028</v>
      </c>
      <c r="D557" s="21" t="s">
        <v>18029</v>
      </c>
      <c r="E557" s="22">
        <v>11</v>
      </c>
      <c r="F557" s="22">
        <v>1</v>
      </c>
      <c r="G557" s="24">
        <v>45948</v>
      </c>
      <c r="H557" s="23"/>
    </row>
    <row r="558" spans="1:8" x14ac:dyDescent="0.3">
      <c r="A558" s="21" t="s">
        <v>18030</v>
      </c>
      <c r="B558" s="22">
        <v>2014</v>
      </c>
      <c r="C558" s="21" t="s">
        <v>18031</v>
      </c>
      <c r="D558" s="45" t="s">
        <v>18032</v>
      </c>
      <c r="E558" s="46"/>
      <c r="F558" s="46"/>
      <c r="G558" s="22" t="s">
        <v>18033</v>
      </c>
      <c r="H558" s="23"/>
    </row>
    <row r="559" spans="1:8" x14ac:dyDescent="0.3">
      <c r="A559" s="21" t="s">
        <v>18034</v>
      </c>
      <c r="B559" s="22">
        <v>1981</v>
      </c>
      <c r="C559" s="21" t="s">
        <v>18035</v>
      </c>
      <c r="D559" s="21" t="s">
        <v>18036</v>
      </c>
      <c r="E559" s="21" t="s">
        <v>18037</v>
      </c>
      <c r="F559" s="22">
        <v>1</v>
      </c>
      <c r="G559" s="21" t="s">
        <v>18038</v>
      </c>
      <c r="H559" s="23"/>
    </row>
    <row r="560" spans="1:8" x14ac:dyDescent="0.3">
      <c r="A560" s="21" t="s">
        <v>18039</v>
      </c>
      <c r="B560" s="22">
        <v>2013</v>
      </c>
      <c r="C560" s="21" t="s">
        <v>18040</v>
      </c>
      <c r="D560" s="45" t="s">
        <v>18041</v>
      </c>
      <c r="E560" s="46"/>
      <c r="F560" s="23"/>
      <c r="G560" s="21" t="s">
        <v>1348</v>
      </c>
      <c r="H560" s="23"/>
    </row>
    <row r="561" spans="1:8" x14ac:dyDescent="0.3">
      <c r="A561" s="21" t="s">
        <v>18042</v>
      </c>
      <c r="B561" s="22">
        <v>2013</v>
      </c>
      <c r="C561" s="21" t="s">
        <v>18043</v>
      </c>
      <c r="D561" s="21" t="s">
        <v>18044</v>
      </c>
      <c r="E561" s="22">
        <v>53</v>
      </c>
      <c r="F561" s="21" t="s">
        <v>18045</v>
      </c>
      <c r="G561" s="21" t="s">
        <v>18046</v>
      </c>
      <c r="H561" s="23"/>
    </row>
    <row r="562" spans="1:8" x14ac:dyDescent="0.3">
      <c r="A562" s="21" t="s">
        <v>18047</v>
      </c>
      <c r="B562" s="22">
        <v>2015</v>
      </c>
      <c r="C562" s="21" t="s">
        <v>18048</v>
      </c>
      <c r="D562" s="45" t="s">
        <v>7421</v>
      </c>
      <c r="E562" s="46"/>
      <c r="F562" s="23"/>
      <c r="G562" s="21" t="s">
        <v>13279</v>
      </c>
      <c r="H562" s="23"/>
    </row>
    <row r="563" spans="1:8" x14ac:dyDescent="0.3">
      <c r="A563" s="21" t="s">
        <v>18049</v>
      </c>
      <c r="B563" s="22">
        <v>2014</v>
      </c>
      <c r="C563" s="21" t="s">
        <v>18050</v>
      </c>
      <c r="D563" s="45" t="s">
        <v>18051</v>
      </c>
      <c r="E563" s="46"/>
      <c r="F563" s="46"/>
      <c r="G563" s="21" t="s">
        <v>18052</v>
      </c>
      <c r="H563" s="23"/>
    </row>
    <row r="564" spans="1:8" x14ac:dyDescent="0.3">
      <c r="A564" s="21" t="s">
        <v>18053</v>
      </c>
      <c r="B564" s="22">
        <v>1969</v>
      </c>
      <c r="C564" s="21" t="s">
        <v>18054</v>
      </c>
      <c r="D564" s="21" t="s">
        <v>18055</v>
      </c>
      <c r="E564" s="22">
        <v>12</v>
      </c>
      <c r="F564" s="22">
        <v>8</v>
      </c>
      <c r="G564" s="21" t="s">
        <v>18056</v>
      </c>
      <c r="H564" s="23"/>
    </row>
    <row r="565" spans="1:8" x14ac:dyDescent="0.3">
      <c r="A565" s="21" t="s">
        <v>18057</v>
      </c>
      <c r="B565" s="22">
        <v>2013</v>
      </c>
      <c r="C565" s="21" t="s">
        <v>18058</v>
      </c>
      <c r="D565" s="21" t="s">
        <v>12341</v>
      </c>
      <c r="E565" s="22">
        <v>3</v>
      </c>
      <c r="F565" s="22">
        <v>5</v>
      </c>
      <c r="G565" s="22">
        <v>238</v>
      </c>
      <c r="H565" s="23"/>
    </row>
    <row r="566" spans="1:8" x14ac:dyDescent="0.3">
      <c r="A566" s="21" t="s">
        <v>18059</v>
      </c>
      <c r="B566" s="22">
        <v>2015</v>
      </c>
      <c r="C566" s="21" t="s">
        <v>18060</v>
      </c>
      <c r="D566" s="21" t="s">
        <v>4056</v>
      </c>
      <c r="E566" s="22">
        <v>45</v>
      </c>
      <c r="F566" s="23"/>
      <c r="G566" s="21" t="s">
        <v>18061</v>
      </c>
      <c r="H566" s="23"/>
    </row>
    <row r="567" spans="1:8" x14ac:dyDescent="0.3">
      <c r="A567" s="21" t="s">
        <v>18062</v>
      </c>
      <c r="B567" s="22">
        <v>2014</v>
      </c>
      <c r="C567" s="21" t="s">
        <v>18063</v>
      </c>
      <c r="D567" s="21" t="s">
        <v>12403</v>
      </c>
      <c r="E567" s="22">
        <v>42</v>
      </c>
      <c r="F567" s="23"/>
      <c r="G567" s="21" t="s">
        <v>18064</v>
      </c>
      <c r="H567" s="23"/>
    </row>
    <row r="568" spans="1:8" x14ac:dyDescent="0.3">
      <c r="A568" s="21" t="s">
        <v>18065</v>
      </c>
      <c r="B568" s="22">
        <v>2016</v>
      </c>
      <c r="C568" s="21" t="s">
        <v>18066</v>
      </c>
      <c r="D568" s="21" t="s">
        <v>4571</v>
      </c>
      <c r="E568" s="22">
        <v>8</v>
      </c>
      <c r="F568" s="23"/>
      <c r="G568" s="21" t="s">
        <v>7316</v>
      </c>
      <c r="H568" s="23"/>
    </row>
    <row r="569" spans="1:8" x14ac:dyDescent="0.3">
      <c r="A569" s="21" t="s">
        <v>3503</v>
      </c>
      <c r="B569" s="22">
        <v>1986</v>
      </c>
      <c r="C569" s="21" t="s">
        <v>18067</v>
      </c>
      <c r="D569" s="21" t="s">
        <v>14589</v>
      </c>
      <c r="E569" s="22">
        <v>1</v>
      </c>
      <c r="F569" s="22">
        <v>1</v>
      </c>
      <c r="G569" s="21" t="s">
        <v>18068</v>
      </c>
      <c r="H569" s="23"/>
    </row>
    <row r="570" spans="1:8" x14ac:dyDescent="0.3">
      <c r="A570" s="21" t="s">
        <v>18069</v>
      </c>
      <c r="B570" s="22">
        <v>2003</v>
      </c>
      <c r="C570" s="21" t="s">
        <v>18070</v>
      </c>
      <c r="D570" s="45" t="s">
        <v>18071</v>
      </c>
      <c r="E570" s="46"/>
      <c r="F570" s="46"/>
      <c r="G570" s="21" t="s">
        <v>18072</v>
      </c>
      <c r="H570" s="23"/>
    </row>
    <row r="571" spans="1:8" x14ac:dyDescent="0.3">
      <c r="A571" s="21" t="s">
        <v>18073</v>
      </c>
      <c r="B571" s="22">
        <v>2013</v>
      </c>
      <c r="C571" s="21" t="s">
        <v>18074</v>
      </c>
      <c r="D571" s="45" t="s">
        <v>18075</v>
      </c>
      <c r="E571" s="46"/>
      <c r="F571" s="46"/>
      <c r="G571" s="21" t="s">
        <v>18076</v>
      </c>
      <c r="H571" s="23"/>
    </row>
    <row r="572" spans="1:8" x14ac:dyDescent="0.3">
      <c r="A572" s="21" t="s">
        <v>18077</v>
      </c>
      <c r="B572" s="22">
        <v>2016</v>
      </c>
      <c r="C572" s="21" t="s">
        <v>18078</v>
      </c>
      <c r="D572" s="21" t="s">
        <v>18079</v>
      </c>
      <c r="E572" s="22">
        <v>6</v>
      </c>
      <c r="F572" s="22">
        <v>10</v>
      </c>
      <c r="G572" s="21" t="s">
        <v>18080</v>
      </c>
      <c r="H572" s="23"/>
    </row>
    <row r="573" spans="1:8" x14ac:dyDescent="0.3">
      <c r="A573" s="21" t="s">
        <v>1515</v>
      </c>
      <c r="B573" s="22">
        <v>2010</v>
      </c>
      <c r="C573" s="21" t="s">
        <v>18081</v>
      </c>
      <c r="D573" s="21" t="s">
        <v>437</v>
      </c>
      <c r="E573" s="22">
        <v>26</v>
      </c>
      <c r="F573" s="22">
        <v>3</v>
      </c>
      <c r="G573" s="21" t="s">
        <v>1517</v>
      </c>
      <c r="H573" s="23"/>
    </row>
    <row r="574" spans="1:8" x14ac:dyDescent="0.3">
      <c r="A574" s="21" t="s">
        <v>18082</v>
      </c>
      <c r="B574" s="22">
        <v>2015</v>
      </c>
      <c r="C574" s="21" t="s">
        <v>18083</v>
      </c>
      <c r="D574" s="45" t="s">
        <v>18084</v>
      </c>
      <c r="E574" s="46"/>
      <c r="F574" s="23"/>
      <c r="G574" s="21" t="s">
        <v>18085</v>
      </c>
      <c r="H574" s="23"/>
    </row>
    <row r="575" spans="1:8" x14ac:dyDescent="0.3">
      <c r="A575" s="21" t="s">
        <v>18086</v>
      </c>
      <c r="B575" s="22">
        <v>2013</v>
      </c>
      <c r="C575" s="21" t="s">
        <v>18087</v>
      </c>
      <c r="D575" s="21" t="s">
        <v>18088</v>
      </c>
      <c r="E575" s="23"/>
      <c r="F575" s="23"/>
      <c r="G575" s="23"/>
      <c r="H575" s="23"/>
    </row>
    <row r="576" spans="1:8" x14ac:dyDescent="0.3">
      <c r="A576" s="21" t="s">
        <v>18089</v>
      </c>
      <c r="B576" s="22">
        <v>2015</v>
      </c>
      <c r="C576" s="21" t="s">
        <v>18090</v>
      </c>
      <c r="D576" s="21" t="s">
        <v>1551</v>
      </c>
      <c r="E576" s="22">
        <v>14</v>
      </c>
      <c r="F576" s="22">
        <v>1</v>
      </c>
      <c r="G576" s="24">
        <v>45990</v>
      </c>
      <c r="H576" s="23"/>
    </row>
    <row r="577" spans="1:8" x14ac:dyDescent="0.3">
      <c r="A577" s="21" t="s">
        <v>18091</v>
      </c>
      <c r="B577" s="22">
        <v>2012</v>
      </c>
      <c r="C577" s="21" t="s">
        <v>18092</v>
      </c>
      <c r="D577" s="45" t="s">
        <v>18093</v>
      </c>
      <c r="E577" s="46"/>
      <c r="F577" s="46"/>
      <c r="G577" s="22">
        <v>10</v>
      </c>
      <c r="H577" s="23"/>
    </row>
    <row r="578" spans="1:8" x14ac:dyDescent="0.3">
      <c r="A578" s="21" t="s">
        <v>18094</v>
      </c>
      <c r="B578" s="22">
        <v>2009</v>
      </c>
      <c r="C578" s="21" t="s">
        <v>16772</v>
      </c>
      <c r="D578" s="45" t="s">
        <v>18095</v>
      </c>
      <c r="E578" s="46"/>
      <c r="F578" s="23"/>
      <c r="G578" s="22" t="s">
        <v>18096</v>
      </c>
      <c r="H578" s="23"/>
    </row>
    <row r="579" spans="1:8" x14ac:dyDescent="0.3">
      <c r="A579" s="21" t="s">
        <v>18097</v>
      </c>
      <c r="B579" s="22">
        <v>2016</v>
      </c>
      <c r="C579" s="21" t="s">
        <v>18098</v>
      </c>
      <c r="D579" s="45" t="s">
        <v>18099</v>
      </c>
      <c r="E579" s="46"/>
      <c r="F579" s="46"/>
      <c r="G579" s="22" t="s">
        <v>16718</v>
      </c>
      <c r="H579" s="23"/>
    </row>
    <row r="580" spans="1:8" x14ac:dyDescent="0.3">
      <c r="A580" s="21" t="s">
        <v>18100</v>
      </c>
      <c r="B580" s="22">
        <v>2014</v>
      </c>
      <c r="C580" s="21" t="s">
        <v>18101</v>
      </c>
      <c r="D580" s="45" t="s">
        <v>18102</v>
      </c>
      <c r="E580" s="46"/>
      <c r="F580" s="23"/>
      <c r="G580" s="21" t="s">
        <v>18103</v>
      </c>
      <c r="H580" s="23"/>
    </row>
    <row r="581" spans="1:8" x14ac:dyDescent="0.3">
      <c r="A581" s="21" t="s">
        <v>8476</v>
      </c>
      <c r="B581" s="22">
        <v>2018</v>
      </c>
      <c r="C581" s="21" t="s">
        <v>5499</v>
      </c>
      <c r="D581" s="21" t="s">
        <v>6121</v>
      </c>
      <c r="E581" s="23"/>
      <c r="F581" s="23"/>
      <c r="G581" s="23"/>
      <c r="H581" s="23"/>
    </row>
    <row r="582" spans="1:8" x14ac:dyDescent="0.3">
      <c r="A582" s="21" t="s">
        <v>18104</v>
      </c>
      <c r="B582" s="22">
        <v>2004</v>
      </c>
      <c r="C582" s="21" t="s">
        <v>7233</v>
      </c>
      <c r="D582" s="21" t="s">
        <v>13194</v>
      </c>
      <c r="E582" s="23"/>
      <c r="F582" s="23"/>
      <c r="G582" s="21" t="s">
        <v>7234</v>
      </c>
      <c r="H582" s="23"/>
    </row>
    <row r="583" spans="1:8" x14ac:dyDescent="0.3">
      <c r="A583" s="21" t="s">
        <v>18105</v>
      </c>
      <c r="B583" s="22">
        <v>2017</v>
      </c>
      <c r="C583" s="21" t="s">
        <v>18106</v>
      </c>
      <c r="D583" s="21" t="s">
        <v>14748</v>
      </c>
      <c r="E583" s="23"/>
      <c r="F583" s="23"/>
      <c r="G583" s="23"/>
      <c r="H583" s="23"/>
    </row>
    <row r="584" spans="1:8" x14ac:dyDescent="0.3">
      <c r="A584" s="21" t="s">
        <v>18107</v>
      </c>
      <c r="B584" s="22">
        <v>2021</v>
      </c>
      <c r="C584" s="21" t="s">
        <v>18108</v>
      </c>
      <c r="D584" s="21" t="s">
        <v>4395</v>
      </c>
      <c r="E584" s="23"/>
      <c r="F584" s="23"/>
      <c r="G584" s="23"/>
      <c r="H584" s="27" t="s">
        <v>18109</v>
      </c>
    </row>
    <row r="585" spans="1:8" x14ac:dyDescent="0.3">
      <c r="A585" s="21" t="s">
        <v>3974</v>
      </c>
      <c r="B585" s="22">
        <v>2020</v>
      </c>
      <c r="C585" s="21" t="s">
        <v>3975</v>
      </c>
      <c r="D585" s="21" t="s">
        <v>811</v>
      </c>
      <c r="E585" s="23"/>
      <c r="F585" s="23"/>
      <c r="G585" s="24">
        <v>45671</v>
      </c>
      <c r="H585" s="23"/>
    </row>
    <row r="586" spans="1:8" x14ac:dyDescent="0.3">
      <c r="A586" s="21" t="s">
        <v>18110</v>
      </c>
      <c r="B586" s="22">
        <v>2016</v>
      </c>
      <c r="C586" s="21" t="s">
        <v>18111</v>
      </c>
      <c r="D586" s="21" t="s">
        <v>13739</v>
      </c>
      <c r="E586" s="23"/>
      <c r="F586" s="23"/>
      <c r="G586" s="22">
        <v>154</v>
      </c>
      <c r="H586" s="23"/>
    </row>
    <row r="587" spans="1:8" x14ac:dyDescent="0.3">
      <c r="A587" s="21" t="s">
        <v>18112</v>
      </c>
      <c r="B587" s="22">
        <v>2016</v>
      </c>
      <c r="C587" s="21" t="s">
        <v>18113</v>
      </c>
      <c r="D587" s="21" t="s">
        <v>18114</v>
      </c>
      <c r="E587" s="22">
        <v>7</v>
      </c>
      <c r="F587" s="23"/>
      <c r="G587" s="22">
        <v>1507</v>
      </c>
      <c r="H587" s="23"/>
    </row>
    <row r="588" spans="1:8" x14ac:dyDescent="0.3">
      <c r="A588" s="21" t="s">
        <v>8671</v>
      </c>
      <c r="B588" s="22">
        <v>2018</v>
      </c>
      <c r="C588" s="21" t="s">
        <v>8672</v>
      </c>
      <c r="D588" s="45" t="s">
        <v>18115</v>
      </c>
      <c r="E588" s="46"/>
      <c r="F588" s="46"/>
      <c r="G588" s="21" t="s">
        <v>18116</v>
      </c>
      <c r="H588" s="23"/>
    </row>
    <row r="589" spans="1:8" x14ac:dyDescent="0.3">
      <c r="A589" s="21" t="s">
        <v>18117</v>
      </c>
      <c r="B589" s="22">
        <v>2018</v>
      </c>
      <c r="C589" s="21" t="s">
        <v>18118</v>
      </c>
      <c r="D589" s="45" t="s">
        <v>18119</v>
      </c>
      <c r="E589" s="46"/>
      <c r="F589" s="23"/>
      <c r="G589" s="21" t="s">
        <v>18120</v>
      </c>
      <c r="H589" s="23"/>
    </row>
    <row r="590" spans="1:8" x14ac:dyDescent="0.3">
      <c r="A590" s="21" t="s">
        <v>4054</v>
      </c>
      <c r="B590" s="22">
        <v>2021</v>
      </c>
      <c r="C590" s="21" t="s">
        <v>8902</v>
      </c>
      <c r="D590" s="21" t="s">
        <v>4056</v>
      </c>
      <c r="E590" s="22">
        <v>181</v>
      </c>
      <c r="F590" s="23"/>
      <c r="G590" s="21" t="s">
        <v>18121</v>
      </c>
      <c r="H590" s="23"/>
    </row>
    <row r="591" spans="1:8" x14ac:dyDescent="0.3">
      <c r="A591" s="21" t="s">
        <v>18122</v>
      </c>
      <c r="B591" s="22">
        <v>2001</v>
      </c>
      <c r="C591" s="21" t="s">
        <v>18123</v>
      </c>
      <c r="D591" s="21" t="s">
        <v>5608</v>
      </c>
      <c r="E591" s="22">
        <v>89</v>
      </c>
      <c r="F591" s="22">
        <v>4</v>
      </c>
      <c r="G591" s="21" t="s">
        <v>18124</v>
      </c>
      <c r="H591" s="23"/>
    </row>
    <row r="592" spans="1:8" x14ac:dyDescent="0.3">
      <c r="A592" s="21" t="s">
        <v>18125</v>
      </c>
      <c r="B592" s="22">
        <v>2019</v>
      </c>
      <c r="C592" s="21" t="s">
        <v>8699</v>
      </c>
      <c r="D592" s="21" t="s">
        <v>4818</v>
      </c>
      <c r="E592" s="22">
        <v>20</v>
      </c>
      <c r="F592" s="22">
        <v>8</v>
      </c>
      <c r="G592" s="21" t="s">
        <v>18126</v>
      </c>
      <c r="H592" s="23"/>
    </row>
    <row r="593" spans="1:8" x14ac:dyDescent="0.3">
      <c r="A593" s="21" t="s">
        <v>18127</v>
      </c>
      <c r="B593" s="22">
        <v>2003</v>
      </c>
      <c r="C593" s="21" t="s">
        <v>18128</v>
      </c>
      <c r="D593" s="21" t="s">
        <v>18129</v>
      </c>
      <c r="E593" s="22">
        <v>29</v>
      </c>
      <c r="F593" s="22">
        <v>1</v>
      </c>
      <c r="G593" s="21" t="s">
        <v>18130</v>
      </c>
      <c r="H593" s="23"/>
    </row>
    <row r="594" spans="1:8" x14ac:dyDescent="0.3">
      <c r="A594" s="21" t="s">
        <v>18131</v>
      </c>
      <c r="B594" s="22">
        <v>2018</v>
      </c>
      <c r="C594" s="21" t="s">
        <v>18132</v>
      </c>
      <c r="D594" s="21" t="s">
        <v>18133</v>
      </c>
      <c r="E594" s="23"/>
      <c r="F594" s="23"/>
      <c r="G594" s="23"/>
      <c r="H594" s="23"/>
    </row>
    <row r="595" spans="1:8" x14ac:dyDescent="0.3">
      <c r="A595" s="21" t="s">
        <v>18134</v>
      </c>
      <c r="B595" s="22">
        <v>2006</v>
      </c>
      <c r="C595" s="21" t="s">
        <v>18135</v>
      </c>
      <c r="D595" s="21" t="s">
        <v>18136</v>
      </c>
      <c r="E595" s="23"/>
      <c r="F595" s="23"/>
      <c r="G595" s="23"/>
      <c r="H595" s="23"/>
    </row>
    <row r="596" spans="1:8" x14ac:dyDescent="0.3">
      <c r="A596" s="21" t="s">
        <v>18137</v>
      </c>
      <c r="B596" s="22">
        <v>2015</v>
      </c>
      <c r="C596" s="21" t="s">
        <v>18138</v>
      </c>
      <c r="D596" s="45" t="s">
        <v>18139</v>
      </c>
      <c r="E596" s="46"/>
      <c r="F596" s="46"/>
      <c r="G596" s="21" t="s">
        <v>18140</v>
      </c>
      <c r="H596" s="23"/>
    </row>
    <row r="597" spans="1:8" x14ac:dyDescent="0.3">
      <c r="A597" s="21" t="s">
        <v>18141</v>
      </c>
      <c r="B597" s="22">
        <v>2015</v>
      </c>
      <c r="C597" s="21" t="s">
        <v>18142</v>
      </c>
      <c r="D597" s="21" t="s">
        <v>18143</v>
      </c>
      <c r="E597" s="23"/>
      <c r="F597" s="23"/>
      <c r="G597" s="23"/>
      <c r="H597" s="23"/>
    </row>
    <row r="598" spans="1:8" x14ac:dyDescent="0.3">
      <c r="A598" s="21" t="s">
        <v>18144</v>
      </c>
      <c r="B598" s="22">
        <v>2016</v>
      </c>
      <c r="C598" s="21" t="s">
        <v>646</v>
      </c>
      <c r="D598" s="21" t="s">
        <v>647</v>
      </c>
      <c r="E598" s="23"/>
      <c r="F598" s="23"/>
      <c r="G598" s="21" t="s">
        <v>6293</v>
      </c>
      <c r="H598" s="23"/>
    </row>
    <row r="599" spans="1:8" x14ac:dyDescent="0.3">
      <c r="A599" s="21" t="s">
        <v>18145</v>
      </c>
      <c r="B599" s="22">
        <v>2019</v>
      </c>
      <c r="C599" s="21" t="s">
        <v>18146</v>
      </c>
      <c r="D599" s="21" t="s">
        <v>18147</v>
      </c>
      <c r="E599" s="22">
        <v>28</v>
      </c>
      <c r="F599" s="22">
        <v>1</v>
      </c>
      <c r="G599" s="21" t="s">
        <v>18148</v>
      </c>
      <c r="H599" s="23"/>
    </row>
    <row r="600" spans="1:8" x14ac:dyDescent="0.3">
      <c r="A600" s="21" t="s">
        <v>18149</v>
      </c>
      <c r="B600" s="22">
        <v>2017</v>
      </c>
      <c r="C600" s="21" t="s">
        <v>18150</v>
      </c>
      <c r="D600" s="21" t="s">
        <v>18151</v>
      </c>
      <c r="E600" s="22">
        <v>31</v>
      </c>
      <c r="F600" s="22">
        <v>2</v>
      </c>
      <c r="G600" s="21" t="s">
        <v>18152</v>
      </c>
      <c r="H600" s="23"/>
    </row>
    <row r="601" spans="1:8" x14ac:dyDescent="0.3">
      <c r="A601" s="21" t="s">
        <v>18153</v>
      </c>
      <c r="B601" s="22">
        <v>2018</v>
      </c>
      <c r="C601" s="21" t="s">
        <v>18154</v>
      </c>
      <c r="D601" s="21" t="s">
        <v>18155</v>
      </c>
      <c r="E601" s="22">
        <v>118</v>
      </c>
      <c r="F601" s="22">
        <v>7</v>
      </c>
      <c r="G601" s="21" t="s">
        <v>18156</v>
      </c>
      <c r="H601" s="23"/>
    </row>
    <row r="602" spans="1:8" x14ac:dyDescent="0.3">
      <c r="A602" s="21" t="s">
        <v>18153</v>
      </c>
      <c r="B602" s="22">
        <v>2014</v>
      </c>
      <c r="C602" s="21" t="s">
        <v>18157</v>
      </c>
      <c r="D602" s="21" t="s">
        <v>18158</v>
      </c>
      <c r="E602" s="22">
        <v>127</v>
      </c>
      <c r="F602" s="22">
        <v>8</v>
      </c>
      <c r="G602" s="21" t="s">
        <v>18159</v>
      </c>
      <c r="H602" s="23"/>
    </row>
    <row r="603" spans="1:8" x14ac:dyDescent="0.3">
      <c r="A603" s="21" t="s">
        <v>18160</v>
      </c>
      <c r="B603" s="22">
        <v>2010</v>
      </c>
      <c r="C603" s="21" t="s">
        <v>18161</v>
      </c>
      <c r="D603" s="21" t="s">
        <v>18162</v>
      </c>
      <c r="E603" s="22">
        <v>24</v>
      </c>
      <c r="F603" s="22">
        <v>3</v>
      </c>
      <c r="G603" s="21" t="s">
        <v>18163</v>
      </c>
      <c r="H603" s="23"/>
    </row>
    <row r="604" spans="1:8" x14ac:dyDescent="0.3">
      <c r="A604" s="21" t="s">
        <v>18164</v>
      </c>
      <c r="B604" s="22">
        <v>2015</v>
      </c>
      <c r="C604" s="21" t="s">
        <v>18165</v>
      </c>
      <c r="D604" s="23"/>
      <c r="E604" s="23"/>
      <c r="F604" s="23"/>
      <c r="G604" s="47" t="s">
        <v>18166</v>
      </c>
      <c r="H604" s="46"/>
    </row>
    <row r="605" spans="1:8" x14ac:dyDescent="0.3">
      <c r="A605" s="21" t="s">
        <v>18167</v>
      </c>
      <c r="B605" s="22">
        <v>2016</v>
      </c>
      <c r="C605" s="21" t="s">
        <v>18168</v>
      </c>
      <c r="D605" s="23"/>
      <c r="E605" s="23"/>
      <c r="F605" s="23"/>
      <c r="G605" s="47" t="s">
        <v>18169</v>
      </c>
      <c r="H605" s="46"/>
    </row>
    <row r="606" spans="1:8" x14ac:dyDescent="0.3">
      <c r="A606" s="21" t="s">
        <v>18170</v>
      </c>
      <c r="B606" s="22">
        <v>2018</v>
      </c>
      <c r="C606" s="28" t="s">
        <v>18171</v>
      </c>
      <c r="D606" s="23"/>
      <c r="E606" s="23"/>
      <c r="F606" s="23"/>
      <c r="G606" s="47" t="s">
        <v>18172</v>
      </c>
      <c r="H606" s="46"/>
    </row>
    <row r="607" spans="1:8" x14ac:dyDescent="0.3">
      <c r="A607" s="21" t="s">
        <v>18173</v>
      </c>
      <c r="B607" s="22">
        <v>2018</v>
      </c>
      <c r="C607" s="21" t="s">
        <v>18174</v>
      </c>
      <c r="D607" s="21" t="s">
        <v>18175</v>
      </c>
      <c r="E607" s="22">
        <v>18</v>
      </c>
      <c r="F607" s="22">
        <v>3</v>
      </c>
      <c r="G607" s="21" t="s">
        <v>18176</v>
      </c>
      <c r="H607" s="23"/>
    </row>
    <row r="608" spans="1:8" x14ac:dyDescent="0.3">
      <c r="A608" s="21" t="s">
        <v>18177</v>
      </c>
      <c r="B608" s="22">
        <v>2020</v>
      </c>
      <c r="C608" s="21" t="s">
        <v>18178</v>
      </c>
      <c r="D608" s="23"/>
      <c r="E608" s="23"/>
      <c r="F608" s="23"/>
      <c r="G608" s="47" t="s">
        <v>18179</v>
      </c>
      <c r="H608" s="46"/>
    </row>
    <row r="609" spans="1:8" x14ac:dyDescent="0.3">
      <c r="A609" s="21" t="s">
        <v>18180</v>
      </c>
      <c r="B609" s="22">
        <v>2018</v>
      </c>
      <c r="C609" s="21" t="s">
        <v>18181</v>
      </c>
      <c r="D609" s="21" t="s">
        <v>1480</v>
      </c>
      <c r="E609" s="22">
        <v>40</v>
      </c>
      <c r="F609" s="22">
        <v>3</v>
      </c>
      <c r="G609" s="21" t="s">
        <v>18182</v>
      </c>
      <c r="H609" s="23"/>
    </row>
    <row r="610" spans="1:8" x14ac:dyDescent="0.3">
      <c r="A610" s="21" t="s">
        <v>18183</v>
      </c>
      <c r="B610" s="22">
        <v>2014</v>
      </c>
      <c r="C610" s="21" t="s">
        <v>18184</v>
      </c>
      <c r="D610" s="21" t="s">
        <v>18185</v>
      </c>
      <c r="E610" s="23"/>
      <c r="F610" s="23"/>
      <c r="G610" s="23"/>
      <c r="H610" s="23"/>
    </row>
    <row r="611" spans="1:8" x14ac:dyDescent="0.3">
      <c r="A611" s="21" t="s">
        <v>18186</v>
      </c>
      <c r="B611" s="22">
        <v>2011</v>
      </c>
      <c r="C611" s="21" t="s">
        <v>18187</v>
      </c>
      <c r="D611" s="21" t="s">
        <v>18188</v>
      </c>
      <c r="E611" s="22">
        <v>91</v>
      </c>
      <c r="F611" s="22">
        <v>4</v>
      </c>
      <c r="G611" s="21" t="s">
        <v>18189</v>
      </c>
      <c r="H611" s="23"/>
    </row>
    <row r="612" spans="1:8" x14ac:dyDescent="0.3">
      <c r="A612" s="21" t="s">
        <v>18190</v>
      </c>
      <c r="B612" s="22">
        <v>2019</v>
      </c>
      <c r="C612" s="21" t="s">
        <v>18191</v>
      </c>
      <c r="D612" s="21" t="s">
        <v>18192</v>
      </c>
      <c r="E612" s="22">
        <v>2018</v>
      </c>
      <c r="F612" s="22">
        <v>3</v>
      </c>
      <c r="G612" s="21" t="s">
        <v>18193</v>
      </c>
      <c r="H612" s="23"/>
    </row>
    <row r="613" spans="1:8" x14ac:dyDescent="0.3">
      <c r="A613" s="21" t="s">
        <v>18194</v>
      </c>
      <c r="B613" s="22">
        <v>2004</v>
      </c>
      <c r="C613" s="21" t="s">
        <v>18195</v>
      </c>
      <c r="D613" s="21" t="s">
        <v>18196</v>
      </c>
      <c r="E613" s="22">
        <v>41</v>
      </c>
      <c r="F613" s="22">
        <v>1</v>
      </c>
      <c r="G613" s="24">
        <v>45671</v>
      </c>
      <c r="H613" s="23"/>
    </row>
    <row r="614" spans="1:8" x14ac:dyDescent="0.3">
      <c r="A614" s="21" t="s">
        <v>18197</v>
      </c>
      <c r="B614" s="22">
        <v>2014</v>
      </c>
      <c r="C614" s="21" t="s">
        <v>18198</v>
      </c>
      <c r="D614" s="21" t="s">
        <v>18199</v>
      </c>
      <c r="E614" s="22">
        <v>22</v>
      </c>
      <c r="F614" s="22">
        <v>1</v>
      </c>
      <c r="G614" s="21" t="s">
        <v>18200</v>
      </c>
      <c r="H614" s="23"/>
    </row>
    <row r="615" spans="1:8" x14ac:dyDescent="0.3">
      <c r="A615" s="21" t="s">
        <v>18201</v>
      </c>
      <c r="B615" s="22">
        <v>2008</v>
      </c>
      <c r="C615" s="21" t="s">
        <v>18202</v>
      </c>
      <c r="D615" s="21" t="s">
        <v>18203</v>
      </c>
      <c r="E615" s="22">
        <v>51</v>
      </c>
      <c r="F615" s="22">
        <v>328</v>
      </c>
      <c r="G615" s="21" t="s">
        <v>18204</v>
      </c>
      <c r="H615" s="23"/>
    </row>
    <row r="616" spans="1:8" x14ac:dyDescent="0.3">
      <c r="A616" s="21" t="s">
        <v>18205</v>
      </c>
      <c r="B616" s="22">
        <v>2003</v>
      </c>
      <c r="C616" s="21" t="s">
        <v>18206</v>
      </c>
      <c r="D616" s="21" t="s">
        <v>18207</v>
      </c>
      <c r="E616" s="22">
        <v>27</v>
      </c>
      <c r="F616" s="22">
        <v>4</v>
      </c>
      <c r="G616" s="21" t="s">
        <v>18208</v>
      </c>
      <c r="H616" s="23"/>
    </row>
    <row r="617" spans="1:8" x14ac:dyDescent="0.3">
      <c r="A617" s="21" t="s">
        <v>18209</v>
      </c>
      <c r="B617" s="22">
        <v>2019</v>
      </c>
      <c r="C617" s="21" t="s">
        <v>18210</v>
      </c>
      <c r="D617" s="23"/>
      <c r="E617" s="23"/>
      <c r="F617" s="23"/>
      <c r="G617" s="47" t="s">
        <v>18211</v>
      </c>
      <c r="H617" s="46"/>
    </row>
    <row r="618" spans="1:8" x14ac:dyDescent="0.3">
      <c r="A618" s="21" t="s">
        <v>18212</v>
      </c>
      <c r="B618" s="22">
        <v>2005</v>
      </c>
      <c r="C618" s="21" t="s">
        <v>18213</v>
      </c>
      <c r="D618" s="21" t="s">
        <v>18214</v>
      </c>
      <c r="E618" s="22">
        <v>34</v>
      </c>
      <c r="F618" s="22">
        <v>1</v>
      </c>
      <c r="G618" s="21" t="s">
        <v>18215</v>
      </c>
      <c r="H618" s="23"/>
    </row>
    <row r="619" spans="1:8" x14ac:dyDescent="0.3">
      <c r="A619" s="21" t="s">
        <v>18216</v>
      </c>
      <c r="B619" s="22">
        <v>2015</v>
      </c>
      <c r="C619" s="21" t="s">
        <v>16725</v>
      </c>
      <c r="D619" s="21" t="s">
        <v>18217</v>
      </c>
      <c r="E619" s="23"/>
      <c r="F619" s="23"/>
      <c r="G619" s="23"/>
      <c r="H619" s="23"/>
    </row>
    <row r="620" spans="1:8" x14ac:dyDescent="0.3">
      <c r="A620" s="21" t="s">
        <v>18218</v>
      </c>
      <c r="B620" s="22">
        <v>2016</v>
      </c>
      <c r="C620" s="21" t="s">
        <v>18219</v>
      </c>
      <c r="D620" s="23"/>
      <c r="E620" s="23"/>
      <c r="F620" s="23"/>
      <c r="G620" s="45" t="s">
        <v>18220</v>
      </c>
      <c r="H620" s="46"/>
    </row>
    <row r="621" spans="1:8" x14ac:dyDescent="0.3">
      <c r="A621" s="21" t="s">
        <v>16587</v>
      </c>
      <c r="B621" s="22">
        <v>2012</v>
      </c>
      <c r="C621" s="21" t="s">
        <v>18221</v>
      </c>
      <c r="D621" s="21" t="s">
        <v>18222</v>
      </c>
      <c r="E621" s="23"/>
      <c r="F621" s="23"/>
      <c r="G621" s="22" t="s">
        <v>18223</v>
      </c>
      <c r="H621" s="23"/>
    </row>
    <row r="622" spans="1:8" x14ac:dyDescent="0.3">
      <c r="A622" s="21" t="s">
        <v>11564</v>
      </c>
      <c r="B622" s="21" t="s">
        <v>4399</v>
      </c>
      <c r="C622" s="21" t="s">
        <v>18224</v>
      </c>
      <c r="D622" s="23"/>
      <c r="E622" s="23"/>
      <c r="F622" s="23"/>
      <c r="G622" s="47" t="s">
        <v>18225</v>
      </c>
      <c r="H622" s="46"/>
    </row>
    <row r="623" spans="1:8" x14ac:dyDescent="0.3">
      <c r="A623" s="21" t="s">
        <v>11564</v>
      </c>
      <c r="B623" s="21" t="s">
        <v>4403</v>
      </c>
      <c r="C623" s="21" t="s">
        <v>18226</v>
      </c>
      <c r="D623" s="23"/>
      <c r="E623" s="23"/>
      <c r="F623" s="23"/>
      <c r="G623" s="47" t="s">
        <v>18227</v>
      </c>
      <c r="H623" s="46"/>
    </row>
    <row r="624" spans="1:8" x14ac:dyDescent="0.3">
      <c r="A624" s="21" t="s">
        <v>11564</v>
      </c>
      <c r="B624" s="22">
        <v>2019</v>
      </c>
      <c r="C624" s="21" t="s">
        <v>18228</v>
      </c>
      <c r="D624" s="23"/>
      <c r="E624" s="23"/>
      <c r="F624" s="23"/>
      <c r="G624" s="47" t="s">
        <v>18229</v>
      </c>
      <c r="H624" s="46"/>
    </row>
    <row r="625" spans="1:8" x14ac:dyDescent="0.3">
      <c r="A625" s="21" t="s">
        <v>18230</v>
      </c>
      <c r="B625" s="22">
        <v>2018</v>
      </c>
      <c r="C625" s="21" t="s">
        <v>18231</v>
      </c>
      <c r="D625" s="21" t="s">
        <v>18232</v>
      </c>
      <c r="E625" s="22">
        <v>16</v>
      </c>
      <c r="F625" s="22">
        <v>1</v>
      </c>
      <c r="G625" s="21" t="s">
        <v>18233</v>
      </c>
      <c r="H625" s="23"/>
    </row>
    <row r="626" spans="1:8" x14ac:dyDescent="0.3">
      <c r="A626" s="21" t="s">
        <v>18234</v>
      </c>
      <c r="B626" s="22">
        <v>2018</v>
      </c>
      <c r="C626" s="21" t="s">
        <v>9524</v>
      </c>
      <c r="D626" s="21" t="s">
        <v>527</v>
      </c>
      <c r="E626" s="22">
        <v>51</v>
      </c>
      <c r="F626" s="22">
        <v>4</v>
      </c>
      <c r="G626" s="24">
        <v>45687</v>
      </c>
      <c r="H626" s="23"/>
    </row>
    <row r="627" spans="1:8" x14ac:dyDescent="0.3">
      <c r="A627" s="21" t="s">
        <v>18235</v>
      </c>
      <c r="B627" s="22">
        <v>2015</v>
      </c>
      <c r="C627" s="21" t="s">
        <v>18236</v>
      </c>
      <c r="D627" s="45" t="s">
        <v>4438</v>
      </c>
      <c r="E627" s="46"/>
      <c r="F627" s="23"/>
      <c r="G627" s="23"/>
      <c r="H627" s="23"/>
    </row>
    <row r="628" spans="1:8" x14ac:dyDescent="0.3">
      <c r="A628" s="21" t="s">
        <v>18237</v>
      </c>
      <c r="B628" s="22">
        <v>2016</v>
      </c>
      <c r="C628" s="21" t="s">
        <v>18238</v>
      </c>
      <c r="D628" s="21" t="s">
        <v>18239</v>
      </c>
      <c r="E628" s="22">
        <v>22</v>
      </c>
      <c r="F628" s="22">
        <v>3</v>
      </c>
      <c r="G628" s="21" t="s">
        <v>18240</v>
      </c>
      <c r="H628" s="23"/>
    </row>
    <row r="629" spans="1:8" x14ac:dyDescent="0.3">
      <c r="A629" s="21" t="s">
        <v>18241</v>
      </c>
      <c r="B629" s="22">
        <v>2018</v>
      </c>
      <c r="C629" s="21" t="s">
        <v>18242</v>
      </c>
      <c r="D629" s="21" t="s">
        <v>18243</v>
      </c>
      <c r="E629" s="22">
        <v>38</v>
      </c>
      <c r="F629" s="22">
        <v>1</v>
      </c>
      <c r="G629" s="21" t="s">
        <v>18244</v>
      </c>
      <c r="H629" s="23"/>
    </row>
    <row r="630" spans="1:8" x14ac:dyDescent="0.3">
      <c r="A630" s="21" t="s">
        <v>14725</v>
      </c>
      <c r="B630" s="22">
        <v>2018</v>
      </c>
      <c r="C630" s="21" t="s">
        <v>14726</v>
      </c>
      <c r="D630" s="21" t="s">
        <v>14727</v>
      </c>
      <c r="E630" s="23"/>
      <c r="F630" s="23"/>
      <c r="G630" s="23"/>
      <c r="H630" s="23"/>
    </row>
    <row r="631" spans="1:8" x14ac:dyDescent="0.3">
      <c r="A631" s="21" t="s">
        <v>18245</v>
      </c>
      <c r="B631" s="22">
        <v>2018</v>
      </c>
      <c r="C631" s="21" t="s">
        <v>18246</v>
      </c>
      <c r="D631" s="23"/>
      <c r="E631" s="23"/>
      <c r="F631" s="23"/>
      <c r="G631" s="47" t="s">
        <v>18247</v>
      </c>
      <c r="H631" s="46"/>
    </row>
    <row r="632" spans="1:8" x14ac:dyDescent="0.3">
      <c r="A632" s="21" t="s">
        <v>18248</v>
      </c>
      <c r="B632" s="22">
        <v>2018</v>
      </c>
      <c r="C632" s="21" t="s">
        <v>18249</v>
      </c>
      <c r="D632" s="21" t="s">
        <v>18250</v>
      </c>
      <c r="E632" s="22">
        <v>11</v>
      </c>
      <c r="F632" s="22">
        <v>3</v>
      </c>
      <c r="G632" s="21" t="s">
        <v>18251</v>
      </c>
      <c r="H632" s="23"/>
    </row>
    <row r="633" spans="1:8" x14ac:dyDescent="0.3">
      <c r="A633" s="21" t="s">
        <v>18252</v>
      </c>
      <c r="B633" s="22">
        <v>2017</v>
      </c>
      <c r="C633" s="21" t="s">
        <v>18253</v>
      </c>
      <c r="D633" s="21" t="s">
        <v>18254</v>
      </c>
      <c r="E633" s="22">
        <v>20</v>
      </c>
      <c r="F633" s="22">
        <v>10</v>
      </c>
      <c r="G633" s="22" t="s">
        <v>17692</v>
      </c>
      <c r="H633" s="23"/>
    </row>
    <row r="634" spans="1:8" x14ac:dyDescent="0.3">
      <c r="A634" s="21" t="s">
        <v>18255</v>
      </c>
      <c r="B634" s="22">
        <v>2018</v>
      </c>
      <c r="C634" s="21" t="s">
        <v>18256</v>
      </c>
      <c r="D634" s="21" t="s">
        <v>18158</v>
      </c>
      <c r="E634" s="22">
        <v>131</v>
      </c>
      <c r="F634" s="22">
        <v>6</v>
      </c>
      <c r="G634" s="21" t="s">
        <v>18257</v>
      </c>
      <c r="H634" s="23"/>
    </row>
    <row r="635" spans="1:8" x14ac:dyDescent="0.3">
      <c r="A635" s="21" t="s">
        <v>18258</v>
      </c>
      <c r="B635" s="22">
        <v>2007</v>
      </c>
      <c r="C635" s="21" t="s">
        <v>18259</v>
      </c>
      <c r="D635" s="21" t="s">
        <v>18260</v>
      </c>
      <c r="E635" s="23"/>
      <c r="F635" s="23"/>
      <c r="G635" s="23"/>
      <c r="H635" s="23"/>
    </row>
    <row r="636" spans="1:8" x14ac:dyDescent="0.3">
      <c r="A636" s="21" t="s">
        <v>18261</v>
      </c>
      <c r="B636" s="22">
        <v>2018</v>
      </c>
      <c r="C636" s="21" t="s">
        <v>18262</v>
      </c>
      <c r="D636" s="21" t="s">
        <v>1317</v>
      </c>
      <c r="E636" s="22">
        <v>359</v>
      </c>
      <c r="F636" s="22">
        <v>6380</v>
      </c>
      <c r="G636" s="21" t="s">
        <v>18263</v>
      </c>
      <c r="H636" s="23"/>
    </row>
    <row r="637" spans="1:8" x14ac:dyDescent="0.3">
      <c r="A637" s="21" t="s">
        <v>18264</v>
      </c>
      <c r="B637" s="22">
        <v>2001</v>
      </c>
      <c r="C637" s="21" t="s">
        <v>18265</v>
      </c>
      <c r="D637" s="21" t="s">
        <v>18266</v>
      </c>
      <c r="E637" s="23"/>
      <c r="F637" s="23"/>
      <c r="G637" s="23"/>
      <c r="H637" s="23"/>
    </row>
    <row r="638" spans="1:8" x14ac:dyDescent="0.3">
      <c r="A638" s="21" t="s">
        <v>18267</v>
      </c>
      <c r="B638" s="22">
        <v>2019</v>
      </c>
      <c r="C638" s="21" t="s">
        <v>18268</v>
      </c>
      <c r="D638" s="21" t="s">
        <v>1677</v>
      </c>
      <c r="E638" s="22">
        <v>14</v>
      </c>
      <c r="F638" s="22">
        <v>8</v>
      </c>
      <c r="G638" s="24">
        <v>45673</v>
      </c>
      <c r="H638" s="23"/>
    </row>
    <row r="639" spans="1:8" x14ac:dyDescent="0.3">
      <c r="A639" s="21" t="s">
        <v>18269</v>
      </c>
      <c r="B639" s="22">
        <v>2019</v>
      </c>
      <c r="C639" s="21" t="s">
        <v>18270</v>
      </c>
      <c r="D639" s="23"/>
      <c r="E639" s="23"/>
      <c r="F639" s="23"/>
      <c r="G639" s="47" t="s">
        <v>18271</v>
      </c>
      <c r="H639" s="46"/>
    </row>
    <row r="640" spans="1:8" x14ac:dyDescent="0.3">
      <c r="A640" s="21" t="s">
        <v>18272</v>
      </c>
      <c r="B640" s="22">
        <v>2018</v>
      </c>
      <c r="C640" s="21" t="s">
        <v>18273</v>
      </c>
      <c r="D640" s="23"/>
      <c r="E640" s="23"/>
      <c r="F640" s="23"/>
      <c r="G640" s="47" t="s">
        <v>18274</v>
      </c>
      <c r="H640" s="46"/>
    </row>
    <row r="641" spans="1:8" x14ac:dyDescent="0.3">
      <c r="A641" s="21" t="s">
        <v>18275</v>
      </c>
      <c r="B641" s="22">
        <v>2018</v>
      </c>
      <c r="C641" s="21" t="s">
        <v>18276</v>
      </c>
      <c r="D641" s="21" t="s">
        <v>5340</v>
      </c>
      <c r="E641" s="22">
        <v>24</v>
      </c>
      <c r="F641" s="22">
        <v>2</v>
      </c>
      <c r="G641" s="21" t="s">
        <v>18277</v>
      </c>
      <c r="H641" s="23"/>
    </row>
    <row r="642" spans="1:8" x14ac:dyDescent="0.3">
      <c r="A642" s="21" t="s">
        <v>18278</v>
      </c>
      <c r="B642" s="22">
        <v>1999</v>
      </c>
      <c r="C642" s="21" t="s">
        <v>18279</v>
      </c>
      <c r="D642" s="21" t="s">
        <v>18280</v>
      </c>
      <c r="E642" s="23"/>
      <c r="F642" s="23"/>
      <c r="G642" s="23"/>
      <c r="H642" s="23"/>
    </row>
    <row r="643" spans="1:8" x14ac:dyDescent="0.3">
      <c r="A643" s="21" t="s">
        <v>18281</v>
      </c>
      <c r="B643" s="22">
        <v>2019</v>
      </c>
      <c r="C643" s="21" t="s">
        <v>6862</v>
      </c>
      <c r="D643" s="23"/>
      <c r="E643" s="23"/>
      <c r="F643" s="23"/>
      <c r="G643" s="47" t="s">
        <v>18282</v>
      </c>
      <c r="H643" s="46"/>
    </row>
    <row r="644" spans="1:8" x14ac:dyDescent="0.3">
      <c r="A644" s="21" t="s">
        <v>14074</v>
      </c>
      <c r="B644" s="22">
        <v>2017</v>
      </c>
      <c r="C644" s="21" t="s">
        <v>18283</v>
      </c>
      <c r="D644" s="21" t="s">
        <v>14076</v>
      </c>
      <c r="E644" s="22">
        <v>39</v>
      </c>
      <c r="F644" s="22">
        <v>3</v>
      </c>
      <c r="G644" s="21" t="s">
        <v>18284</v>
      </c>
      <c r="H644" s="23"/>
    </row>
    <row r="645" spans="1:8" x14ac:dyDescent="0.3">
      <c r="A645" s="21" t="s">
        <v>18285</v>
      </c>
      <c r="B645" s="22">
        <v>2017</v>
      </c>
      <c r="C645" s="21" t="s">
        <v>18286</v>
      </c>
      <c r="D645" s="21" t="s">
        <v>18287</v>
      </c>
      <c r="E645" s="22">
        <v>50</v>
      </c>
      <c r="F645" s="22">
        <v>3</v>
      </c>
      <c r="G645" s="21" t="s">
        <v>18288</v>
      </c>
      <c r="H645" s="23"/>
    </row>
    <row r="646" spans="1:8" x14ac:dyDescent="0.3">
      <c r="A646" s="21" t="s">
        <v>18289</v>
      </c>
      <c r="B646" s="22">
        <v>2019</v>
      </c>
      <c r="C646" s="21" t="s">
        <v>18290</v>
      </c>
      <c r="D646" s="21" t="s">
        <v>11540</v>
      </c>
      <c r="E646" s="22">
        <v>13</v>
      </c>
      <c r="F646" s="23"/>
      <c r="G646" s="21" t="s">
        <v>18291</v>
      </c>
      <c r="H646" s="23"/>
    </row>
    <row r="647" spans="1:8" x14ac:dyDescent="0.3">
      <c r="A647" s="21" t="s">
        <v>18292</v>
      </c>
      <c r="B647" s="22">
        <v>2016</v>
      </c>
      <c r="C647" s="21" t="s">
        <v>18293</v>
      </c>
      <c r="D647" s="21" t="s">
        <v>18294</v>
      </c>
      <c r="E647" s="23"/>
      <c r="F647" s="23"/>
      <c r="G647" s="23"/>
      <c r="H647" s="23"/>
    </row>
    <row r="648" spans="1:8" x14ac:dyDescent="0.3">
      <c r="A648" s="21" t="s">
        <v>18295</v>
      </c>
      <c r="B648" s="22">
        <v>2017</v>
      </c>
      <c r="C648" s="21" t="s">
        <v>18296</v>
      </c>
      <c r="D648" s="21" t="s">
        <v>18297</v>
      </c>
      <c r="E648" s="23"/>
      <c r="F648" s="23"/>
      <c r="G648" s="23"/>
      <c r="H648" s="23"/>
    </row>
    <row r="649" spans="1:8" x14ac:dyDescent="0.3">
      <c r="A649" s="21" t="s">
        <v>18298</v>
      </c>
      <c r="B649" s="22">
        <v>2017</v>
      </c>
      <c r="C649" s="21" t="s">
        <v>18299</v>
      </c>
      <c r="D649" s="45" t="s">
        <v>18300</v>
      </c>
      <c r="E649" s="46"/>
      <c r="F649" s="23"/>
      <c r="G649" s="23"/>
      <c r="H649" s="23"/>
    </row>
    <row r="650" spans="1:8" x14ac:dyDescent="0.3">
      <c r="A650" s="21" t="s">
        <v>18301</v>
      </c>
      <c r="B650" s="22">
        <v>2005</v>
      </c>
      <c r="C650" s="21" t="s">
        <v>18302</v>
      </c>
      <c r="D650" s="21" t="s">
        <v>18303</v>
      </c>
      <c r="E650" s="22">
        <v>72</v>
      </c>
      <c r="F650" s="22">
        <v>2</v>
      </c>
      <c r="G650" s="21" t="s">
        <v>18304</v>
      </c>
      <c r="H650" s="23"/>
    </row>
    <row r="651" spans="1:8" x14ac:dyDescent="0.3">
      <c r="A651" s="21" t="s">
        <v>18305</v>
      </c>
      <c r="B651" s="22">
        <v>2017</v>
      </c>
      <c r="C651" s="21" t="s">
        <v>18306</v>
      </c>
      <c r="D651" s="23"/>
      <c r="E651" s="23"/>
      <c r="F651" s="23"/>
      <c r="G651" s="47" t="s">
        <v>18307</v>
      </c>
      <c r="H651" s="46"/>
    </row>
    <row r="652" spans="1:8" x14ac:dyDescent="0.3">
      <c r="A652" s="21" t="s">
        <v>18308</v>
      </c>
      <c r="B652" s="22">
        <v>2018</v>
      </c>
      <c r="C652" s="21" t="s">
        <v>18309</v>
      </c>
      <c r="D652" s="45" t="s">
        <v>18310</v>
      </c>
      <c r="E652" s="46"/>
      <c r="F652" s="46"/>
      <c r="G652" s="23"/>
      <c r="H652" s="23"/>
    </row>
    <row r="653" spans="1:8" x14ac:dyDescent="0.3">
      <c r="A653" s="21" t="s">
        <v>18311</v>
      </c>
      <c r="B653" s="22">
        <v>2019</v>
      </c>
      <c r="C653" s="21" t="s">
        <v>18312</v>
      </c>
      <c r="D653" s="23"/>
      <c r="E653" s="23"/>
      <c r="F653" s="23"/>
      <c r="G653" s="47" t="s">
        <v>18313</v>
      </c>
      <c r="H653" s="46"/>
    </row>
    <row r="654" spans="1:8" x14ac:dyDescent="0.3">
      <c r="A654" s="21" t="s">
        <v>18314</v>
      </c>
      <c r="B654" s="22">
        <v>2011</v>
      </c>
      <c r="C654" s="21" t="s">
        <v>18315</v>
      </c>
      <c r="D654" s="21" t="s">
        <v>18316</v>
      </c>
      <c r="E654" s="22">
        <v>12</v>
      </c>
      <c r="F654" s="22">
        <v>8</v>
      </c>
      <c r="G654" s="21" t="s">
        <v>18317</v>
      </c>
      <c r="H654" s="23"/>
    </row>
    <row r="655" spans="1:8" x14ac:dyDescent="0.3">
      <c r="A655" s="21" t="s">
        <v>18318</v>
      </c>
      <c r="B655" s="22">
        <v>2017</v>
      </c>
      <c r="C655" s="21" t="s">
        <v>16801</v>
      </c>
      <c r="D655" s="23"/>
      <c r="E655" s="23"/>
      <c r="F655" s="23"/>
      <c r="G655" s="47" t="s">
        <v>18319</v>
      </c>
      <c r="H655" s="46"/>
    </row>
    <row r="656" spans="1:8" x14ac:dyDescent="0.3">
      <c r="A656" s="21" t="s">
        <v>18320</v>
      </c>
      <c r="B656" s="22">
        <v>2019</v>
      </c>
      <c r="C656" s="21" t="s">
        <v>629</v>
      </c>
      <c r="D656" s="45" t="s">
        <v>18321</v>
      </c>
      <c r="E656" s="46"/>
      <c r="F656" s="23"/>
      <c r="G656" s="23"/>
      <c r="H656" s="23"/>
    </row>
    <row r="657" spans="1:8" x14ac:dyDescent="0.3">
      <c r="A657" s="21" t="s">
        <v>18322</v>
      </c>
      <c r="B657" s="22">
        <v>2016</v>
      </c>
      <c r="C657" s="21" t="s">
        <v>18323</v>
      </c>
      <c r="D657" s="45" t="s">
        <v>18324</v>
      </c>
      <c r="E657" s="46"/>
      <c r="F657" s="23"/>
      <c r="G657" s="23"/>
      <c r="H657" s="23"/>
    </row>
    <row r="658" spans="1:8" x14ac:dyDescent="0.3">
      <c r="A658" s="21" t="s">
        <v>18325</v>
      </c>
      <c r="B658" s="22">
        <v>2017</v>
      </c>
      <c r="C658" s="21" t="s">
        <v>16650</v>
      </c>
      <c r="D658" s="45" t="s">
        <v>18326</v>
      </c>
      <c r="E658" s="46"/>
      <c r="F658" s="46"/>
      <c r="G658" s="46"/>
      <c r="H658" s="23"/>
    </row>
    <row r="659" spans="1:8" x14ac:dyDescent="0.3">
      <c r="A659" s="21" t="s">
        <v>18327</v>
      </c>
      <c r="B659" s="22">
        <v>1995</v>
      </c>
      <c r="C659" s="21" t="s">
        <v>18328</v>
      </c>
      <c r="D659" s="21" t="s">
        <v>18329</v>
      </c>
      <c r="E659" s="22">
        <v>36</v>
      </c>
      <c r="F659" s="22">
        <v>2</v>
      </c>
      <c r="G659" s="21" t="s">
        <v>18330</v>
      </c>
      <c r="H659" s="23"/>
    </row>
    <row r="660" spans="1:8" x14ac:dyDescent="0.3">
      <c r="A660" s="21" t="s">
        <v>18331</v>
      </c>
      <c r="B660" s="22">
        <v>2017</v>
      </c>
      <c r="C660" s="21" t="s">
        <v>18332</v>
      </c>
      <c r="D660" s="21" t="s">
        <v>18333</v>
      </c>
      <c r="E660" s="23"/>
      <c r="F660" s="23"/>
      <c r="G660" s="23"/>
      <c r="H660" s="27" t="s">
        <v>18334</v>
      </c>
    </row>
    <row r="661" spans="1:8" x14ac:dyDescent="0.3">
      <c r="A661" s="21" t="s">
        <v>18335</v>
      </c>
      <c r="B661" s="22">
        <v>2008</v>
      </c>
      <c r="C661" s="21" t="s">
        <v>18336</v>
      </c>
      <c r="D661" s="21" t="s">
        <v>18337</v>
      </c>
      <c r="E661" s="23"/>
      <c r="F661" s="23"/>
      <c r="G661" s="23"/>
      <c r="H661" s="23"/>
    </row>
    <row r="662" spans="1:8" x14ac:dyDescent="0.3">
      <c r="A662" s="21" t="s">
        <v>18338</v>
      </c>
      <c r="B662" s="22">
        <v>2018</v>
      </c>
      <c r="C662" s="21" t="s">
        <v>18339</v>
      </c>
      <c r="D662" s="21" t="s">
        <v>3724</v>
      </c>
      <c r="E662" s="23"/>
      <c r="F662" s="23"/>
      <c r="G662" s="23"/>
      <c r="H662" s="23"/>
    </row>
    <row r="663" spans="1:8" x14ac:dyDescent="0.3">
      <c r="A663" s="21" t="s">
        <v>18340</v>
      </c>
      <c r="B663" s="22">
        <v>2017</v>
      </c>
      <c r="C663" s="21" t="s">
        <v>18341</v>
      </c>
      <c r="D663" s="21" t="s">
        <v>18342</v>
      </c>
      <c r="E663" s="21" t="s">
        <v>18343</v>
      </c>
      <c r="F663" s="23"/>
      <c r="G663" s="22" t="s">
        <v>18344</v>
      </c>
      <c r="H663" s="23"/>
    </row>
    <row r="664" spans="1:8" x14ac:dyDescent="0.3">
      <c r="A664" s="21" t="s">
        <v>18340</v>
      </c>
      <c r="B664" s="22">
        <v>2006</v>
      </c>
      <c r="C664" s="21" t="s">
        <v>18345</v>
      </c>
      <c r="D664" s="21" t="s">
        <v>18346</v>
      </c>
      <c r="E664" s="21" t="s">
        <v>18347</v>
      </c>
      <c r="F664" s="23"/>
      <c r="G664" s="21" t="s">
        <v>18348</v>
      </c>
      <c r="H664" s="23"/>
    </row>
    <row r="665" spans="1:8" x14ac:dyDescent="0.3">
      <c r="A665" s="21" t="s">
        <v>18340</v>
      </c>
      <c r="B665" s="22">
        <v>1969</v>
      </c>
      <c r="C665" s="21" t="s">
        <v>18349</v>
      </c>
      <c r="D665" s="21" t="s">
        <v>18342</v>
      </c>
      <c r="E665" s="21" t="s">
        <v>18350</v>
      </c>
      <c r="F665" s="23"/>
      <c r="G665" s="21" t="s">
        <v>18351</v>
      </c>
      <c r="H665" s="23"/>
    </row>
    <row r="666" spans="1:8" x14ac:dyDescent="0.3">
      <c r="A666" s="21" t="s">
        <v>18352</v>
      </c>
      <c r="B666" s="22">
        <v>2018</v>
      </c>
      <c r="C666" s="21" t="s">
        <v>18353</v>
      </c>
      <c r="D666" s="21" t="s">
        <v>18354</v>
      </c>
      <c r="E666" s="22">
        <v>6</v>
      </c>
      <c r="F666" s="22">
        <v>2</v>
      </c>
      <c r="G666" s="21" t="s">
        <v>18355</v>
      </c>
      <c r="H666" s="23"/>
    </row>
    <row r="667" spans="1:8" x14ac:dyDescent="0.3">
      <c r="A667" s="21" t="s">
        <v>18356</v>
      </c>
      <c r="B667" s="22">
        <v>2012</v>
      </c>
      <c r="C667" s="21" t="s">
        <v>18357</v>
      </c>
      <c r="D667" s="21" t="s">
        <v>18358</v>
      </c>
      <c r="E667" s="22">
        <v>44</v>
      </c>
      <c r="F667" s="22">
        <v>4</v>
      </c>
      <c r="G667" s="21" t="s">
        <v>18359</v>
      </c>
      <c r="H667" s="23"/>
    </row>
    <row r="668" spans="1:8" x14ac:dyDescent="0.3">
      <c r="A668" s="21" t="s">
        <v>2992</v>
      </c>
      <c r="B668" s="22">
        <v>2020</v>
      </c>
      <c r="C668" s="21" t="s">
        <v>18360</v>
      </c>
      <c r="D668" s="23"/>
      <c r="E668" s="23"/>
      <c r="F668" s="23"/>
      <c r="G668" s="47" t="s">
        <v>18361</v>
      </c>
      <c r="H668" s="46"/>
    </row>
    <row r="669" spans="1:8" x14ac:dyDescent="0.3">
      <c r="A669" s="21" t="s">
        <v>18362</v>
      </c>
      <c r="B669" s="22">
        <v>2020</v>
      </c>
      <c r="C669" s="21" t="s">
        <v>18363</v>
      </c>
      <c r="D669" s="21" t="s">
        <v>9713</v>
      </c>
      <c r="E669" s="22">
        <v>22</v>
      </c>
      <c r="F669" s="22">
        <v>1</v>
      </c>
      <c r="G669" s="21" t="s">
        <v>18364</v>
      </c>
      <c r="H669" s="23"/>
    </row>
    <row r="670" spans="1:8" x14ac:dyDescent="0.3">
      <c r="A670" s="21" t="s">
        <v>9716</v>
      </c>
      <c r="B670" s="22">
        <v>1976</v>
      </c>
      <c r="C670" s="21" t="s">
        <v>18365</v>
      </c>
      <c r="D670" s="21" t="s">
        <v>18366</v>
      </c>
      <c r="E670" s="22">
        <v>999</v>
      </c>
      <c r="F670" s="22">
        <v>7</v>
      </c>
      <c r="G670" s="21" t="s">
        <v>18367</v>
      </c>
      <c r="H670" s="23"/>
    </row>
    <row r="671" spans="1:8" x14ac:dyDescent="0.3">
      <c r="A671" s="21" t="s">
        <v>9716</v>
      </c>
      <c r="B671" s="22">
        <v>1969</v>
      </c>
      <c r="C671" s="21" t="s">
        <v>18368</v>
      </c>
      <c r="D671" s="21" t="s">
        <v>18366</v>
      </c>
      <c r="E671" s="22">
        <v>660</v>
      </c>
      <c r="F671" s="22">
        <v>7</v>
      </c>
      <c r="G671" s="21" t="s">
        <v>18369</v>
      </c>
      <c r="H671" s="23"/>
    </row>
    <row r="672" spans="1:8" x14ac:dyDescent="0.3">
      <c r="A672" s="21" t="s">
        <v>9716</v>
      </c>
      <c r="B672" s="22">
        <v>1948</v>
      </c>
      <c r="C672" s="21" t="s">
        <v>18370</v>
      </c>
      <c r="D672" s="21" t="s">
        <v>18371</v>
      </c>
      <c r="E672" s="23"/>
      <c r="F672" s="23"/>
      <c r="G672" s="23"/>
      <c r="H672" s="23"/>
    </row>
    <row r="673" spans="1:8" x14ac:dyDescent="0.3">
      <c r="A673" s="21" t="s">
        <v>18372</v>
      </c>
      <c r="B673" s="22">
        <v>2005</v>
      </c>
      <c r="C673" s="21" t="s">
        <v>18373</v>
      </c>
      <c r="D673" s="21" t="s">
        <v>1358</v>
      </c>
      <c r="E673" s="23"/>
      <c r="F673" s="23"/>
      <c r="G673" s="23"/>
      <c r="H673" s="23"/>
    </row>
    <row r="674" spans="1:8" x14ac:dyDescent="0.3">
      <c r="A674" s="21" t="s">
        <v>18374</v>
      </c>
      <c r="B674" s="22">
        <v>2019</v>
      </c>
      <c r="C674" s="21" t="s">
        <v>18375</v>
      </c>
      <c r="D674" s="21" t="s">
        <v>18376</v>
      </c>
      <c r="E674" s="22">
        <v>13</v>
      </c>
      <c r="F674" s="22">
        <v>5</v>
      </c>
      <c r="G674" s="21" t="s">
        <v>18377</v>
      </c>
      <c r="H674" s="23"/>
    </row>
    <row r="675" spans="1:8" x14ac:dyDescent="0.3">
      <c r="A675" s="21" t="s">
        <v>18378</v>
      </c>
      <c r="B675" s="22">
        <v>2012</v>
      </c>
      <c r="C675" s="21" t="s">
        <v>18379</v>
      </c>
      <c r="D675" s="21" t="s">
        <v>18380</v>
      </c>
      <c r="E675" s="22">
        <v>18</v>
      </c>
      <c r="F675" s="25">
        <v>45689</v>
      </c>
      <c r="G675" s="21" t="s">
        <v>18381</v>
      </c>
      <c r="H675" s="23"/>
    </row>
    <row r="676" spans="1:8" x14ac:dyDescent="0.3">
      <c r="A676" s="21" t="s">
        <v>18382</v>
      </c>
      <c r="B676" s="22">
        <v>2017</v>
      </c>
      <c r="C676" s="21" t="s">
        <v>18383</v>
      </c>
      <c r="D676" s="23"/>
      <c r="E676" s="23"/>
      <c r="F676" s="23"/>
      <c r="G676" s="47" t="s">
        <v>18384</v>
      </c>
      <c r="H676" s="46"/>
    </row>
    <row r="677" spans="1:8" x14ac:dyDescent="0.3">
      <c r="A677" s="21" t="s">
        <v>18385</v>
      </c>
      <c r="B677" s="22">
        <v>2019</v>
      </c>
      <c r="C677" s="21" t="s">
        <v>18386</v>
      </c>
      <c r="D677" s="21" t="s">
        <v>3444</v>
      </c>
      <c r="E677" s="23"/>
      <c r="F677" s="23"/>
      <c r="G677" s="23"/>
      <c r="H677" s="23"/>
    </row>
    <row r="678" spans="1:8" x14ac:dyDescent="0.3">
      <c r="A678" s="21" t="s">
        <v>18387</v>
      </c>
      <c r="B678" s="22">
        <v>2020</v>
      </c>
      <c r="C678" s="21" t="s">
        <v>18388</v>
      </c>
      <c r="D678" s="21" t="s">
        <v>18389</v>
      </c>
      <c r="E678" s="23"/>
      <c r="F678" s="23"/>
      <c r="G678" s="23"/>
      <c r="H678" s="23"/>
    </row>
    <row r="679" spans="1:8" x14ac:dyDescent="0.3">
      <c r="A679" s="21" t="s">
        <v>18390</v>
      </c>
      <c r="B679" s="22">
        <v>2020</v>
      </c>
      <c r="C679" s="21" t="s">
        <v>18391</v>
      </c>
      <c r="D679" s="23"/>
      <c r="E679" s="23"/>
      <c r="F679" s="23"/>
      <c r="G679" s="47" t="s">
        <v>18392</v>
      </c>
      <c r="H679" s="46"/>
    </row>
    <row r="680" spans="1:8" x14ac:dyDescent="0.3">
      <c r="A680" s="21" t="s">
        <v>18393</v>
      </c>
      <c r="B680" s="22">
        <v>2018</v>
      </c>
      <c r="C680" s="21" t="s">
        <v>18394</v>
      </c>
      <c r="D680" s="21" t="s">
        <v>18395</v>
      </c>
      <c r="E680" s="23"/>
      <c r="F680" s="23"/>
      <c r="G680" s="23"/>
      <c r="H680" s="23"/>
    </row>
    <row r="681" spans="1:8" x14ac:dyDescent="0.3">
      <c r="A681" s="21" t="s">
        <v>16839</v>
      </c>
      <c r="B681" s="22">
        <v>2012</v>
      </c>
      <c r="C681" s="21" t="s">
        <v>16840</v>
      </c>
      <c r="D681" s="21" t="s">
        <v>16841</v>
      </c>
      <c r="E681" s="22">
        <v>2</v>
      </c>
      <c r="F681" s="22">
        <v>3</v>
      </c>
      <c r="G681" s="23"/>
      <c r="H681" s="23"/>
    </row>
    <row r="682" spans="1:8" x14ac:dyDescent="0.3">
      <c r="A682" s="21" t="s">
        <v>18396</v>
      </c>
      <c r="B682" s="22">
        <v>2023</v>
      </c>
      <c r="C682" s="21" t="s">
        <v>18397</v>
      </c>
      <c r="D682" s="23"/>
      <c r="E682" s="23"/>
      <c r="F682" s="23"/>
      <c r="G682" s="23"/>
      <c r="H682" s="23"/>
    </row>
    <row r="683" spans="1:8" x14ac:dyDescent="0.3">
      <c r="A683" s="21" t="s">
        <v>18398</v>
      </c>
      <c r="B683" s="22">
        <v>2021</v>
      </c>
      <c r="C683" s="21" t="s">
        <v>18399</v>
      </c>
      <c r="D683" s="21" t="s">
        <v>18400</v>
      </c>
      <c r="E683" s="23"/>
      <c r="F683" s="23"/>
      <c r="G683" s="23"/>
      <c r="H683" s="23"/>
    </row>
    <row r="684" spans="1:8" x14ac:dyDescent="0.3">
      <c r="A684" s="21" t="s">
        <v>16854</v>
      </c>
      <c r="B684" s="22">
        <v>2020</v>
      </c>
      <c r="C684" s="21" t="s">
        <v>18401</v>
      </c>
      <c r="D684" s="21" t="s">
        <v>18402</v>
      </c>
      <c r="E684" s="23"/>
      <c r="F684" s="23"/>
      <c r="G684" s="23"/>
      <c r="H684" s="23"/>
    </row>
    <row r="685" spans="1:8" x14ac:dyDescent="0.3">
      <c r="A685" s="21" t="s">
        <v>16857</v>
      </c>
      <c r="B685" s="22">
        <v>2021</v>
      </c>
      <c r="C685" s="21" t="s">
        <v>18403</v>
      </c>
      <c r="D685" s="21" t="s">
        <v>2097</v>
      </c>
      <c r="E685" s="22">
        <v>67</v>
      </c>
      <c r="F685" s="23"/>
      <c r="G685" s="21" t="s">
        <v>18404</v>
      </c>
      <c r="H685" s="23"/>
    </row>
    <row r="686" spans="1:8" x14ac:dyDescent="0.3">
      <c r="A686" s="21" t="s">
        <v>8476</v>
      </c>
      <c r="B686" s="22">
        <v>2018</v>
      </c>
      <c r="C686" s="21" t="s">
        <v>5499</v>
      </c>
      <c r="D686" s="21" t="s">
        <v>6121</v>
      </c>
      <c r="E686" s="23"/>
      <c r="F686" s="23"/>
      <c r="G686" s="23"/>
      <c r="H686" s="23"/>
    </row>
    <row r="687" spans="1:8" x14ac:dyDescent="0.3">
      <c r="A687" s="21" t="s">
        <v>18405</v>
      </c>
      <c r="B687" s="22">
        <v>2023</v>
      </c>
      <c r="C687" s="21" t="s">
        <v>18406</v>
      </c>
      <c r="D687" s="21" t="s">
        <v>18407</v>
      </c>
      <c r="E687" s="23"/>
      <c r="F687" s="23"/>
      <c r="G687" s="23"/>
      <c r="H687" s="23"/>
    </row>
    <row r="688" spans="1:8" x14ac:dyDescent="0.3">
      <c r="A688" s="21" t="s">
        <v>16869</v>
      </c>
      <c r="B688" s="22">
        <v>2021</v>
      </c>
      <c r="C688" s="21" t="s">
        <v>16870</v>
      </c>
      <c r="D688" s="21" t="s">
        <v>18408</v>
      </c>
      <c r="E688" s="22">
        <v>1613</v>
      </c>
      <c r="F688" s="23"/>
      <c r="G688" s="22">
        <v>73</v>
      </c>
      <c r="H688" s="23"/>
    </row>
    <row r="689" spans="1:8" x14ac:dyDescent="0.3">
      <c r="A689" s="21" t="s">
        <v>14528</v>
      </c>
      <c r="B689" s="22">
        <v>2021</v>
      </c>
      <c r="C689" s="21" t="s">
        <v>18409</v>
      </c>
      <c r="D689" s="21" t="s">
        <v>8776</v>
      </c>
      <c r="E689" s="22">
        <v>2</v>
      </c>
      <c r="F689" s="23"/>
      <c r="G689" s="24">
        <v>45672</v>
      </c>
      <c r="H689" s="23"/>
    </row>
    <row r="690" spans="1:8" x14ac:dyDescent="0.3">
      <c r="A690" s="21" t="s">
        <v>3774</v>
      </c>
      <c r="B690" s="22">
        <v>1998</v>
      </c>
      <c r="C690" s="21" t="s">
        <v>3775</v>
      </c>
      <c r="D690" s="21" t="s">
        <v>18410</v>
      </c>
      <c r="E690" s="22">
        <v>13</v>
      </c>
      <c r="F690" s="22">
        <v>1</v>
      </c>
      <c r="G690" s="24">
        <v>45672</v>
      </c>
      <c r="H690" s="23"/>
    </row>
    <row r="691" spans="1:8" x14ac:dyDescent="0.3">
      <c r="A691" s="21" t="s">
        <v>8598</v>
      </c>
      <c r="B691" s="22">
        <v>2020</v>
      </c>
      <c r="C691" s="21" t="s">
        <v>8599</v>
      </c>
      <c r="D691" s="21" t="s">
        <v>18411</v>
      </c>
      <c r="E691" s="23"/>
      <c r="F691" s="23"/>
      <c r="G691" s="23"/>
      <c r="H691" s="23"/>
    </row>
    <row r="692" spans="1:8" x14ac:dyDescent="0.3">
      <c r="A692" s="21" t="s">
        <v>16887</v>
      </c>
      <c r="B692" s="22">
        <v>2015</v>
      </c>
      <c r="C692" s="21" t="s">
        <v>18412</v>
      </c>
      <c r="D692" s="21" t="s">
        <v>18413</v>
      </c>
      <c r="E692" s="23"/>
      <c r="F692" s="23"/>
      <c r="G692" s="23"/>
      <c r="H692" s="23"/>
    </row>
    <row r="693" spans="1:8" x14ac:dyDescent="0.3">
      <c r="A693" s="21" t="s">
        <v>16891</v>
      </c>
      <c r="B693" s="22">
        <v>2017</v>
      </c>
      <c r="C693" s="21" t="s">
        <v>16892</v>
      </c>
      <c r="D693" s="45" t="s">
        <v>18414</v>
      </c>
      <c r="E693" s="46"/>
      <c r="F693" s="23"/>
      <c r="G693" s="21" t="s">
        <v>18415</v>
      </c>
      <c r="H693" s="23"/>
    </row>
    <row r="694" spans="1:8" x14ac:dyDescent="0.3">
      <c r="A694" s="21" t="s">
        <v>18416</v>
      </c>
      <c r="B694" s="22">
        <v>2022</v>
      </c>
      <c r="C694" s="21" t="s">
        <v>18417</v>
      </c>
      <c r="D694" s="21" t="s">
        <v>18418</v>
      </c>
      <c r="E694" s="23"/>
      <c r="F694" s="23"/>
      <c r="G694" s="23"/>
      <c r="H694" s="23"/>
    </row>
    <row r="695" spans="1:8" x14ac:dyDescent="0.3">
      <c r="A695" s="21" t="s">
        <v>16896</v>
      </c>
      <c r="B695" s="22">
        <v>2023</v>
      </c>
      <c r="C695" s="21" t="s">
        <v>16897</v>
      </c>
      <c r="D695" s="21" t="s">
        <v>18419</v>
      </c>
      <c r="E695" s="23"/>
      <c r="F695" s="23"/>
      <c r="G695" s="23"/>
      <c r="H695" s="23"/>
    </row>
    <row r="696" spans="1:8" x14ac:dyDescent="0.3">
      <c r="A696" s="21" t="s">
        <v>18420</v>
      </c>
      <c r="B696" s="22">
        <v>2023</v>
      </c>
      <c r="C696" s="21" t="s">
        <v>16900</v>
      </c>
      <c r="D696" s="21" t="s">
        <v>18421</v>
      </c>
      <c r="E696" s="23"/>
      <c r="F696" s="23"/>
      <c r="G696" s="23"/>
      <c r="H696" s="23"/>
    </row>
    <row r="697" spans="1:8" x14ac:dyDescent="0.3">
      <c r="A697" s="21" t="s">
        <v>16904</v>
      </c>
      <c r="B697" s="22">
        <v>2016</v>
      </c>
      <c r="C697" s="21" t="s">
        <v>18422</v>
      </c>
      <c r="D697" s="21" t="s">
        <v>18423</v>
      </c>
      <c r="E697" s="23"/>
      <c r="F697" s="23"/>
      <c r="G697" s="23"/>
      <c r="H697" s="23"/>
    </row>
    <row r="698" spans="1:8" x14ac:dyDescent="0.3">
      <c r="A698" s="21" t="s">
        <v>16908</v>
      </c>
      <c r="B698" s="22">
        <v>2021</v>
      </c>
      <c r="C698" s="21" t="s">
        <v>18424</v>
      </c>
      <c r="D698" s="21" t="s">
        <v>18425</v>
      </c>
      <c r="E698" s="23"/>
      <c r="F698" s="23"/>
      <c r="G698" s="23"/>
      <c r="H698" s="23"/>
    </row>
    <row r="699" spans="1:8" x14ac:dyDescent="0.3">
      <c r="A699" s="21" t="s">
        <v>18426</v>
      </c>
      <c r="B699" s="22">
        <v>2022</v>
      </c>
      <c r="C699" s="21" t="s">
        <v>16861</v>
      </c>
      <c r="D699" s="21" t="s">
        <v>2097</v>
      </c>
      <c r="E699" s="22">
        <v>69</v>
      </c>
      <c r="F699" s="23"/>
      <c r="G699" s="21" t="s">
        <v>18427</v>
      </c>
      <c r="H699" s="23"/>
    </row>
    <row r="700" spans="1:8" x14ac:dyDescent="0.3">
      <c r="A700" s="21" t="s">
        <v>18428</v>
      </c>
      <c r="B700" s="22">
        <v>2008</v>
      </c>
      <c r="C700" s="21" t="s">
        <v>18429</v>
      </c>
      <c r="D700" s="45" t="s">
        <v>18430</v>
      </c>
      <c r="E700" s="46"/>
      <c r="F700" s="23"/>
      <c r="G700" s="23"/>
      <c r="H700" s="23"/>
    </row>
    <row r="701" spans="1:8" x14ac:dyDescent="0.3">
      <c r="A701" s="21" t="s">
        <v>16920</v>
      </c>
      <c r="B701" s="22">
        <v>2020</v>
      </c>
      <c r="C701" s="21" t="s">
        <v>16921</v>
      </c>
      <c r="D701" s="45" t="s">
        <v>18431</v>
      </c>
      <c r="E701" s="46"/>
      <c r="F701" s="23"/>
      <c r="G701" s="21" t="s">
        <v>18432</v>
      </c>
      <c r="H701" s="23"/>
    </row>
    <row r="702" spans="1:8" x14ac:dyDescent="0.3">
      <c r="A702" s="21" t="s">
        <v>16923</v>
      </c>
      <c r="B702" s="22">
        <v>2021</v>
      </c>
      <c r="C702" s="21" t="s">
        <v>16924</v>
      </c>
      <c r="D702" s="21" t="s">
        <v>18433</v>
      </c>
      <c r="E702" s="23"/>
      <c r="F702" s="23"/>
      <c r="G702" s="21" t="s">
        <v>18434</v>
      </c>
      <c r="H702" s="23"/>
    </row>
    <row r="703" spans="1:8" x14ac:dyDescent="0.3">
      <c r="A703" s="21" t="s">
        <v>18435</v>
      </c>
      <c r="B703" s="22">
        <v>2024</v>
      </c>
      <c r="C703" s="21" t="s">
        <v>18436</v>
      </c>
      <c r="D703" s="21" t="s">
        <v>18437</v>
      </c>
      <c r="E703" s="23"/>
      <c r="F703" s="23"/>
      <c r="G703" s="23"/>
      <c r="H703" s="23"/>
    </row>
    <row r="704" spans="1:8" x14ac:dyDescent="0.3">
      <c r="A704" s="21" t="s">
        <v>3843</v>
      </c>
      <c r="B704" s="22">
        <v>2018</v>
      </c>
      <c r="C704" s="21" t="s">
        <v>3844</v>
      </c>
      <c r="D704" s="45" t="s">
        <v>18438</v>
      </c>
      <c r="E704" s="46"/>
      <c r="F704" s="23"/>
      <c r="G704" s="21" t="s">
        <v>18439</v>
      </c>
      <c r="H704" s="23"/>
    </row>
    <row r="705" spans="1:8" x14ac:dyDescent="0.3">
      <c r="A705" s="21" t="s">
        <v>18440</v>
      </c>
      <c r="B705" s="22">
        <v>2021</v>
      </c>
      <c r="C705" s="21" t="s">
        <v>18441</v>
      </c>
      <c r="D705" s="45" t="s">
        <v>18442</v>
      </c>
      <c r="E705" s="46"/>
      <c r="F705" s="46"/>
      <c r="G705" s="21" t="s">
        <v>18443</v>
      </c>
      <c r="H705" s="23"/>
    </row>
    <row r="706" spans="1:8" x14ac:dyDescent="0.3">
      <c r="A706" s="21" t="s">
        <v>16939</v>
      </c>
      <c r="B706" s="22">
        <v>2023</v>
      </c>
      <c r="C706" s="21" t="s">
        <v>16940</v>
      </c>
      <c r="D706" s="21" t="s">
        <v>18444</v>
      </c>
      <c r="E706" s="23"/>
      <c r="F706" s="23"/>
      <c r="G706" s="23"/>
      <c r="H706" s="23"/>
    </row>
    <row r="707" spans="1:8" x14ac:dyDescent="0.3">
      <c r="A707" s="21" t="s">
        <v>18445</v>
      </c>
      <c r="B707" s="22">
        <v>2004</v>
      </c>
      <c r="C707" s="21" t="s">
        <v>18446</v>
      </c>
      <c r="D707" s="21" t="s">
        <v>736</v>
      </c>
      <c r="E707" s="22">
        <v>36</v>
      </c>
      <c r="F707" s="22">
        <v>3</v>
      </c>
      <c r="G707" s="21" t="s">
        <v>18447</v>
      </c>
      <c r="H707" s="23"/>
    </row>
    <row r="708" spans="1:8" x14ac:dyDescent="0.3">
      <c r="A708" s="21" t="s">
        <v>18448</v>
      </c>
      <c r="B708" s="22">
        <v>1996</v>
      </c>
      <c r="C708" s="21" t="s">
        <v>18449</v>
      </c>
      <c r="D708" s="21" t="s">
        <v>18450</v>
      </c>
      <c r="E708" s="22">
        <v>39</v>
      </c>
      <c r="F708" s="22">
        <v>1</v>
      </c>
      <c r="G708" s="21" t="s">
        <v>18451</v>
      </c>
      <c r="H708" s="23"/>
    </row>
    <row r="709" spans="1:8" x14ac:dyDescent="0.3">
      <c r="A709" s="21" t="s">
        <v>18452</v>
      </c>
      <c r="B709" s="22">
        <v>2014</v>
      </c>
      <c r="C709" s="21" t="s">
        <v>18453</v>
      </c>
      <c r="D709" s="21" t="s">
        <v>4952</v>
      </c>
      <c r="E709" s="22">
        <v>19</v>
      </c>
      <c r="F709" s="22">
        <v>3</v>
      </c>
      <c r="G709" s="21" t="s">
        <v>18454</v>
      </c>
      <c r="H709" s="23"/>
    </row>
    <row r="710" spans="1:8" x14ac:dyDescent="0.3">
      <c r="A710" s="21" t="s">
        <v>18455</v>
      </c>
      <c r="B710" s="22">
        <v>1999</v>
      </c>
      <c r="C710" s="21" t="s">
        <v>18456</v>
      </c>
      <c r="D710" s="21" t="s">
        <v>18457</v>
      </c>
      <c r="E710" s="22">
        <v>2</v>
      </c>
      <c r="F710" s="22">
        <v>11</v>
      </c>
      <c r="G710" s="21" t="s">
        <v>18458</v>
      </c>
      <c r="H710" s="23"/>
    </row>
    <row r="711" spans="1:8" x14ac:dyDescent="0.3">
      <c r="A711" s="21" t="s">
        <v>18459</v>
      </c>
      <c r="B711" s="22">
        <v>2011</v>
      </c>
      <c r="C711" s="21" t="s">
        <v>18460</v>
      </c>
      <c r="D711" s="21" t="s">
        <v>9565</v>
      </c>
      <c r="E711" s="22">
        <v>27</v>
      </c>
      <c r="F711" s="22">
        <v>4</v>
      </c>
      <c r="G711" s="21" t="s">
        <v>18461</v>
      </c>
      <c r="H711" s="23"/>
    </row>
    <row r="712" spans="1:8" x14ac:dyDescent="0.3">
      <c r="A712" s="21" t="s">
        <v>18462</v>
      </c>
      <c r="B712" s="22">
        <v>2013</v>
      </c>
      <c r="C712" s="21" t="s">
        <v>18463</v>
      </c>
      <c r="D712" s="21" t="s">
        <v>2724</v>
      </c>
      <c r="E712" s="22">
        <v>64</v>
      </c>
      <c r="F712" s="22">
        <v>8</v>
      </c>
      <c r="G712" s="21" t="s">
        <v>18464</v>
      </c>
      <c r="H712" s="23"/>
    </row>
    <row r="713" spans="1:8" x14ac:dyDescent="0.3">
      <c r="A713" s="21" t="s">
        <v>18465</v>
      </c>
      <c r="B713" s="22">
        <v>2016</v>
      </c>
      <c r="C713" s="21" t="s">
        <v>18466</v>
      </c>
      <c r="D713" s="21" t="s">
        <v>15142</v>
      </c>
      <c r="E713" s="22">
        <v>101</v>
      </c>
      <c r="F713" s="22">
        <v>8</v>
      </c>
      <c r="G713" s="21" t="s">
        <v>18467</v>
      </c>
      <c r="H713" s="23"/>
    </row>
    <row r="714" spans="1:8" x14ac:dyDescent="0.3">
      <c r="A714" s="21" t="s">
        <v>18468</v>
      </c>
      <c r="B714" s="22">
        <v>2015</v>
      </c>
      <c r="C714" s="21" t="s">
        <v>18469</v>
      </c>
      <c r="D714" s="21" t="s">
        <v>18450</v>
      </c>
      <c r="E714" s="22">
        <v>58</v>
      </c>
      <c r="F714" s="22">
        <v>5</v>
      </c>
      <c r="G714" s="21" t="s">
        <v>18470</v>
      </c>
      <c r="H714" s="23"/>
    </row>
    <row r="715" spans="1:8" x14ac:dyDescent="0.3">
      <c r="A715" s="21" t="s">
        <v>18471</v>
      </c>
      <c r="B715" s="22">
        <v>2009</v>
      </c>
      <c r="C715" s="21" t="s">
        <v>18472</v>
      </c>
      <c r="D715" s="21" t="s">
        <v>15142</v>
      </c>
      <c r="E715" s="22">
        <v>94</v>
      </c>
      <c r="F715" s="22">
        <v>5</v>
      </c>
      <c r="G715" s="21" t="s">
        <v>18473</v>
      </c>
      <c r="H715" s="23"/>
    </row>
    <row r="716" spans="1:8" x14ac:dyDescent="0.3">
      <c r="A716" s="21" t="s">
        <v>18474</v>
      </c>
      <c r="B716" s="22">
        <v>1979</v>
      </c>
      <c r="C716" s="21" t="s">
        <v>18475</v>
      </c>
      <c r="D716" s="21" t="s">
        <v>18476</v>
      </c>
      <c r="E716" s="22">
        <v>240</v>
      </c>
      <c r="F716" s="22">
        <v>5</v>
      </c>
      <c r="G716" s="21" t="s">
        <v>3176</v>
      </c>
      <c r="H716" s="23"/>
    </row>
    <row r="717" spans="1:8" x14ac:dyDescent="0.3">
      <c r="A717" s="21" t="s">
        <v>18477</v>
      </c>
      <c r="B717" s="22">
        <v>2007</v>
      </c>
      <c r="C717" s="21" t="s">
        <v>18478</v>
      </c>
      <c r="D717" s="21" t="s">
        <v>3064</v>
      </c>
      <c r="E717" s="22">
        <v>2</v>
      </c>
      <c r="F717" s="22">
        <v>4</v>
      </c>
      <c r="G717" s="21" t="s">
        <v>18479</v>
      </c>
      <c r="H717" s="23"/>
    </row>
    <row r="718" spans="1:8" x14ac:dyDescent="0.3">
      <c r="A718" s="21" t="s">
        <v>18480</v>
      </c>
      <c r="B718" s="22">
        <v>2011</v>
      </c>
      <c r="C718" s="21" t="s">
        <v>18481</v>
      </c>
      <c r="D718" s="21" t="s">
        <v>18457</v>
      </c>
      <c r="E718" s="22">
        <v>14</v>
      </c>
      <c r="F718" s="22">
        <v>11</v>
      </c>
      <c r="G718" s="22">
        <v>1468</v>
      </c>
      <c r="H718" s="23"/>
    </row>
    <row r="719" spans="1:8" x14ac:dyDescent="0.3">
      <c r="A719" s="21" t="s">
        <v>18482</v>
      </c>
      <c r="B719" s="22">
        <v>2001</v>
      </c>
      <c r="C719" s="21" t="s">
        <v>18483</v>
      </c>
      <c r="D719" s="21" t="s">
        <v>18484</v>
      </c>
      <c r="E719" s="22">
        <v>21</v>
      </c>
      <c r="F719" s="22">
        <v>18</v>
      </c>
      <c r="G719" s="45" t="s">
        <v>18485</v>
      </c>
      <c r="H719" s="46"/>
    </row>
    <row r="720" spans="1:8" x14ac:dyDescent="0.3">
      <c r="A720" s="21" t="s">
        <v>18486</v>
      </c>
      <c r="B720" s="22">
        <v>2018</v>
      </c>
      <c r="C720" s="21" t="s">
        <v>18487</v>
      </c>
      <c r="D720" s="21" t="s">
        <v>437</v>
      </c>
      <c r="E720" s="22">
        <v>78</v>
      </c>
      <c r="F720" s="23"/>
      <c r="G720" s="21" t="s">
        <v>18488</v>
      </c>
      <c r="H720" s="23"/>
    </row>
    <row r="721" spans="1:8" x14ac:dyDescent="0.3">
      <c r="A721" s="21" t="s">
        <v>18489</v>
      </c>
      <c r="B721" s="22">
        <v>2011</v>
      </c>
      <c r="C721" s="21" t="s">
        <v>18490</v>
      </c>
      <c r="D721" s="21" t="s">
        <v>18491</v>
      </c>
      <c r="E721" s="22">
        <v>110</v>
      </c>
      <c r="F721" s="22">
        <v>5</v>
      </c>
      <c r="G721" s="21" t="s">
        <v>18492</v>
      </c>
      <c r="H721" s="23"/>
    </row>
    <row r="722" spans="1:8" x14ac:dyDescent="0.3">
      <c r="A722" s="21" t="s">
        <v>18493</v>
      </c>
      <c r="B722" s="22">
        <v>2018</v>
      </c>
      <c r="C722" s="21" t="s">
        <v>18494</v>
      </c>
      <c r="D722" s="21" t="s">
        <v>9570</v>
      </c>
      <c r="E722" s="22">
        <v>55</v>
      </c>
      <c r="F722" s="22">
        <v>4</v>
      </c>
      <c r="G722" s="21" t="s">
        <v>18495</v>
      </c>
      <c r="H722" s="23"/>
    </row>
    <row r="723" spans="1:8" x14ac:dyDescent="0.3">
      <c r="A723" s="21" t="s">
        <v>18496</v>
      </c>
      <c r="B723" s="22">
        <v>2013</v>
      </c>
      <c r="C723" s="21" t="s">
        <v>18497</v>
      </c>
      <c r="D723" s="23"/>
      <c r="E723" s="23"/>
      <c r="F723" s="23"/>
      <c r="G723" s="23"/>
      <c r="H723" s="23"/>
    </row>
    <row r="724" spans="1:8" x14ac:dyDescent="0.3">
      <c r="A724" s="21" t="s">
        <v>18498</v>
      </c>
      <c r="B724" s="22">
        <v>2004</v>
      </c>
      <c r="C724" s="21" t="s">
        <v>18499</v>
      </c>
      <c r="D724" s="21" t="s">
        <v>8441</v>
      </c>
      <c r="E724" s="22">
        <v>94</v>
      </c>
      <c r="F724" s="22">
        <v>2</v>
      </c>
      <c r="G724" s="21" t="s">
        <v>18500</v>
      </c>
      <c r="H724" s="23"/>
    </row>
    <row r="725" spans="1:8" x14ac:dyDescent="0.3">
      <c r="A725" s="21" t="s">
        <v>18501</v>
      </c>
      <c r="B725" s="22">
        <v>2018</v>
      </c>
      <c r="C725" s="21" t="s">
        <v>18502</v>
      </c>
      <c r="D725" s="21" t="s">
        <v>18503</v>
      </c>
      <c r="E725" s="22">
        <v>47</v>
      </c>
      <c r="F725" s="22">
        <v>1</v>
      </c>
      <c r="G725" s="21" t="s">
        <v>18504</v>
      </c>
      <c r="H725" s="23"/>
    </row>
    <row r="726" spans="1:8" x14ac:dyDescent="0.3">
      <c r="A726" s="21" t="s">
        <v>18505</v>
      </c>
      <c r="B726" s="22">
        <v>2016</v>
      </c>
      <c r="C726" s="21" t="s">
        <v>18506</v>
      </c>
      <c r="D726" s="21" t="s">
        <v>437</v>
      </c>
      <c r="E726" s="22">
        <v>55</v>
      </c>
      <c r="F726" s="23"/>
      <c r="G726" s="21" t="s">
        <v>18507</v>
      </c>
      <c r="H726" s="23"/>
    </row>
    <row r="727" spans="1:8" x14ac:dyDescent="0.3">
      <c r="A727" s="21" t="s">
        <v>18508</v>
      </c>
      <c r="B727" s="22">
        <v>2017</v>
      </c>
      <c r="C727" s="21" t="s">
        <v>18509</v>
      </c>
      <c r="D727" s="21" t="s">
        <v>1282</v>
      </c>
      <c r="E727" s="22">
        <v>28</v>
      </c>
      <c r="F727" s="22">
        <v>2</v>
      </c>
      <c r="G727" s="21" t="s">
        <v>18510</v>
      </c>
      <c r="H727" s="23"/>
    </row>
    <row r="728" spans="1:8" x14ac:dyDescent="0.3">
      <c r="A728" s="21" t="s">
        <v>18511</v>
      </c>
      <c r="B728" s="22">
        <v>2011</v>
      </c>
      <c r="C728" s="21" t="s">
        <v>18512</v>
      </c>
      <c r="D728" s="21" t="s">
        <v>18450</v>
      </c>
      <c r="E728" s="22">
        <v>54</v>
      </c>
      <c r="F728" s="22">
        <v>5</v>
      </c>
      <c r="G728" s="21" t="s">
        <v>18513</v>
      </c>
      <c r="H728" s="23"/>
    </row>
    <row r="729" spans="1:8" x14ac:dyDescent="0.3">
      <c r="A729" s="21" t="s">
        <v>18514</v>
      </c>
      <c r="B729" s="22">
        <v>2014</v>
      </c>
      <c r="C729" s="21" t="s">
        <v>18515</v>
      </c>
      <c r="D729" s="21" t="s">
        <v>2271</v>
      </c>
      <c r="E729" s="22">
        <v>64</v>
      </c>
      <c r="F729" s="22">
        <v>4</v>
      </c>
      <c r="G729" s="21" t="s">
        <v>18516</v>
      </c>
      <c r="H729" s="23"/>
    </row>
    <row r="730" spans="1:8" x14ac:dyDescent="0.3">
      <c r="A730" s="21" t="s">
        <v>18517</v>
      </c>
      <c r="B730" s="22">
        <v>1996</v>
      </c>
      <c r="C730" s="21" t="s">
        <v>18518</v>
      </c>
      <c r="D730" s="21" t="s">
        <v>15953</v>
      </c>
      <c r="E730" s="22">
        <v>334</v>
      </c>
      <c r="F730" s="22">
        <v>14</v>
      </c>
      <c r="G730" s="21" t="s">
        <v>18519</v>
      </c>
      <c r="H730" s="23"/>
    </row>
    <row r="731" spans="1:8" x14ac:dyDescent="0.3">
      <c r="A731" s="21" t="s">
        <v>18520</v>
      </c>
      <c r="B731" s="22">
        <v>2017</v>
      </c>
      <c r="C731" s="21" t="s">
        <v>18521</v>
      </c>
      <c r="D731" s="21" t="s">
        <v>3071</v>
      </c>
      <c r="E731" s="23"/>
      <c r="F731" s="23"/>
      <c r="G731" s="23"/>
      <c r="H731" s="27" t="s">
        <v>18522</v>
      </c>
    </row>
    <row r="732" spans="1:8" x14ac:dyDescent="0.3">
      <c r="A732" s="21" t="s">
        <v>18523</v>
      </c>
      <c r="B732" s="22">
        <v>2018</v>
      </c>
      <c r="C732" s="21" t="s">
        <v>18524</v>
      </c>
      <c r="D732" s="21" t="s">
        <v>3983</v>
      </c>
      <c r="E732" s="22">
        <v>9</v>
      </c>
      <c r="F732" s="23"/>
      <c r="G732" s="23"/>
      <c r="H732" s="23"/>
    </row>
    <row r="733" spans="1:8" x14ac:dyDescent="0.3">
      <c r="A733" s="21" t="s">
        <v>18525</v>
      </c>
      <c r="B733" s="22">
        <v>2011</v>
      </c>
      <c r="C733" s="21" t="s">
        <v>18526</v>
      </c>
      <c r="D733" s="21" t="s">
        <v>18527</v>
      </c>
      <c r="E733" s="22">
        <v>22</v>
      </c>
      <c r="F733" s="22">
        <v>5</v>
      </c>
      <c r="G733" s="21" t="s">
        <v>18528</v>
      </c>
      <c r="H733" s="23"/>
    </row>
    <row r="734" spans="1:8" x14ac:dyDescent="0.3">
      <c r="A734" s="21" t="s">
        <v>18529</v>
      </c>
      <c r="B734" s="22">
        <v>2015</v>
      </c>
      <c r="C734" s="21" t="s">
        <v>18530</v>
      </c>
      <c r="D734" s="21" t="s">
        <v>7216</v>
      </c>
      <c r="E734" s="22">
        <v>39</v>
      </c>
      <c r="F734" s="22">
        <v>2</v>
      </c>
      <c r="G734" s="21" t="s">
        <v>18531</v>
      </c>
      <c r="H734" s="23"/>
    </row>
    <row r="735" spans="1:8" x14ac:dyDescent="0.3">
      <c r="A735" s="21" t="s">
        <v>18532</v>
      </c>
      <c r="B735" s="22">
        <v>2017</v>
      </c>
      <c r="C735" s="21" t="s">
        <v>18533</v>
      </c>
      <c r="D735" s="21" t="s">
        <v>17436</v>
      </c>
      <c r="E735" s="22">
        <v>63</v>
      </c>
      <c r="F735" s="22">
        <v>12</v>
      </c>
      <c r="G735" s="21" t="s">
        <v>18534</v>
      </c>
      <c r="H735" s="23"/>
    </row>
    <row r="736" spans="1:8" x14ac:dyDescent="0.3">
      <c r="A736" s="21" t="s">
        <v>18535</v>
      </c>
      <c r="B736" s="22">
        <v>2003</v>
      </c>
      <c r="C736" s="21" t="s">
        <v>18536</v>
      </c>
      <c r="D736" s="21" t="s">
        <v>18537</v>
      </c>
      <c r="E736" s="22">
        <v>52</v>
      </c>
      <c r="F736" s="22">
        <v>3</v>
      </c>
      <c r="G736" s="21" t="s">
        <v>18538</v>
      </c>
      <c r="H736" s="23"/>
    </row>
    <row r="737" spans="1:8" x14ac:dyDescent="0.3">
      <c r="A737" s="21" t="s">
        <v>18539</v>
      </c>
      <c r="B737" s="22">
        <v>2016</v>
      </c>
      <c r="C737" s="21" t="s">
        <v>18540</v>
      </c>
      <c r="D737" s="21" t="s">
        <v>8147</v>
      </c>
      <c r="E737" s="22">
        <v>27</v>
      </c>
      <c r="F737" s="22">
        <v>3</v>
      </c>
      <c r="G737" s="21" t="s">
        <v>18541</v>
      </c>
      <c r="H737" s="23"/>
    </row>
    <row r="738" spans="1:8" x14ac:dyDescent="0.3">
      <c r="A738" s="21" t="s">
        <v>18539</v>
      </c>
      <c r="B738" s="22">
        <v>2018</v>
      </c>
      <c r="C738" s="21" t="s">
        <v>18542</v>
      </c>
      <c r="D738" s="21" t="s">
        <v>7216</v>
      </c>
      <c r="E738" s="22">
        <v>42</v>
      </c>
      <c r="F738" s="22">
        <v>3</v>
      </c>
      <c r="G738" s="21" t="s">
        <v>18543</v>
      </c>
      <c r="H738" s="23"/>
    </row>
    <row r="739" spans="1:8" x14ac:dyDescent="0.3">
      <c r="A739" s="21" t="s">
        <v>18544</v>
      </c>
      <c r="B739" s="22">
        <v>2017</v>
      </c>
      <c r="C739" s="21" t="s">
        <v>18545</v>
      </c>
      <c r="D739" s="21" t="s">
        <v>18546</v>
      </c>
      <c r="E739" s="22">
        <v>141</v>
      </c>
      <c r="F739" s="23"/>
      <c r="G739" s="21" t="s">
        <v>16517</v>
      </c>
      <c r="H739" s="23"/>
    </row>
    <row r="740" spans="1:8" x14ac:dyDescent="0.3">
      <c r="A740" s="21" t="s">
        <v>18547</v>
      </c>
      <c r="B740" s="22">
        <v>2018</v>
      </c>
      <c r="C740" s="21" t="s">
        <v>18548</v>
      </c>
      <c r="D740" s="21" t="s">
        <v>8147</v>
      </c>
      <c r="E740" s="22">
        <v>29</v>
      </c>
      <c r="F740" s="22">
        <v>2</v>
      </c>
      <c r="G740" s="21" t="s">
        <v>18549</v>
      </c>
      <c r="H740" s="23"/>
    </row>
    <row r="741" spans="1:8" x14ac:dyDescent="0.3">
      <c r="A741" s="21" t="s">
        <v>18550</v>
      </c>
      <c r="B741" s="22">
        <v>2011</v>
      </c>
      <c r="C741" s="21" t="s">
        <v>18551</v>
      </c>
      <c r="D741" s="21" t="s">
        <v>18552</v>
      </c>
      <c r="E741" s="22">
        <v>21</v>
      </c>
      <c r="F741" s="22">
        <v>23</v>
      </c>
      <c r="G741" s="21" t="s">
        <v>18553</v>
      </c>
      <c r="H741" s="23"/>
    </row>
    <row r="742" spans="1:8" x14ac:dyDescent="0.3">
      <c r="A742" s="21" t="s">
        <v>18554</v>
      </c>
      <c r="B742" s="22">
        <v>2005</v>
      </c>
      <c r="C742" s="21" t="s">
        <v>18555</v>
      </c>
      <c r="D742" s="21" t="s">
        <v>18527</v>
      </c>
      <c r="E742" s="23"/>
      <c r="F742" s="23"/>
      <c r="G742" s="23"/>
      <c r="H742" s="23"/>
    </row>
    <row r="743" spans="1:8" x14ac:dyDescent="0.3">
      <c r="A743" s="21" t="s">
        <v>18556</v>
      </c>
      <c r="B743" s="22">
        <v>2017</v>
      </c>
      <c r="C743" s="21" t="s">
        <v>18557</v>
      </c>
      <c r="D743" s="21" t="s">
        <v>9565</v>
      </c>
      <c r="E743" s="22">
        <v>34</v>
      </c>
      <c r="F743" s="22">
        <v>2</v>
      </c>
      <c r="G743" s="21" t="s">
        <v>18558</v>
      </c>
      <c r="H743" s="23"/>
    </row>
    <row r="744" spans="1:8" x14ac:dyDescent="0.3">
      <c r="A744" s="21" t="s">
        <v>18559</v>
      </c>
      <c r="B744" s="22">
        <v>1999</v>
      </c>
      <c r="C744" s="21" t="s">
        <v>18560</v>
      </c>
      <c r="D744" s="21" t="s">
        <v>15695</v>
      </c>
      <c r="E744" s="22">
        <v>25</v>
      </c>
      <c r="F744" s="22">
        <v>2</v>
      </c>
      <c r="G744" s="21" t="s">
        <v>18561</v>
      </c>
      <c r="H744" s="23"/>
    </row>
    <row r="745" spans="1:8" x14ac:dyDescent="0.3">
      <c r="A745" s="21" t="s">
        <v>18562</v>
      </c>
      <c r="B745" s="22">
        <v>1999</v>
      </c>
      <c r="C745" s="21" t="s">
        <v>18563</v>
      </c>
      <c r="D745" s="21" t="s">
        <v>18527</v>
      </c>
      <c r="E745" s="22">
        <v>10</v>
      </c>
      <c r="F745" s="22">
        <v>6</v>
      </c>
      <c r="G745" s="21" t="s">
        <v>18564</v>
      </c>
      <c r="H745" s="23"/>
    </row>
    <row r="746" spans="1:8" x14ac:dyDescent="0.3">
      <c r="A746" s="21" t="s">
        <v>18565</v>
      </c>
      <c r="B746" s="22">
        <v>2019</v>
      </c>
      <c r="C746" s="21" t="s">
        <v>18566</v>
      </c>
      <c r="D746" s="21" t="s">
        <v>18567</v>
      </c>
      <c r="E746" s="22">
        <v>5</v>
      </c>
      <c r="F746" s="22">
        <v>1</v>
      </c>
      <c r="G746" s="21" t="s">
        <v>18568</v>
      </c>
      <c r="H746" s="23"/>
    </row>
    <row r="747" spans="1:8" x14ac:dyDescent="0.3">
      <c r="A747" s="21" t="s">
        <v>18569</v>
      </c>
      <c r="B747" s="22">
        <v>2017</v>
      </c>
      <c r="C747" s="21" t="s">
        <v>18570</v>
      </c>
      <c r="D747" s="45" t="s">
        <v>18571</v>
      </c>
      <c r="E747" s="46"/>
      <c r="F747" s="46"/>
      <c r="G747" s="46"/>
      <c r="H747" s="46"/>
    </row>
    <row r="748" spans="1:8" x14ac:dyDescent="0.3">
      <c r="A748" s="21" t="s">
        <v>18572</v>
      </c>
      <c r="B748" s="22">
        <v>2006</v>
      </c>
      <c r="C748" s="21" t="s">
        <v>18573</v>
      </c>
      <c r="D748" s="21" t="s">
        <v>4952</v>
      </c>
      <c r="E748" s="22">
        <v>11</v>
      </c>
      <c r="F748" s="22">
        <v>3</v>
      </c>
      <c r="G748" s="21" t="s">
        <v>18574</v>
      </c>
      <c r="H748" s="23"/>
    </row>
    <row r="749" spans="1:8" x14ac:dyDescent="0.3">
      <c r="A749" s="21" t="s">
        <v>18575</v>
      </c>
      <c r="B749" s="22">
        <v>2015</v>
      </c>
      <c r="C749" s="21" t="s">
        <v>18576</v>
      </c>
      <c r="D749" s="21" t="s">
        <v>9565</v>
      </c>
      <c r="E749" s="23"/>
      <c r="F749" s="23"/>
      <c r="G749" s="23"/>
      <c r="H749" s="23"/>
    </row>
    <row r="750" spans="1:8" x14ac:dyDescent="0.3">
      <c r="A750" s="21" t="s">
        <v>18577</v>
      </c>
      <c r="B750" s="22">
        <v>2012</v>
      </c>
      <c r="C750" s="21" t="s">
        <v>18578</v>
      </c>
      <c r="D750" s="21" t="s">
        <v>18579</v>
      </c>
      <c r="E750" s="23"/>
      <c r="F750" s="23"/>
      <c r="G750" s="23"/>
      <c r="H750" s="23"/>
    </row>
    <row r="751" spans="1:8" x14ac:dyDescent="0.3">
      <c r="A751" s="21" t="s">
        <v>18580</v>
      </c>
      <c r="B751" s="22">
        <v>2018</v>
      </c>
      <c r="C751" s="21" t="s">
        <v>18581</v>
      </c>
      <c r="D751" s="45" t="s">
        <v>18582</v>
      </c>
      <c r="E751" s="46"/>
      <c r="F751" s="23"/>
      <c r="G751" s="21" t="s">
        <v>1950</v>
      </c>
      <c r="H751" s="23"/>
    </row>
    <row r="752" spans="1:8" x14ac:dyDescent="0.3">
      <c r="A752" s="21" t="s">
        <v>914</v>
      </c>
      <c r="B752" s="22">
        <v>2014</v>
      </c>
      <c r="C752" s="21" t="s">
        <v>915</v>
      </c>
      <c r="D752" s="45" t="s">
        <v>18583</v>
      </c>
      <c r="E752" s="46"/>
      <c r="F752" s="23"/>
      <c r="G752" s="21" t="s">
        <v>917</v>
      </c>
      <c r="H752" s="23"/>
    </row>
    <row r="753" spans="1:8" x14ac:dyDescent="0.3">
      <c r="A753" s="21" t="s">
        <v>18584</v>
      </c>
      <c r="B753" s="22">
        <v>2011</v>
      </c>
      <c r="C753" s="21" t="s">
        <v>18585</v>
      </c>
      <c r="D753" s="21" t="s">
        <v>18586</v>
      </c>
      <c r="E753" s="22">
        <v>93</v>
      </c>
      <c r="F753" s="22">
        <v>4</v>
      </c>
      <c r="G753" s="21" t="s">
        <v>18587</v>
      </c>
      <c r="H753" s="23"/>
    </row>
    <row r="754" spans="1:8" x14ac:dyDescent="0.3">
      <c r="A754" s="21" t="s">
        <v>18588</v>
      </c>
      <c r="B754" s="22">
        <v>2012</v>
      </c>
      <c r="C754" s="21" t="s">
        <v>18579</v>
      </c>
      <c r="D754" s="21" t="s">
        <v>18579</v>
      </c>
      <c r="E754" s="23"/>
      <c r="F754" s="23"/>
      <c r="G754" s="23"/>
      <c r="H754" s="23"/>
    </row>
    <row r="755" spans="1:8" x14ac:dyDescent="0.3">
      <c r="A755" s="21" t="s">
        <v>18589</v>
      </c>
      <c r="B755" s="22">
        <v>2017</v>
      </c>
      <c r="C755" s="21" t="s">
        <v>18590</v>
      </c>
      <c r="D755" s="45" t="s">
        <v>18591</v>
      </c>
      <c r="E755" s="46"/>
      <c r="F755" s="23"/>
      <c r="G755" s="21" t="s">
        <v>18592</v>
      </c>
      <c r="H755" s="23"/>
    </row>
    <row r="756" spans="1:8" x14ac:dyDescent="0.3">
      <c r="A756" s="21" t="s">
        <v>18593</v>
      </c>
      <c r="B756" s="22">
        <v>1986</v>
      </c>
      <c r="C756" s="21" t="s">
        <v>18594</v>
      </c>
      <c r="D756" s="21" t="s">
        <v>18595</v>
      </c>
      <c r="E756" s="23"/>
      <c r="F756" s="23"/>
      <c r="G756" s="23"/>
      <c r="H756" s="23"/>
    </row>
    <row r="757" spans="1:8" x14ac:dyDescent="0.3">
      <c r="A757" s="21" t="s">
        <v>18596</v>
      </c>
      <c r="B757" s="22">
        <v>2018</v>
      </c>
      <c r="C757" s="21" t="s">
        <v>18597</v>
      </c>
      <c r="D757" s="21" t="s">
        <v>736</v>
      </c>
      <c r="E757" s="22">
        <v>113</v>
      </c>
      <c r="F757" s="23"/>
      <c r="G757" s="21" t="s">
        <v>6834</v>
      </c>
      <c r="H757" s="23"/>
    </row>
    <row r="758" spans="1:8" x14ac:dyDescent="0.3">
      <c r="A758" s="21" t="s">
        <v>18598</v>
      </c>
      <c r="B758" s="22">
        <v>2016</v>
      </c>
      <c r="C758" s="21" t="s">
        <v>18599</v>
      </c>
      <c r="D758" s="21" t="s">
        <v>8147</v>
      </c>
      <c r="E758" s="22">
        <v>27</v>
      </c>
      <c r="F758" s="22">
        <v>1</v>
      </c>
      <c r="G758" s="21" t="s">
        <v>760</v>
      </c>
      <c r="H758" s="23"/>
    </row>
    <row r="759" spans="1:8" x14ac:dyDescent="0.3">
      <c r="A759" s="21" t="s">
        <v>18600</v>
      </c>
      <c r="B759" s="22">
        <v>2010</v>
      </c>
      <c r="C759" s="21" t="s">
        <v>18601</v>
      </c>
      <c r="D759" s="21" t="s">
        <v>7216</v>
      </c>
      <c r="E759" s="22">
        <v>35</v>
      </c>
      <c r="F759" s="22">
        <v>1</v>
      </c>
      <c r="G759" s="21" t="s">
        <v>18602</v>
      </c>
      <c r="H759" s="23"/>
    </row>
    <row r="760" spans="1:8" x14ac:dyDescent="0.3">
      <c r="A760" s="21" t="s">
        <v>18603</v>
      </c>
      <c r="B760" s="22">
        <v>2009</v>
      </c>
      <c r="C760" s="21" t="s">
        <v>18604</v>
      </c>
      <c r="D760" s="21" t="s">
        <v>18605</v>
      </c>
      <c r="E760" s="22">
        <v>46</v>
      </c>
      <c r="F760" s="22">
        <v>8</v>
      </c>
      <c r="G760" s="21" t="s">
        <v>18606</v>
      </c>
      <c r="H760" s="23"/>
    </row>
    <row r="761" spans="1:8" x14ac:dyDescent="0.3">
      <c r="A761" s="21" t="s">
        <v>18607</v>
      </c>
      <c r="B761" s="22">
        <v>2019</v>
      </c>
      <c r="C761" s="21" t="s">
        <v>18608</v>
      </c>
      <c r="D761" s="21" t="s">
        <v>4818</v>
      </c>
      <c r="E761" s="23"/>
      <c r="F761" s="23"/>
      <c r="G761" s="23"/>
      <c r="H761" s="23"/>
    </row>
    <row r="762" spans="1:8" x14ac:dyDescent="0.3">
      <c r="A762" s="21" t="s">
        <v>18609</v>
      </c>
      <c r="B762" s="22">
        <v>2016</v>
      </c>
      <c r="C762" s="21" t="s">
        <v>18610</v>
      </c>
      <c r="D762" s="21" t="s">
        <v>8147</v>
      </c>
      <c r="E762" s="22">
        <v>27</v>
      </c>
      <c r="F762" s="22">
        <v>4</v>
      </c>
      <c r="G762" s="21" t="s">
        <v>17264</v>
      </c>
      <c r="H762" s="23"/>
    </row>
    <row r="763" spans="1:8" x14ac:dyDescent="0.3">
      <c r="A763" s="21" t="s">
        <v>18611</v>
      </c>
      <c r="B763" s="22">
        <v>2013</v>
      </c>
      <c r="C763" s="21" t="s">
        <v>18612</v>
      </c>
      <c r="D763" s="23"/>
      <c r="E763" s="23"/>
      <c r="F763" s="23"/>
      <c r="G763" s="23"/>
      <c r="H763" s="23"/>
    </row>
    <row r="764" spans="1:8" x14ac:dyDescent="0.3">
      <c r="A764" s="21" t="s">
        <v>18613</v>
      </c>
      <c r="B764" s="22">
        <v>2003</v>
      </c>
      <c r="C764" s="21" t="s">
        <v>18614</v>
      </c>
      <c r="D764" s="21" t="s">
        <v>8147</v>
      </c>
      <c r="E764" s="22">
        <v>14</v>
      </c>
      <c r="F764" s="22">
        <v>1</v>
      </c>
      <c r="G764" s="21" t="s">
        <v>18615</v>
      </c>
      <c r="H764" s="23"/>
    </row>
    <row r="765" spans="1:8" x14ac:dyDescent="0.3">
      <c r="A765" s="21" t="s">
        <v>18616</v>
      </c>
      <c r="B765" s="22">
        <v>1976</v>
      </c>
      <c r="C765" s="21" t="s">
        <v>18617</v>
      </c>
      <c r="D765" s="21" t="s">
        <v>1298</v>
      </c>
      <c r="E765" s="22">
        <v>261</v>
      </c>
      <c r="F765" s="22">
        <v>5562</v>
      </c>
      <c r="G765" s="21" t="s">
        <v>18618</v>
      </c>
      <c r="H765" s="23"/>
    </row>
    <row r="766" spans="1:8" x14ac:dyDescent="0.3">
      <c r="A766" s="21" t="s">
        <v>18619</v>
      </c>
      <c r="B766" s="22">
        <v>2008</v>
      </c>
      <c r="C766" s="21" t="s">
        <v>18620</v>
      </c>
      <c r="D766" s="21" t="s">
        <v>8147</v>
      </c>
      <c r="E766" s="22">
        <v>19</v>
      </c>
      <c r="F766" s="22">
        <v>4</v>
      </c>
      <c r="G766" s="21" t="s">
        <v>18621</v>
      </c>
      <c r="H766" s="23"/>
    </row>
    <row r="767" spans="1:8" x14ac:dyDescent="0.3">
      <c r="A767" s="21" t="s">
        <v>18622</v>
      </c>
      <c r="B767" s="22">
        <v>2012</v>
      </c>
      <c r="C767" s="21" t="s">
        <v>18623</v>
      </c>
      <c r="D767" s="21" t="s">
        <v>437</v>
      </c>
      <c r="E767" s="22">
        <v>28</v>
      </c>
      <c r="F767" s="22">
        <v>3</v>
      </c>
      <c r="G767" s="21" t="s">
        <v>18624</v>
      </c>
      <c r="H767" s="23"/>
    </row>
    <row r="768" spans="1:8" x14ac:dyDescent="0.3">
      <c r="A768" s="21" t="s">
        <v>18625</v>
      </c>
      <c r="B768" s="22">
        <v>2000</v>
      </c>
      <c r="C768" s="21" t="s">
        <v>18626</v>
      </c>
      <c r="D768" s="21" t="s">
        <v>1351</v>
      </c>
      <c r="E768" s="22">
        <v>126</v>
      </c>
      <c r="F768" s="22">
        <v>2</v>
      </c>
      <c r="G768" s="21" t="s">
        <v>18627</v>
      </c>
      <c r="H768" s="23"/>
    </row>
    <row r="769" spans="1:8" x14ac:dyDescent="0.3">
      <c r="A769" s="21" t="s">
        <v>18628</v>
      </c>
      <c r="B769" s="22">
        <v>2007</v>
      </c>
      <c r="C769" s="21" t="s">
        <v>18629</v>
      </c>
      <c r="D769" s="21" t="s">
        <v>17436</v>
      </c>
      <c r="E769" s="22">
        <v>53</v>
      </c>
      <c r="F769" s="22">
        <v>7</v>
      </c>
      <c r="G769" s="21" t="s">
        <v>18630</v>
      </c>
      <c r="H769" s="23"/>
    </row>
    <row r="770" spans="1:8" x14ac:dyDescent="0.3">
      <c r="A770" s="21" t="s">
        <v>18631</v>
      </c>
      <c r="B770" s="22">
        <v>2016</v>
      </c>
      <c r="C770" s="21" t="s">
        <v>18632</v>
      </c>
      <c r="D770" s="21" t="s">
        <v>8147</v>
      </c>
      <c r="E770" s="23"/>
      <c r="F770" s="23"/>
      <c r="G770" s="23"/>
      <c r="H770" s="21" t="s">
        <v>18633</v>
      </c>
    </row>
    <row r="771" spans="1:8" x14ac:dyDescent="0.3">
      <c r="A771" s="21" t="s">
        <v>18634</v>
      </c>
      <c r="B771" s="22">
        <v>2017</v>
      </c>
      <c r="C771" s="21" t="s">
        <v>18635</v>
      </c>
      <c r="D771" s="23"/>
      <c r="E771" s="23"/>
      <c r="F771" s="23"/>
      <c r="G771" s="23"/>
      <c r="H771" s="23"/>
    </row>
    <row r="772" spans="1:8" x14ac:dyDescent="0.3">
      <c r="A772" s="21" t="s">
        <v>18636</v>
      </c>
      <c r="B772" s="22">
        <v>2014</v>
      </c>
      <c r="C772" s="21" t="s">
        <v>18637</v>
      </c>
      <c r="D772" s="21" t="s">
        <v>9565</v>
      </c>
      <c r="E772" s="22">
        <v>31</v>
      </c>
      <c r="F772" s="22">
        <v>3</v>
      </c>
      <c r="G772" s="21" t="s">
        <v>18638</v>
      </c>
      <c r="H772" s="23"/>
    </row>
    <row r="773" spans="1:8" x14ac:dyDescent="0.3">
      <c r="A773" s="21" t="s">
        <v>18639</v>
      </c>
      <c r="B773" s="22">
        <v>2014</v>
      </c>
      <c r="C773" s="21" t="s">
        <v>18640</v>
      </c>
      <c r="D773" s="45" t="s">
        <v>18641</v>
      </c>
      <c r="E773" s="46"/>
      <c r="F773" s="23"/>
      <c r="G773" s="23"/>
      <c r="H773" s="27" t="s">
        <v>18642</v>
      </c>
    </row>
    <row r="774" spans="1:8" x14ac:dyDescent="0.3">
      <c r="A774" s="21" t="s">
        <v>18643</v>
      </c>
      <c r="B774" s="22">
        <v>2013</v>
      </c>
      <c r="C774" s="21" t="s">
        <v>18644</v>
      </c>
      <c r="D774" s="21" t="s">
        <v>11345</v>
      </c>
      <c r="E774" s="22">
        <v>75</v>
      </c>
      <c r="F774" s="22">
        <v>4</v>
      </c>
      <c r="G774" s="22">
        <v>350</v>
      </c>
      <c r="H774" s="23"/>
    </row>
    <row r="775" spans="1:8" x14ac:dyDescent="0.3">
      <c r="A775" s="21" t="s">
        <v>18645</v>
      </c>
      <c r="B775" s="22">
        <v>2014</v>
      </c>
      <c r="C775" s="21" t="s">
        <v>18646</v>
      </c>
      <c r="D775" s="21" t="s">
        <v>18647</v>
      </c>
      <c r="E775" s="22">
        <v>39</v>
      </c>
      <c r="F775" s="22">
        <v>2</v>
      </c>
      <c r="G775" s="21" t="s">
        <v>18648</v>
      </c>
      <c r="H775" s="23"/>
    </row>
    <row r="776" spans="1:8" x14ac:dyDescent="0.3">
      <c r="A776" s="21" t="s">
        <v>18649</v>
      </c>
      <c r="B776" s="22">
        <v>2011</v>
      </c>
      <c r="C776" s="21" t="s">
        <v>18650</v>
      </c>
      <c r="D776" s="21" t="s">
        <v>7216</v>
      </c>
      <c r="E776" s="22">
        <v>35</v>
      </c>
      <c r="F776" s="22">
        <v>3</v>
      </c>
      <c r="G776" s="22">
        <v>613</v>
      </c>
      <c r="H776" s="23"/>
    </row>
    <row r="777" spans="1:8" x14ac:dyDescent="0.3">
      <c r="A777" s="21" t="s">
        <v>18651</v>
      </c>
      <c r="B777" s="22">
        <v>2016</v>
      </c>
      <c r="C777" s="21" t="s">
        <v>18652</v>
      </c>
      <c r="D777" s="21" t="s">
        <v>8147</v>
      </c>
      <c r="E777" s="22">
        <v>27</v>
      </c>
      <c r="F777" s="22">
        <v>4</v>
      </c>
      <c r="G777" s="21" t="s">
        <v>18653</v>
      </c>
      <c r="H777" s="23"/>
    </row>
    <row r="778" spans="1:8" x14ac:dyDescent="0.3">
      <c r="A778" s="21" t="s">
        <v>18654</v>
      </c>
      <c r="B778" s="22">
        <v>2015</v>
      </c>
      <c r="C778" s="21" t="s">
        <v>18655</v>
      </c>
      <c r="D778" s="21" t="s">
        <v>17436</v>
      </c>
      <c r="E778" s="22">
        <v>62</v>
      </c>
      <c r="F778" s="22">
        <v>6</v>
      </c>
      <c r="G778" s="21" t="s">
        <v>18656</v>
      </c>
      <c r="H778" s="23"/>
    </row>
    <row r="779" spans="1:8" x14ac:dyDescent="0.3">
      <c r="A779" s="21" t="s">
        <v>18657</v>
      </c>
      <c r="B779" s="22">
        <v>2010</v>
      </c>
      <c r="C779" s="21" t="s">
        <v>18658</v>
      </c>
      <c r="D779" s="21" t="s">
        <v>4818</v>
      </c>
      <c r="E779" s="22">
        <v>11</v>
      </c>
      <c r="F779" s="22">
        <v>2</v>
      </c>
      <c r="G779" s="21" t="s">
        <v>18659</v>
      </c>
      <c r="H779" s="23"/>
    </row>
    <row r="780" spans="1:8" x14ac:dyDescent="0.3">
      <c r="A780" s="21" t="s">
        <v>18660</v>
      </c>
      <c r="B780" s="22">
        <v>2016</v>
      </c>
      <c r="C780" s="21" t="s">
        <v>18661</v>
      </c>
      <c r="D780" s="21" t="s">
        <v>437</v>
      </c>
      <c r="E780" s="22">
        <v>58</v>
      </c>
      <c r="F780" s="23"/>
      <c r="G780" s="21" t="s">
        <v>14132</v>
      </c>
      <c r="H780" s="23"/>
    </row>
    <row r="781" spans="1:8" x14ac:dyDescent="0.3">
      <c r="A781" s="21" t="s">
        <v>18662</v>
      </c>
      <c r="B781" s="22">
        <v>2015</v>
      </c>
      <c r="C781" s="21" t="s">
        <v>18663</v>
      </c>
      <c r="D781" s="21" t="s">
        <v>3137</v>
      </c>
      <c r="E781" s="22">
        <v>18</v>
      </c>
      <c r="F781" s="22">
        <v>1</v>
      </c>
      <c r="G781" s="21" t="s">
        <v>18664</v>
      </c>
      <c r="H781" s="23"/>
    </row>
    <row r="782" spans="1:8" x14ac:dyDescent="0.3">
      <c r="A782" s="21" t="s">
        <v>18665</v>
      </c>
      <c r="B782" s="22">
        <v>2010</v>
      </c>
      <c r="C782" s="21" t="s">
        <v>18666</v>
      </c>
      <c r="D782" s="21" t="s">
        <v>18667</v>
      </c>
      <c r="E782" s="22">
        <v>1</v>
      </c>
      <c r="F782" s="23"/>
      <c r="G782" s="22">
        <v>137</v>
      </c>
      <c r="H782" s="23"/>
    </row>
    <row r="783" spans="1:8" x14ac:dyDescent="0.3">
      <c r="A783" s="21" t="s">
        <v>18668</v>
      </c>
      <c r="B783" s="22">
        <v>2019</v>
      </c>
      <c r="C783" s="21" t="s">
        <v>18669</v>
      </c>
      <c r="D783" s="21" t="s">
        <v>18670</v>
      </c>
      <c r="E783" s="23"/>
      <c r="F783" s="23"/>
      <c r="G783" s="23"/>
      <c r="H783" s="23"/>
    </row>
    <row r="784" spans="1:8" x14ac:dyDescent="0.3">
      <c r="A784" s="21" t="s">
        <v>18671</v>
      </c>
      <c r="B784" s="22">
        <v>2018</v>
      </c>
      <c r="C784" s="21" t="s">
        <v>18672</v>
      </c>
      <c r="D784" s="21" t="s">
        <v>4818</v>
      </c>
      <c r="E784" s="22">
        <v>19</v>
      </c>
      <c r="F784" s="22">
        <v>3</v>
      </c>
      <c r="G784" s="21" t="s">
        <v>18673</v>
      </c>
      <c r="H784" s="23"/>
    </row>
    <row r="785" spans="1:8" x14ac:dyDescent="0.3">
      <c r="A785" s="21" t="s">
        <v>18674</v>
      </c>
      <c r="B785" s="22">
        <v>2010</v>
      </c>
      <c r="C785" s="21" t="s">
        <v>18675</v>
      </c>
      <c r="D785" s="21" t="s">
        <v>18676</v>
      </c>
      <c r="E785" s="23"/>
      <c r="F785" s="23"/>
      <c r="G785" s="23"/>
      <c r="H785" s="23"/>
    </row>
    <row r="786" spans="1:8" x14ac:dyDescent="0.3">
      <c r="A786" s="21" t="s">
        <v>18677</v>
      </c>
      <c r="B786" s="22">
        <v>2017</v>
      </c>
      <c r="C786" s="21" t="s">
        <v>18678</v>
      </c>
      <c r="D786" s="21" t="s">
        <v>18677</v>
      </c>
      <c r="E786" s="23"/>
      <c r="F786" s="23"/>
      <c r="G786" s="23"/>
      <c r="H786" s="23"/>
    </row>
    <row r="787" spans="1:8" x14ac:dyDescent="0.3">
      <c r="A787" s="21" t="s">
        <v>18679</v>
      </c>
      <c r="B787" s="22">
        <v>2019</v>
      </c>
      <c r="C787" s="21" t="s">
        <v>18680</v>
      </c>
      <c r="D787" s="21" t="s">
        <v>437</v>
      </c>
      <c r="E787" s="22">
        <v>93</v>
      </c>
      <c r="F787" s="23"/>
      <c r="G787" s="21" t="s">
        <v>18681</v>
      </c>
      <c r="H787" s="23"/>
    </row>
    <row r="788" spans="1:8" x14ac:dyDescent="0.3">
      <c r="A788" s="21" t="s">
        <v>18682</v>
      </c>
      <c r="B788" s="22">
        <v>2017</v>
      </c>
      <c r="C788" s="21" t="s">
        <v>18683</v>
      </c>
      <c r="D788" s="21" t="s">
        <v>1247</v>
      </c>
      <c r="E788" s="22">
        <v>108</v>
      </c>
      <c r="F788" s="23"/>
      <c r="G788" s="21" t="s">
        <v>18684</v>
      </c>
      <c r="H788" s="23"/>
    </row>
    <row r="789" spans="1:8" x14ac:dyDescent="0.3">
      <c r="A789" s="21" t="s">
        <v>18685</v>
      </c>
      <c r="B789" s="22">
        <v>2016</v>
      </c>
      <c r="C789" s="21" t="s">
        <v>18686</v>
      </c>
      <c r="D789" s="21" t="s">
        <v>9565</v>
      </c>
      <c r="E789" s="22">
        <v>33</v>
      </c>
      <c r="F789" s="22">
        <v>4</v>
      </c>
      <c r="G789" s="21" t="s">
        <v>18687</v>
      </c>
      <c r="H789" s="23"/>
    </row>
    <row r="790" spans="1:8" x14ac:dyDescent="0.3">
      <c r="A790" s="21" t="s">
        <v>18688</v>
      </c>
      <c r="B790" s="22">
        <v>2017</v>
      </c>
      <c r="C790" s="21" t="s">
        <v>18689</v>
      </c>
      <c r="D790" s="21" t="s">
        <v>18690</v>
      </c>
      <c r="E790" s="23"/>
      <c r="F790" s="23"/>
      <c r="G790" s="21" t="s">
        <v>18691</v>
      </c>
      <c r="H790" s="23"/>
    </row>
    <row r="791" spans="1:8" x14ac:dyDescent="0.3">
      <c r="A791" s="21" t="s">
        <v>18692</v>
      </c>
      <c r="B791" s="22">
        <v>2012</v>
      </c>
      <c r="C791" s="21" t="s">
        <v>18693</v>
      </c>
      <c r="D791" s="21" t="s">
        <v>15142</v>
      </c>
      <c r="E791" s="22">
        <v>97</v>
      </c>
      <c r="F791" s="22">
        <v>5</v>
      </c>
      <c r="G791" s="21" t="s">
        <v>18694</v>
      </c>
      <c r="H791" s="23"/>
    </row>
    <row r="792" spans="1:8" x14ac:dyDescent="0.3">
      <c r="A792" s="21" t="s">
        <v>18695</v>
      </c>
      <c r="B792" s="22">
        <v>1986</v>
      </c>
      <c r="C792" s="21" t="s">
        <v>18696</v>
      </c>
      <c r="D792" s="21" t="s">
        <v>18697</v>
      </c>
      <c r="E792" s="22">
        <v>39</v>
      </c>
      <c r="F792" s="22">
        <v>11</v>
      </c>
      <c r="G792" s="21" t="s">
        <v>18698</v>
      </c>
      <c r="H792" s="23"/>
    </row>
    <row r="793" spans="1:8" x14ac:dyDescent="0.3">
      <c r="A793" s="21" t="s">
        <v>18699</v>
      </c>
      <c r="B793" s="22">
        <v>2012</v>
      </c>
      <c r="C793" s="21" t="s">
        <v>18700</v>
      </c>
      <c r="D793" s="45" t="s">
        <v>18701</v>
      </c>
      <c r="E793" s="46"/>
      <c r="F793" s="46"/>
      <c r="G793" s="21" t="s">
        <v>18702</v>
      </c>
      <c r="H793" s="23"/>
    </row>
    <row r="794" spans="1:8" x14ac:dyDescent="0.3">
      <c r="A794" s="21" t="s">
        <v>18703</v>
      </c>
      <c r="B794" s="22">
        <v>2005</v>
      </c>
      <c r="C794" s="21" t="s">
        <v>18704</v>
      </c>
      <c r="D794" s="21" t="s">
        <v>7216</v>
      </c>
      <c r="E794" s="22">
        <v>29</v>
      </c>
      <c r="F794" s="22">
        <v>1</v>
      </c>
      <c r="G794" s="22">
        <v>35</v>
      </c>
      <c r="H794" s="23"/>
    </row>
    <row r="795" spans="1:8" x14ac:dyDescent="0.3">
      <c r="A795" s="21" t="s">
        <v>18705</v>
      </c>
      <c r="B795" s="22">
        <v>1979</v>
      </c>
      <c r="C795" s="21" t="s">
        <v>18706</v>
      </c>
      <c r="D795" s="21" t="s">
        <v>1317</v>
      </c>
      <c r="E795" s="22">
        <v>206</v>
      </c>
      <c r="F795" s="22">
        <v>4419</v>
      </c>
      <c r="G795" s="21" t="s">
        <v>18707</v>
      </c>
      <c r="H795" s="23"/>
    </row>
    <row r="796" spans="1:8" x14ac:dyDescent="0.3">
      <c r="A796" s="21" t="s">
        <v>18708</v>
      </c>
      <c r="B796" s="22">
        <v>2002</v>
      </c>
      <c r="C796" s="21" t="s">
        <v>18709</v>
      </c>
      <c r="D796" s="21" t="s">
        <v>15573</v>
      </c>
      <c r="E796" s="22">
        <v>287</v>
      </c>
      <c r="F796" s="22">
        <v>8</v>
      </c>
      <c r="G796" s="21" t="s">
        <v>18710</v>
      </c>
      <c r="H796" s="23"/>
    </row>
    <row r="797" spans="1:8" x14ac:dyDescent="0.3">
      <c r="A797" s="21" t="s">
        <v>18711</v>
      </c>
      <c r="B797" s="22">
        <v>2018</v>
      </c>
      <c r="C797" s="21" t="s">
        <v>18712</v>
      </c>
      <c r="D797" s="23"/>
      <c r="E797" s="23"/>
      <c r="F797" s="23"/>
      <c r="G797" s="47" t="s">
        <v>18713</v>
      </c>
      <c r="H797" s="46"/>
    </row>
    <row r="798" spans="1:8" x14ac:dyDescent="0.3">
      <c r="A798" s="21" t="s">
        <v>1640</v>
      </c>
      <c r="B798" s="22">
        <v>2019</v>
      </c>
      <c r="C798" s="21" t="s">
        <v>18714</v>
      </c>
      <c r="D798" s="23"/>
      <c r="E798" s="23"/>
      <c r="F798" s="23"/>
      <c r="G798" s="47" t="s">
        <v>18715</v>
      </c>
      <c r="H798" s="46"/>
    </row>
    <row r="799" spans="1:8" x14ac:dyDescent="0.3">
      <c r="A799" s="21" t="s">
        <v>18716</v>
      </c>
      <c r="B799" s="22">
        <v>1992</v>
      </c>
      <c r="C799" s="21" t="s">
        <v>18717</v>
      </c>
      <c r="D799" s="21" t="s">
        <v>18718</v>
      </c>
      <c r="E799" s="22">
        <v>1</v>
      </c>
      <c r="F799" s="22">
        <v>4</v>
      </c>
      <c r="G799" s="21" t="s">
        <v>4540</v>
      </c>
      <c r="H799" s="23"/>
    </row>
    <row r="800" spans="1:8" x14ac:dyDescent="0.3">
      <c r="A800" s="21" t="s">
        <v>18719</v>
      </c>
      <c r="B800" s="22">
        <v>2013</v>
      </c>
      <c r="C800" s="21" t="s">
        <v>18720</v>
      </c>
      <c r="D800" s="23"/>
      <c r="E800" s="23"/>
      <c r="F800" s="23"/>
      <c r="G800" s="23"/>
      <c r="H800" s="23"/>
    </row>
    <row r="801" spans="1:8" x14ac:dyDescent="0.3">
      <c r="A801" s="21" t="s">
        <v>18721</v>
      </c>
      <c r="B801" s="22">
        <v>2018</v>
      </c>
      <c r="C801" s="21" t="s">
        <v>18722</v>
      </c>
      <c r="D801" s="21" t="s">
        <v>4818</v>
      </c>
      <c r="E801" s="22">
        <v>19</v>
      </c>
      <c r="F801" s="23"/>
      <c r="G801" s="21" t="s">
        <v>18723</v>
      </c>
      <c r="H801" s="23"/>
    </row>
    <row r="802" spans="1:8" x14ac:dyDescent="0.3">
      <c r="A802" s="21" t="s">
        <v>18724</v>
      </c>
      <c r="B802" s="22">
        <v>2017</v>
      </c>
      <c r="C802" s="21" t="s">
        <v>18725</v>
      </c>
      <c r="D802" s="21" t="s">
        <v>18726</v>
      </c>
      <c r="E802" s="22">
        <v>51</v>
      </c>
      <c r="F802" s="23"/>
      <c r="G802" s="21" t="s">
        <v>3394</v>
      </c>
      <c r="H802" s="23"/>
    </row>
    <row r="803" spans="1:8" x14ac:dyDescent="0.3">
      <c r="A803" s="21" t="s">
        <v>18727</v>
      </c>
      <c r="B803" s="22">
        <v>2011</v>
      </c>
      <c r="C803" s="21" t="s">
        <v>18728</v>
      </c>
      <c r="D803" s="21" t="s">
        <v>8441</v>
      </c>
      <c r="E803" s="22">
        <v>101</v>
      </c>
      <c r="F803" s="22">
        <v>4</v>
      </c>
      <c r="G803" s="21" t="s">
        <v>18729</v>
      </c>
      <c r="H803" s="23"/>
    </row>
    <row r="804" spans="1:8" x14ac:dyDescent="0.3">
      <c r="A804" s="21" t="s">
        <v>18730</v>
      </c>
      <c r="B804" s="22">
        <v>2012</v>
      </c>
      <c r="C804" s="21" t="s">
        <v>18731</v>
      </c>
      <c r="D804" s="21" t="s">
        <v>9565</v>
      </c>
      <c r="E804" s="22">
        <v>29</v>
      </c>
      <c r="F804" s="22">
        <v>2</v>
      </c>
      <c r="G804" s="21" t="s">
        <v>18732</v>
      </c>
      <c r="H804" s="23"/>
    </row>
    <row r="805" spans="1:8" x14ac:dyDescent="0.3">
      <c r="A805" s="21" t="s">
        <v>18733</v>
      </c>
      <c r="B805" s="22">
        <v>2016</v>
      </c>
      <c r="C805" s="21" t="s">
        <v>18734</v>
      </c>
      <c r="D805" s="21" t="s">
        <v>13949</v>
      </c>
      <c r="E805" s="22">
        <v>5</v>
      </c>
      <c r="F805" s="22">
        <v>2</v>
      </c>
      <c r="G805" s="22">
        <v>181</v>
      </c>
      <c r="H805" s="23"/>
    </row>
    <row r="806" spans="1:8" x14ac:dyDescent="0.3">
      <c r="A806" s="21" t="s">
        <v>18735</v>
      </c>
      <c r="B806" s="22">
        <v>2010</v>
      </c>
      <c r="C806" s="21" t="s">
        <v>18736</v>
      </c>
      <c r="D806" s="21" t="s">
        <v>18737</v>
      </c>
      <c r="E806" s="22">
        <v>2</v>
      </c>
      <c r="F806" s="22">
        <v>1</v>
      </c>
      <c r="G806" s="21" t="s">
        <v>18738</v>
      </c>
      <c r="H806" s="23"/>
    </row>
    <row r="807" spans="1:8" x14ac:dyDescent="0.3">
      <c r="A807" s="21" t="s">
        <v>18739</v>
      </c>
      <c r="B807" s="22">
        <v>2013</v>
      </c>
      <c r="C807" s="21" t="s">
        <v>18740</v>
      </c>
      <c r="D807" s="21" t="s">
        <v>5113</v>
      </c>
      <c r="E807" s="22">
        <v>107</v>
      </c>
      <c r="F807" s="22">
        <v>2</v>
      </c>
      <c r="G807" s="21" t="s">
        <v>18741</v>
      </c>
      <c r="H807" s="23"/>
    </row>
    <row r="808" spans="1:8" x14ac:dyDescent="0.3">
      <c r="A808" s="21" t="s">
        <v>18742</v>
      </c>
      <c r="B808" s="22">
        <v>2020</v>
      </c>
      <c r="C808" s="21" t="s">
        <v>18743</v>
      </c>
      <c r="D808" s="21" t="s">
        <v>18744</v>
      </c>
      <c r="E808" s="23"/>
      <c r="F808" s="23"/>
      <c r="G808" s="23"/>
      <c r="H808" s="27" t="s">
        <v>18745</v>
      </c>
    </row>
    <row r="809" spans="1:8" x14ac:dyDescent="0.3">
      <c r="A809" s="21" t="s">
        <v>18746</v>
      </c>
      <c r="B809" s="22">
        <v>2019</v>
      </c>
      <c r="C809" s="21" t="s">
        <v>18747</v>
      </c>
      <c r="D809" s="21" t="s">
        <v>18748</v>
      </c>
      <c r="E809" s="23"/>
      <c r="F809" s="23"/>
      <c r="G809" s="23"/>
      <c r="H809" s="27" t="s">
        <v>18749</v>
      </c>
    </row>
    <row r="810" spans="1:8" x14ac:dyDescent="0.3">
      <c r="A810" s="21" t="s">
        <v>18750</v>
      </c>
      <c r="B810" s="22">
        <v>2018</v>
      </c>
      <c r="C810" s="21" t="s">
        <v>18751</v>
      </c>
      <c r="D810" s="21" t="s">
        <v>1317</v>
      </c>
      <c r="E810" s="22">
        <v>359</v>
      </c>
      <c r="F810" s="22">
        <v>6380</v>
      </c>
      <c r="G810" s="21" t="s">
        <v>18752</v>
      </c>
      <c r="H810" s="23"/>
    </row>
    <row r="811" spans="1:8" x14ac:dyDescent="0.3">
      <c r="A811" s="21" t="s">
        <v>18753</v>
      </c>
      <c r="B811" s="22">
        <v>2018</v>
      </c>
      <c r="C811" s="21" t="s">
        <v>3018</v>
      </c>
      <c r="D811" s="21" t="s">
        <v>1317</v>
      </c>
      <c r="E811" s="22">
        <v>359</v>
      </c>
      <c r="F811" s="22">
        <v>6380</v>
      </c>
      <c r="G811" s="21" t="s">
        <v>3019</v>
      </c>
      <c r="H811" s="23"/>
    </row>
    <row r="812" spans="1:8" x14ac:dyDescent="0.3">
      <c r="A812" s="21" t="s">
        <v>18754</v>
      </c>
      <c r="B812" s="22">
        <v>2018</v>
      </c>
      <c r="C812" s="21" t="s">
        <v>18755</v>
      </c>
      <c r="D812" s="21" t="s">
        <v>18756</v>
      </c>
      <c r="E812" s="21" t="s">
        <v>1528</v>
      </c>
      <c r="F812" s="23"/>
      <c r="G812" s="21" t="s">
        <v>18757</v>
      </c>
      <c r="H812" s="23"/>
    </row>
    <row r="813" spans="1:8" x14ac:dyDescent="0.3">
      <c r="A813" s="21" t="s">
        <v>18758</v>
      </c>
      <c r="B813" s="22">
        <v>2014</v>
      </c>
      <c r="C813" s="21" t="s">
        <v>16723</v>
      </c>
      <c r="D813" s="21" t="s">
        <v>1351</v>
      </c>
      <c r="E813" s="22">
        <v>140</v>
      </c>
      <c r="F813" s="22">
        <v>4</v>
      </c>
      <c r="G813" s="21" t="s">
        <v>6824</v>
      </c>
      <c r="H813" s="23"/>
    </row>
    <row r="814" spans="1:8" x14ac:dyDescent="0.3">
      <c r="A814" s="21" t="s">
        <v>18759</v>
      </c>
      <c r="B814" s="22">
        <v>2015</v>
      </c>
      <c r="C814" s="21" t="s">
        <v>18090</v>
      </c>
      <c r="D814" s="21" t="s">
        <v>1551</v>
      </c>
      <c r="E814" s="22">
        <v>14</v>
      </c>
      <c r="F814" s="22">
        <v>1</v>
      </c>
      <c r="G814" s="21" t="s">
        <v>4120</v>
      </c>
      <c r="H814" s="23"/>
    </row>
    <row r="815" spans="1:8" x14ac:dyDescent="0.3">
      <c r="A815" s="21" t="s">
        <v>18760</v>
      </c>
      <c r="B815" s="22">
        <v>2016</v>
      </c>
      <c r="C815" s="21" t="s">
        <v>16777</v>
      </c>
      <c r="D815" s="45" t="s">
        <v>6300</v>
      </c>
      <c r="E815" s="46"/>
      <c r="F815" s="23"/>
      <c r="G815" s="21" t="s">
        <v>1727</v>
      </c>
      <c r="H815" s="23"/>
    </row>
    <row r="816" spans="1:8" x14ac:dyDescent="0.3">
      <c r="A816" s="21" t="s">
        <v>1663</v>
      </c>
      <c r="B816" s="22">
        <v>2017</v>
      </c>
      <c r="C816" s="21" t="s">
        <v>16650</v>
      </c>
      <c r="D816" s="45" t="s">
        <v>1665</v>
      </c>
      <c r="E816" s="46"/>
      <c r="F816" s="46"/>
      <c r="G816" s="21" t="s">
        <v>1666</v>
      </c>
      <c r="H816" s="23"/>
    </row>
    <row r="817" spans="1:8" x14ac:dyDescent="0.3">
      <c r="A817" s="21" t="s">
        <v>18761</v>
      </c>
      <c r="B817" s="22">
        <v>2017</v>
      </c>
      <c r="C817" s="21" t="s">
        <v>16892</v>
      </c>
      <c r="D817" s="45" t="s">
        <v>14669</v>
      </c>
      <c r="E817" s="46"/>
      <c r="F817" s="23"/>
      <c r="G817" s="21" t="s">
        <v>16893</v>
      </c>
      <c r="H817" s="23"/>
    </row>
    <row r="818" spans="1:8" x14ac:dyDescent="0.3">
      <c r="A818" s="21" t="s">
        <v>1590</v>
      </c>
      <c r="B818" s="22">
        <v>2018</v>
      </c>
      <c r="C818" s="21" t="s">
        <v>9524</v>
      </c>
      <c r="D818" s="21" t="s">
        <v>527</v>
      </c>
      <c r="E818" s="22">
        <v>51</v>
      </c>
      <c r="F818" s="22">
        <v>4</v>
      </c>
      <c r="G818" s="21" t="s">
        <v>2372</v>
      </c>
      <c r="H818" s="23"/>
    </row>
    <row r="819" spans="1:8" x14ac:dyDescent="0.3">
      <c r="A819" s="21" t="s">
        <v>18762</v>
      </c>
      <c r="B819" s="22">
        <v>2020</v>
      </c>
      <c r="C819" s="21" t="s">
        <v>18763</v>
      </c>
      <c r="D819" s="21" t="s">
        <v>18764</v>
      </c>
      <c r="E819" s="22">
        <v>53</v>
      </c>
      <c r="F819" s="22">
        <v>1</v>
      </c>
      <c r="G819" s="21" t="s">
        <v>18765</v>
      </c>
      <c r="H819" s="23"/>
    </row>
    <row r="820" spans="1:8" x14ac:dyDescent="0.3">
      <c r="A820" s="21" t="s">
        <v>1921</v>
      </c>
      <c r="B820" s="22">
        <v>2012</v>
      </c>
      <c r="C820" s="21" t="s">
        <v>16573</v>
      </c>
      <c r="D820" s="45" t="s">
        <v>18766</v>
      </c>
      <c r="E820" s="46"/>
      <c r="F820" s="46"/>
      <c r="G820" s="21" t="s">
        <v>1923</v>
      </c>
      <c r="H820" s="23"/>
    </row>
    <row r="821" spans="1:8" x14ac:dyDescent="0.3">
      <c r="A821" s="21" t="s">
        <v>18767</v>
      </c>
      <c r="B821" s="22">
        <v>2017</v>
      </c>
      <c r="C821" s="21" t="s">
        <v>18768</v>
      </c>
      <c r="D821" s="21" t="s">
        <v>2271</v>
      </c>
      <c r="E821" s="22">
        <v>67</v>
      </c>
      <c r="F821" s="22">
        <v>4</v>
      </c>
      <c r="G821" s="21" t="s">
        <v>18769</v>
      </c>
      <c r="H821" s="23"/>
    </row>
    <row r="822" spans="1:8" x14ac:dyDescent="0.3">
      <c r="A822" s="21" t="s">
        <v>18770</v>
      </c>
      <c r="B822" s="22">
        <v>2021</v>
      </c>
      <c r="C822" s="21" t="s">
        <v>18771</v>
      </c>
      <c r="D822" s="21" t="s">
        <v>18316</v>
      </c>
      <c r="E822" s="22">
        <v>22</v>
      </c>
      <c r="F822" s="22">
        <v>4</v>
      </c>
      <c r="G822" s="21" t="s">
        <v>18772</v>
      </c>
      <c r="H822" s="23"/>
    </row>
    <row r="823" spans="1:8" x14ac:dyDescent="0.3">
      <c r="A823" s="21" t="s">
        <v>18773</v>
      </c>
      <c r="B823" s="22">
        <v>2022</v>
      </c>
      <c r="C823" s="21" t="s">
        <v>18774</v>
      </c>
      <c r="D823" s="45" t="s">
        <v>18775</v>
      </c>
      <c r="E823" s="46"/>
      <c r="F823" s="46"/>
      <c r="G823" s="21" t="s">
        <v>18776</v>
      </c>
      <c r="H823" s="23"/>
    </row>
    <row r="824" spans="1:8" x14ac:dyDescent="0.3">
      <c r="A824" s="21" t="s">
        <v>444</v>
      </c>
      <c r="B824" s="22">
        <v>2021</v>
      </c>
      <c r="C824" s="21" t="s">
        <v>171</v>
      </c>
      <c r="D824" s="21" t="s">
        <v>446</v>
      </c>
      <c r="E824" s="22">
        <v>185</v>
      </c>
      <c r="F824" s="23"/>
      <c r="G824" s="22">
        <v>115632</v>
      </c>
      <c r="H824" s="23"/>
    </row>
    <row r="825" spans="1:8" x14ac:dyDescent="0.3">
      <c r="A825" s="21" t="s">
        <v>18777</v>
      </c>
      <c r="B825" s="22">
        <v>2022</v>
      </c>
      <c r="C825" s="21" t="s">
        <v>18778</v>
      </c>
      <c r="D825" s="45" t="s">
        <v>18775</v>
      </c>
      <c r="E825" s="46"/>
      <c r="F825" s="46"/>
      <c r="G825" s="21" t="s">
        <v>18779</v>
      </c>
      <c r="H825" s="23"/>
    </row>
    <row r="826" spans="1:8" x14ac:dyDescent="0.3">
      <c r="A826" s="21" t="s">
        <v>18780</v>
      </c>
      <c r="B826" s="22">
        <v>2023</v>
      </c>
      <c r="C826" s="21" t="s">
        <v>18781</v>
      </c>
      <c r="D826" s="21" t="s">
        <v>18782</v>
      </c>
      <c r="E826" s="23"/>
      <c r="F826" s="23"/>
      <c r="G826" s="23"/>
      <c r="H826" s="23"/>
    </row>
    <row r="827" spans="1:8" x14ac:dyDescent="0.3">
      <c r="A827" s="21" t="s">
        <v>464</v>
      </c>
      <c r="B827" s="22">
        <v>2022</v>
      </c>
      <c r="C827" s="21" t="s">
        <v>11257</v>
      </c>
      <c r="D827" s="21" t="s">
        <v>11258</v>
      </c>
      <c r="E827" s="22">
        <v>105</v>
      </c>
      <c r="F827" s="23"/>
      <c r="G827" s="22">
        <v>101584</v>
      </c>
      <c r="H827" s="23"/>
    </row>
    <row r="828" spans="1:8" x14ac:dyDescent="0.3">
      <c r="A828" s="21" t="s">
        <v>9455</v>
      </c>
      <c r="B828" s="22">
        <v>2020</v>
      </c>
      <c r="C828" s="21" t="s">
        <v>9456</v>
      </c>
      <c r="D828" s="21" t="s">
        <v>9457</v>
      </c>
      <c r="E828" s="22">
        <v>38</v>
      </c>
      <c r="F828" s="23"/>
      <c r="G828" s="22">
        <v>100311</v>
      </c>
      <c r="H828" s="23"/>
    </row>
    <row r="829" spans="1:8" x14ac:dyDescent="0.3">
      <c r="A829" s="21" t="s">
        <v>18783</v>
      </c>
      <c r="B829" s="22">
        <v>2021</v>
      </c>
      <c r="C829" s="21" t="s">
        <v>18784</v>
      </c>
      <c r="D829" s="21" t="s">
        <v>4818</v>
      </c>
      <c r="E829" s="22">
        <v>22</v>
      </c>
      <c r="F829" s="22">
        <v>2</v>
      </c>
      <c r="G829" s="23"/>
      <c r="H829" s="23"/>
    </row>
    <row r="830" spans="1:8" x14ac:dyDescent="0.3">
      <c r="A830" s="21" t="s">
        <v>18785</v>
      </c>
      <c r="B830" s="22">
        <v>2020</v>
      </c>
      <c r="C830" s="21" t="s">
        <v>18786</v>
      </c>
      <c r="D830" s="45" t="s">
        <v>18787</v>
      </c>
      <c r="E830" s="46"/>
      <c r="F830" s="23"/>
      <c r="G830" s="21" t="s">
        <v>3134</v>
      </c>
      <c r="H830" s="23"/>
    </row>
    <row r="831" spans="1:8" x14ac:dyDescent="0.3">
      <c r="A831" s="21" t="s">
        <v>18788</v>
      </c>
      <c r="B831" s="22">
        <v>2019</v>
      </c>
      <c r="C831" s="21" t="s">
        <v>18789</v>
      </c>
      <c r="D831" s="45" t="s">
        <v>6634</v>
      </c>
      <c r="E831" s="46"/>
      <c r="F831" s="46"/>
      <c r="G831" s="21" t="s">
        <v>10934</v>
      </c>
      <c r="H831" s="23"/>
    </row>
    <row r="832" spans="1:8" x14ac:dyDescent="0.3">
      <c r="A832" s="21" t="s">
        <v>11419</v>
      </c>
      <c r="B832" s="22">
        <v>1995</v>
      </c>
      <c r="C832" s="21" t="s">
        <v>4695</v>
      </c>
      <c r="D832" s="21" t="s">
        <v>1289</v>
      </c>
      <c r="E832" s="22">
        <v>20</v>
      </c>
      <c r="F832" s="22">
        <v>3</v>
      </c>
      <c r="G832" s="21" t="s">
        <v>4696</v>
      </c>
      <c r="H832" s="23"/>
    </row>
    <row r="833" spans="1:8" x14ac:dyDescent="0.3">
      <c r="A833" s="21" t="s">
        <v>826</v>
      </c>
      <c r="B833" s="22">
        <v>2017</v>
      </c>
      <c r="C833" s="21" t="s">
        <v>827</v>
      </c>
      <c r="D833" s="21" t="s">
        <v>828</v>
      </c>
      <c r="E833" s="22">
        <v>11</v>
      </c>
      <c r="F833" s="22">
        <v>1</v>
      </c>
      <c r="G833" s="21" t="s">
        <v>829</v>
      </c>
      <c r="H833" s="23"/>
    </row>
    <row r="834" spans="1:8" x14ac:dyDescent="0.3">
      <c r="A834" s="21" t="s">
        <v>836</v>
      </c>
      <c r="B834" s="22">
        <v>2019</v>
      </c>
      <c r="C834" s="21" t="s">
        <v>837</v>
      </c>
      <c r="D834" s="45" t="s">
        <v>838</v>
      </c>
      <c r="E834" s="46"/>
      <c r="F834" s="46"/>
      <c r="G834" s="21" t="s">
        <v>839</v>
      </c>
      <c r="H834" s="23"/>
    </row>
    <row r="835" spans="1:8" x14ac:dyDescent="0.3">
      <c r="A835" s="21" t="s">
        <v>3184</v>
      </c>
      <c r="B835" s="22">
        <v>2020</v>
      </c>
      <c r="C835" s="21" t="s">
        <v>18790</v>
      </c>
      <c r="D835" s="21" t="s">
        <v>3186</v>
      </c>
      <c r="E835" s="22">
        <v>10</v>
      </c>
      <c r="F835" s="22">
        <v>12</v>
      </c>
      <c r="G835" s="21" t="s">
        <v>18791</v>
      </c>
      <c r="H835" s="23"/>
    </row>
    <row r="836" spans="1:8" x14ac:dyDescent="0.3">
      <c r="A836" s="21" t="s">
        <v>525</v>
      </c>
      <c r="B836" s="22">
        <v>2019</v>
      </c>
      <c r="C836" s="21" t="s">
        <v>9524</v>
      </c>
      <c r="D836" s="21" t="s">
        <v>527</v>
      </c>
      <c r="E836" s="22">
        <v>51</v>
      </c>
      <c r="F836" s="22">
        <v>4</v>
      </c>
      <c r="G836" s="21" t="s">
        <v>2372</v>
      </c>
      <c r="H836" s="23"/>
    </row>
    <row r="837" spans="1:8" x14ac:dyDescent="0.3">
      <c r="A837" s="21" t="s">
        <v>3204</v>
      </c>
      <c r="B837" s="22">
        <v>2015</v>
      </c>
      <c r="C837" s="21" t="s">
        <v>18792</v>
      </c>
      <c r="D837" s="21" t="s">
        <v>3205</v>
      </c>
      <c r="E837" s="22">
        <v>10</v>
      </c>
      <c r="F837" s="22">
        <v>4</v>
      </c>
      <c r="G837" s="21" t="s">
        <v>1920</v>
      </c>
      <c r="H837" s="23"/>
    </row>
    <row r="838" spans="1:8" x14ac:dyDescent="0.3">
      <c r="A838" s="21" t="s">
        <v>18793</v>
      </c>
      <c r="B838" s="22">
        <v>2023</v>
      </c>
      <c r="C838" s="21" t="s">
        <v>18794</v>
      </c>
      <c r="D838" s="21" t="s">
        <v>527</v>
      </c>
      <c r="E838" s="22">
        <v>55</v>
      </c>
      <c r="F838" s="21" t="s">
        <v>18795</v>
      </c>
      <c r="G838" s="21" t="s">
        <v>18796</v>
      </c>
      <c r="H838" s="23"/>
    </row>
    <row r="839" spans="1:8" x14ac:dyDescent="0.3">
      <c r="A839" s="21" t="s">
        <v>18797</v>
      </c>
      <c r="B839" s="22">
        <v>2022</v>
      </c>
      <c r="C839" s="21" t="s">
        <v>18798</v>
      </c>
      <c r="D839" s="21" t="s">
        <v>8147</v>
      </c>
      <c r="E839" s="22">
        <v>33</v>
      </c>
      <c r="F839" s="22">
        <v>1</v>
      </c>
      <c r="G839" s="21" t="s">
        <v>10463</v>
      </c>
      <c r="H839" s="23"/>
    </row>
    <row r="840" spans="1:8" x14ac:dyDescent="0.3">
      <c r="A840" s="21" t="s">
        <v>18799</v>
      </c>
      <c r="B840" s="22">
        <v>2021</v>
      </c>
      <c r="C840" s="21" t="s">
        <v>18800</v>
      </c>
      <c r="D840" s="21" t="s">
        <v>18801</v>
      </c>
      <c r="E840" s="23"/>
      <c r="F840" s="23"/>
      <c r="G840" s="23"/>
      <c r="H840" s="23"/>
    </row>
    <row r="841" spans="1:8" x14ac:dyDescent="0.3">
      <c r="A841" s="21" t="s">
        <v>18802</v>
      </c>
      <c r="B841" s="22">
        <v>2022</v>
      </c>
      <c r="C841" s="21" t="s">
        <v>18803</v>
      </c>
      <c r="D841" s="21" t="s">
        <v>18804</v>
      </c>
      <c r="E841" s="23"/>
      <c r="F841" s="23"/>
      <c r="G841" s="23"/>
      <c r="H841" s="23"/>
    </row>
    <row r="842" spans="1:8" x14ac:dyDescent="0.3">
      <c r="A842" s="21" t="s">
        <v>18805</v>
      </c>
      <c r="B842" s="22">
        <v>2018</v>
      </c>
      <c r="C842" s="21" t="s">
        <v>18806</v>
      </c>
      <c r="D842" s="21" t="s">
        <v>5101</v>
      </c>
      <c r="E842" s="22">
        <v>49</v>
      </c>
      <c r="F842" s="22">
        <v>5</v>
      </c>
      <c r="G842" s="21" t="s">
        <v>18807</v>
      </c>
      <c r="H842" s="23"/>
    </row>
    <row r="843" spans="1:8" x14ac:dyDescent="0.3">
      <c r="A843" s="21" t="s">
        <v>18808</v>
      </c>
      <c r="B843" s="22">
        <v>2019</v>
      </c>
      <c r="C843" s="21" t="s">
        <v>18809</v>
      </c>
      <c r="D843" s="21" t="s">
        <v>6936</v>
      </c>
      <c r="E843" s="22">
        <v>177</v>
      </c>
      <c r="F843" s="23"/>
      <c r="G843" s="21" t="s">
        <v>9878</v>
      </c>
      <c r="H843" s="23"/>
    </row>
    <row r="844" spans="1:8" x14ac:dyDescent="0.3">
      <c r="A844" s="21" t="s">
        <v>7878</v>
      </c>
      <c r="B844" s="22">
        <v>2023</v>
      </c>
      <c r="C844" s="21" t="s">
        <v>7879</v>
      </c>
      <c r="D844" s="21" t="s">
        <v>768</v>
      </c>
      <c r="E844" s="22">
        <v>546</v>
      </c>
      <c r="F844" s="23"/>
      <c r="G844" s="22">
        <v>126232</v>
      </c>
      <c r="H844" s="23"/>
    </row>
    <row r="845" spans="1:8" x14ac:dyDescent="0.3">
      <c r="A845" s="21" t="s">
        <v>18810</v>
      </c>
      <c r="B845" s="22">
        <v>2014</v>
      </c>
      <c r="C845" s="21" t="s">
        <v>18811</v>
      </c>
      <c r="D845" s="21" t="s">
        <v>7216</v>
      </c>
      <c r="E845" s="22">
        <v>38</v>
      </c>
      <c r="F845" s="23"/>
      <c r="G845" s="21" t="s">
        <v>18812</v>
      </c>
      <c r="H845" s="23"/>
    </row>
    <row r="846" spans="1:8" x14ac:dyDescent="0.3">
      <c r="A846" s="21" t="s">
        <v>18813</v>
      </c>
      <c r="B846" s="22">
        <v>2020</v>
      </c>
      <c r="C846" s="21" t="s">
        <v>18814</v>
      </c>
      <c r="D846" s="21" t="s">
        <v>18815</v>
      </c>
      <c r="E846" s="22">
        <v>7</v>
      </c>
      <c r="F846" s="22">
        <v>2</v>
      </c>
      <c r="G846" s="21" t="s">
        <v>15780</v>
      </c>
      <c r="H846" s="23"/>
    </row>
    <row r="847" spans="1:8" x14ac:dyDescent="0.3">
      <c r="A847" s="21" t="s">
        <v>7103</v>
      </c>
      <c r="B847" s="22">
        <v>2022</v>
      </c>
      <c r="C847" s="21" t="s">
        <v>7104</v>
      </c>
      <c r="D847" s="21" t="s">
        <v>12769</v>
      </c>
      <c r="E847" s="22">
        <v>34</v>
      </c>
      <c r="F847" s="22">
        <v>7</v>
      </c>
      <c r="G847" s="21" t="s">
        <v>7106</v>
      </c>
      <c r="H847" s="23"/>
    </row>
    <row r="848" spans="1:8" x14ac:dyDescent="0.3">
      <c r="A848" s="21" t="s">
        <v>18816</v>
      </c>
      <c r="B848" s="22">
        <v>2020</v>
      </c>
      <c r="C848" s="21" t="s">
        <v>18817</v>
      </c>
      <c r="D848" s="21" t="s">
        <v>18818</v>
      </c>
      <c r="E848" s="23"/>
      <c r="F848" s="23"/>
      <c r="G848" s="23"/>
      <c r="H848" s="23"/>
    </row>
    <row r="849" spans="1:8" x14ac:dyDescent="0.3">
      <c r="A849" s="21" t="s">
        <v>13247</v>
      </c>
      <c r="B849" s="22">
        <v>2018</v>
      </c>
      <c r="C849" s="21" t="s">
        <v>6833</v>
      </c>
      <c r="D849" s="21" t="s">
        <v>736</v>
      </c>
      <c r="E849" s="22">
        <v>113</v>
      </c>
      <c r="F849" s="23"/>
      <c r="G849" s="21" t="s">
        <v>6834</v>
      </c>
      <c r="H849" s="23"/>
    </row>
    <row r="850" spans="1:8" x14ac:dyDescent="0.3">
      <c r="A850" s="21" t="s">
        <v>18819</v>
      </c>
      <c r="B850" s="22">
        <v>2020</v>
      </c>
      <c r="C850" s="21" t="s">
        <v>345</v>
      </c>
      <c r="D850" s="21" t="s">
        <v>18820</v>
      </c>
      <c r="E850" s="23"/>
      <c r="F850" s="23"/>
      <c r="G850" s="23"/>
      <c r="H850" s="23"/>
    </row>
    <row r="851" spans="1:8" x14ac:dyDescent="0.3">
      <c r="A851" s="21" t="s">
        <v>976</v>
      </c>
      <c r="B851" s="22">
        <v>2019</v>
      </c>
      <c r="C851" s="21" t="s">
        <v>977</v>
      </c>
      <c r="D851" s="21" t="s">
        <v>10606</v>
      </c>
      <c r="E851" s="23"/>
      <c r="F851" s="23"/>
      <c r="G851" s="23"/>
      <c r="H851" s="23"/>
    </row>
    <row r="852" spans="1:8" x14ac:dyDescent="0.3">
      <c r="A852" s="21" t="s">
        <v>18821</v>
      </c>
      <c r="B852" s="22">
        <v>2019</v>
      </c>
      <c r="C852" s="21" t="s">
        <v>18822</v>
      </c>
      <c r="D852" s="21" t="s">
        <v>828</v>
      </c>
      <c r="E852" s="22">
        <v>13</v>
      </c>
      <c r="F852" s="23"/>
      <c r="G852" s="21" t="s">
        <v>18823</v>
      </c>
      <c r="H852" s="23"/>
    </row>
    <row r="853" spans="1:8" x14ac:dyDescent="0.3">
      <c r="A853" s="21" t="s">
        <v>18824</v>
      </c>
      <c r="B853" s="22">
        <v>2021</v>
      </c>
      <c r="C853" s="21" t="s">
        <v>18825</v>
      </c>
      <c r="D853" s="45" t="s">
        <v>18826</v>
      </c>
      <c r="E853" s="46"/>
      <c r="F853" s="46"/>
      <c r="G853" s="21" t="s">
        <v>18827</v>
      </c>
      <c r="H853" s="23"/>
    </row>
    <row r="854" spans="1:8" x14ac:dyDescent="0.3">
      <c r="A854" s="21" t="s">
        <v>18828</v>
      </c>
      <c r="B854" s="22">
        <v>2021</v>
      </c>
      <c r="C854" s="21" t="s">
        <v>18829</v>
      </c>
      <c r="D854" s="21" t="s">
        <v>715</v>
      </c>
      <c r="E854" s="22">
        <v>9</v>
      </c>
      <c r="F854" s="23"/>
      <c r="G854" s="45" t="s">
        <v>18830</v>
      </c>
      <c r="H854" s="46"/>
    </row>
    <row r="855" spans="1:8" x14ac:dyDescent="0.3">
      <c r="A855" s="21" t="s">
        <v>18831</v>
      </c>
      <c r="B855" s="22">
        <v>2021</v>
      </c>
      <c r="C855" s="21" t="s">
        <v>18832</v>
      </c>
      <c r="D855" s="45" t="s">
        <v>18826</v>
      </c>
      <c r="E855" s="46"/>
      <c r="F855" s="46"/>
      <c r="G855" s="21" t="s">
        <v>18833</v>
      </c>
      <c r="H855" s="23"/>
    </row>
    <row r="856" spans="1:8" x14ac:dyDescent="0.3">
      <c r="A856" s="21" t="s">
        <v>18834</v>
      </c>
      <c r="B856" s="22">
        <v>2020</v>
      </c>
      <c r="C856" s="21" t="s">
        <v>18835</v>
      </c>
      <c r="D856" s="21" t="s">
        <v>18836</v>
      </c>
      <c r="E856" s="23"/>
      <c r="F856" s="23"/>
      <c r="G856" s="23"/>
      <c r="H856" s="23"/>
    </row>
    <row r="857" spans="1:8" x14ac:dyDescent="0.3">
      <c r="A857" s="21" t="s">
        <v>3301</v>
      </c>
      <c r="B857" s="22">
        <v>2018</v>
      </c>
      <c r="C857" s="21" t="s">
        <v>1925</v>
      </c>
      <c r="D857" s="21" t="s">
        <v>9146</v>
      </c>
      <c r="E857" s="22">
        <v>48</v>
      </c>
      <c r="F857" s="22">
        <v>12</v>
      </c>
      <c r="G857" s="21" t="s">
        <v>1927</v>
      </c>
      <c r="H857" s="23"/>
    </row>
    <row r="858" spans="1:8" x14ac:dyDescent="0.3">
      <c r="A858" s="21" t="s">
        <v>18837</v>
      </c>
      <c r="B858" s="22">
        <v>2021</v>
      </c>
      <c r="C858" s="21" t="s">
        <v>184</v>
      </c>
      <c r="D858" s="21" t="s">
        <v>446</v>
      </c>
      <c r="E858" s="22">
        <v>166</v>
      </c>
      <c r="F858" s="23"/>
      <c r="G858" s="23"/>
      <c r="H858" s="23"/>
    </row>
    <row r="859" spans="1:8" x14ac:dyDescent="0.3">
      <c r="A859" s="21" t="s">
        <v>18838</v>
      </c>
      <c r="B859" s="22">
        <v>2016</v>
      </c>
      <c r="C859" s="21" t="s">
        <v>18839</v>
      </c>
      <c r="D859" s="21" t="s">
        <v>485</v>
      </c>
      <c r="E859" s="22">
        <v>108</v>
      </c>
      <c r="F859" s="23"/>
      <c r="G859" s="21" t="s">
        <v>18840</v>
      </c>
      <c r="H859" s="23"/>
    </row>
    <row r="860" spans="1:8" x14ac:dyDescent="0.3">
      <c r="A860" s="21" t="s">
        <v>18841</v>
      </c>
      <c r="B860" s="22">
        <v>2021</v>
      </c>
      <c r="C860" s="21" t="s">
        <v>18842</v>
      </c>
      <c r="D860" s="45" t="s">
        <v>16910</v>
      </c>
      <c r="E860" s="46"/>
      <c r="F860" s="46"/>
      <c r="G860" s="21" t="s">
        <v>10471</v>
      </c>
      <c r="H860" s="23"/>
    </row>
    <row r="861" spans="1:8" x14ac:dyDescent="0.3">
      <c r="A861" s="21" t="s">
        <v>18843</v>
      </c>
      <c r="B861" s="22">
        <v>2018</v>
      </c>
      <c r="C861" s="21" t="s">
        <v>18844</v>
      </c>
      <c r="D861" s="21" t="s">
        <v>18845</v>
      </c>
      <c r="E861" s="22">
        <v>8</v>
      </c>
      <c r="F861" s="22">
        <v>4</v>
      </c>
      <c r="G861" s="21" t="s">
        <v>18846</v>
      </c>
      <c r="H861" s="23"/>
    </row>
    <row r="862" spans="1:8" x14ac:dyDescent="0.3">
      <c r="A862" s="21" t="s">
        <v>7919</v>
      </c>
      <c r="B862" s="22">
        <v>2020</v>
      </c>
      <c r="C862" s="21" t="s">
        <v>18847</v>
      </c>
      <c r="D862" s="45" t="s">
        <v>1159</v>
      </c>
      <c r="E862" s="46"/>
      <c r="F862" s="46"/>
      <c r="G862" s="21" t="s">
        <v>18848</v>
      </c>
      <c r="H862" s="23"/>
    </row>
    <row r="863" spans="1:8" x14ac:dyDescent="0.3">
      <c r="A863" s="21" t="s">
        <v>4215</v>
      </c>
      <c r="B863" s="21" t="s">
        <v>4274</v>
      </c>
      <c r="C863" s="21" t="s">
        <v>1664</v>
      </c>
      <c r="D863" s="45" t="s">
        <v>1665</v>
      </c>
      <c r="E863" s="46"/>
      <c r="F863" s="46"/>
      <c r="G863" s="21" t="s">
        <v>1666</v>
      </c>
      <c r="H863" s="23"/>
    </row>
    <row r="864" spans="1:8" x14ac:dyDescent="0.3">
      <c r="A864" s="21" t="s">
        <v>18849</v>
      </c>
      <c r="B864" s="22">
        <v>2021</v>
      </c>
      <c r="C864" s="21" t="s">
        <v>18850</v>
      </c>
      <c r="D864" s="45" t="s">
        <v>13322</v>
      </c>
      <c r="E864" s="46"/>
      <c r="F864" s="23"/>
      <c r="G864" s="21" t="s">
        <v>18851</v>
      </c>
      <c r="H864" s="23"/>
    </row>
    <row r="865" spans="1:8" x14ac:dyDescent="0.3">
      <c r="A865" s="21" t="s">
        <v>18852</v>
      </c>
      <c r="B865" s="22">
        <v>2023</v>
      </c>
      <c r="C865" s="21" t="s">
        <v>18853</v>
      </c>
      <c r="D865" s="21" t="s">
        <v>2642</v>
      </c>
      <c r="E865" s="23"/>
      <c r="F865" s="23"/>
      <c r="G865" s="23"/>
      <c r="H865" s="23"/>
    </row>
    <row r="866" spans="1:8" x14ac:dyDescent="0.3">
      <c r="A866" s="21" t="s">
        <v>9949</v>
      </c>
      <c r="B866" s="22">
        <v>2016</v>
      </c>
      <c r="C866" s="21" t="s">
        <v>18854</v>
      </c>
      <c r="D866" s="21" t="s">
        <v>18855</v>
      </c>
      <c r="E866" s="23"/>
      <c r="F866" s="23"/>
      <c r="G866" s="23"/>
      <c r="H866" s="23"/>
    </row>
    <row r="867" spans="1:8" x14ac:dyDescent="0.3">
      <c r="A867" s="21" t="s">
        <v>18856</v>
      </c>
      <c r="B867" s="22">
        <v>2023</v>
      </c>
      <c r="C867" s="21" t="s">
        <v>377</v>
      </c>
      <c r="D867" s="21" t="s">
        <v>446</v>
      </c>
      <c r="E867" s="22">
        <v>216</v>
      </c>
      <c r="F867" s="23"/>
      <c r="G867" s="23"/>
      <c r="H867" s="23"/>
    </row>
    <row r="868" spans="1:8" x14ac:dyDescent="0.3">
      <c r="A868" s="21" t="s">
        <v>18857</v>
      </c>
      <c r="B868" s="22">
        <v>2020</v>
      </c>
      <c r="C868" s="21" t="s">
        <v>18858</v>
      </c>
      <c r="D868" s="21" t="s">
        <v>18859</v>
      </c>
      <c r="E868" s="23"/>
      <c r="F868" s="23"/>
      <c r="G868" s="21" t="s">
        <v>1987</v>
      </c>
      <c r="H868" s="23"/>
    </row>
    <row r="869" spans="1:8" x14ac:dyDescent="0.3">
      <c r="A869" s="21" t="s">
        <v>1107</v>
      </c>
      <c r="B869" s="22">
        <v>2017</v>
      </c>
      <c r="C869" s="21" t="s">
        <v>1108</v>
      </c>
      <c r="D869" s="21" t="s">
        <v>1091</v>
      </c>
      <c r="E869" s="22">
        <v>30</v>
      </c>
      <c r="F869" s="23"/>
      <c r="G869" s="23"/>
      <c r="H869" s="23"/>
    </row>
    <row r="870" spans="1:8" x14ac:dyDescent="0.3">
      <c r="A870" s="21" t="s">
        <v>18860</v>
      </c>
      <c r="B870" s="22">
        <v>2019</v>
      </c>
      <c r="C870" s="21" t="s">
        <v>18861</v>
      </c>
      <c r="D870" s="21" t="s">
        <v>9203</v>
      </c>
      <c r="E870" s="23"/>
      <c r="F870" s="23"/>
      <c r="G870" s="21" t="s">
        <v>18862</v>
      </c>
      <c r="H870" s="23"/>
    </row>
    <row r="871" spans="1:8" x14ac:dyDescent="0.3">
      <c r="A871" s="21" t="s">
        <v>18863</v>
      </c>
      <c r="B871" s="22">
        <v>2020</v>
      </c>
      <c r="C871" s="21" t="s">
        <v>18864</v>
      </c>
      <c r="D871" s="21" t="s">
        <v>18865</v>
      </c>
      <c r="E871" s="23"/>
      <c r="F871" s="23"/>
      <c r="G871" s="23"/>
      <c r="H871" s="23"/>
    </row>
    <row r="872" spans="1:8" x14ac:dyDescent="0.3">
      <c r="A872" s="21" t="s">
        <v>11708</v>
      </c>
      <c r="B872" s="22">
        <v>2020</v>
      </c>
      <c r="C872" s="21" t="s">
        <v>18866</v>
      </c>
      <c r="D872" s="21" t="s">
        <v>18867</v>
      </c>
      <c r="E872" s="23"/>
      <c r="F872" s="23"/>
      <c r="G872" s="23"/>
      <c r="H872" s="23"/>
    </row>
    <row r="873" spans="1:8" x14ac:dyDescent="0.3">
      <c r="A873" s="21" t="s">
        <v>18868</v>
      </c>
      <c r="B873" s="22">
        <v>2023</v>
      </c>
      <c r="C873" s="21" t="s">
        <v>18869</v>
      </c>
      <c r="D873" s="21" t="s">
        <v>18870</v>
      </c>
      <c r="E873" s="22">
        <v>74</v>
      </c>
      <c r="F873" s="22">
        <v>2</v>
      </c>
      <c r="G873" s="21" t="s">
        <v>18871</v>
      </c>
      <c r="H873" s="23"/>
    </row>
    <row r="874" spans="1:8" x14ac:dyDescent="0.3">
      <c r="A874" s="21" t="s">
        <v>18872</v>
      </c>
      <c r="B874" s="22">
        <v>2021</v>
      </c>
      <c r="C874" s="21" t="s">
        <v>18873</v>
      </c>
      <c r="D874" s="21" t="s">
        <v>7084</v>
      </c>
      <c r="E874" s="22">
        <v>7</v>
      </c>
      <c r="F874" s="23"/>
      <c r="G874" s="21" t="s">
        <v>18874</v>
      </c>
      <c r="H874" s="23"/>
    </row>
    <row r="875" spans="1:8" x14ac:dyDescent="0.3">
      <c r="A875" s="21" t="s">
        <v>18875</v>
      </c>
      <c r="B875" s="22">
        <v>2022</v>
      </c>
      <c r="C875" s="21" t="s">
        <v>18876</v>
      </c>
      <c r="D875" s="45" t="s">
        <v>18775</v>
      </c>
      <c r="E875" s="46"/>
      <c r="F875" s="46"/>
      <c r="G875" s="21" t="s">
        <v>18877</v>
      </c>
      <c r="H875" s="23"/>
    </row>
    <row r="876" spans="1:8" x14ac:dyDescent="0.3">
      <c r="A876" s="21" t="s">
        <v>18878</v>
      </c>
      <c r="B876" s="22">
        <v>2020</v>
      </c>
      <c r="C876" s="21" t="s">
        <v>18879</v>
      </c>
      <c r="D876" s="45" t="s">
        <v>18880</v>
      </c>
      <c r="E876" s="46"/>
      <c r="F876" s="23"/>
      <c r="G876" s="21" t="s">
        <v>18881</v>
      </c>
      <c r="H876" s="23"/>
    </row>
    <row r="877" spans="1:8" x14ac:dyDescent="0.3">
      <c r="A877" s="21" t="s">
        <v>18882</v>
      </c>
      <c r="B877" s="22">
        <v>2018</v>
      </c>
      <c r="C877" s="21" t="s">
        <v>18883</v>
      </c>
      <c r="D877" s="21" t="s">
        <v>4025</v>
      </c>
      <c r="E877" s="22">
        <v>56</v>
      </c>
      <c r="F877" s="22">
        <v>2</v>
      </c>
      <c r="G877" s="21" t="s">
        <v>18884</v>
      </c>
      <c r="H877" s="23"/>
    </row>
    <row r="878" spans="1:8" x14ac:dyDescent="0.3">
      <c r="A878" s="21" t="s">
        <v>18885</v>
      </c>
      <c r="B878" s="22">
        <v>2018</v>
      </c>
      <c r="C878" s="21" t="s">
        <v>18886</v>
      </c>
      <c r="D878" s="45" t="s">
        <v>18887</v>
      </c>
      <c r="E878" s="46"/>
      <c r="F878" s="46"/>
      <c r="G878" s="21" t="s">
        <v>18888</v>
      </c>
      <c r="H878" s="23"/>
    </row>
    <row r="879" spans="1:8" x14ac:dyDescent="0.3">
      <c r="A879" s="21" t="s">
        <v>18889</v>
      </c>
      <c r="B879" s="22">
        <v>2017</v>
      </c>
      <c r="C879" s="21" t="s">
        <v>6305</v>
      </c>
      <c r="D879" s="21" t="s">
        <v>906</v>
      </c>
      <c r="E879" s="22">
        <v>5</v>
      </c>
      <c r="F879" s="23"/>
      <c r="G879" s="21" t="s">
        <v>18890</v>
      </c>
      <c r="H879" s="23"/>
    </row>
    <row r="880" spans="1:8" x14ac:dyDescent="0.3">
      <c r="A880" s="21" t="s">
        <v>18891</v>
      </c>
      <c r="B880" s="22">
        <v>2006</v>
      </c>
      <c r="C880" s="21" t="s">
        <v>18892</v>
      </c>
      <c r="D880" s="21" t="s">
        <v>18893</v>
      </c>
      <c r="E880" s="23"/>
      <c r="F880" s="23"/>
      <c r="G880" s="21" t="s">
        <v>18894</v>
      </c>
      <c r="H880" s="23"/>
    </row>
    <row r="881" spans="1:8" x14ac:dyDescent="0.3">
      <c r="A881" s="21" t="s">
        <v>16964</v>
      </c>
      <c r="B881" s="22">
        <v>2017</v>
      </c>
      <c r="C881" s="21" t="s">
        <v>515</v>
      </c>
      <c r="D881" s="45" t="s">
        <v>3177</v>
      </c>
      <c r="E881" s="46"/>
      <c r="F881" s="23"/>
      <c r="G881" s="23"/>
      <c r="H881" s="23"/>
    </row>
    <row r="882" spans="1:8" x14ac:dyDescent="0.3">
      <c r="A882" s="21" t="s">
        <v>18895</v>
      </c>
      <c r="B882" s="22">
        <v>2017</v>
      </c>
      <c r="C882" s="21" t="s">
        <v>5404</v>
      </c>
      <c r="D882" s="21" t="s">
        <v>18896</v>
      </c>
      <c r="E882" s="23"/>
      <c r="F882" s="23"/>
      <c r="G882" s="23"/>
      <c r="H882" s="23"/>
    </row>
    <row r="883" spans="1:8" x14ac:dyDescent="0.3">
      <c r="A883" s="21" t="s">
        <v>18897</v>
      </c>
      <c r="B883" s="22">
        <v>2018</v>
      </c>
      <c r="C883" s="21" t="s">
        <v>5499</v>
      </c>
      <c r="D883" s="21" t="s">
        <v>6121</v>
      </c>
      <c r="E883" s="23"/>
      <c r="F883" s="23"/>
      <c r="G883" s="23"/>
      <c r="H883" s="23"/>
    </row>
    <row r="884" spans="1:8" x14ac:dyDescent="0.3">
      <c r="A884" s="21" t="s">
        <v>18898</v>
      </c>
      <c r="B884" s="22">
        <v>2017</v>
      </c>
      <c r="C884" s="21" t="s">
        <v>6322</v>
      </c>
      <c r="D884" s="45" t="s">
        <v>9855</v>
      </c>
      <c r="E884" s="46"/>
      <c r="F884" s="23"/>
      <c r="G884" s="21" t="s">
        <v>6323</v>
      </c>
      <c r="H884" s="23"/>
    </row>
    <row r="885" spans="1:8" x14ac:dyDescent="0.3">
      <c r="A885" s="21" t="s">
        <v>18899</v>
      </c>
      <c r="B885" s="22">
        <v>2019</v>
      </c>
      <c r="C885" s="21" t="s">
        <v>18900</v>
      </c>
      <c r="D885" s="45" t="s">
        <v>18901</v>
      </c>
      <c r="E885" s="46"/>
      <c r="F885" s="23"/>
      <c r="G885" s="24">
        <v>45981</v>
      </c>
      <c r="H885" s="23"/>
    </row>
    <row r="886" spans="1:8" x14ac:dyDescent="0.3">
      <c r="A886" s="21" t="s">
        <v>18902</v>
      </c>
      <c r="B886" s="22">
        <v>1992</v>
      </c>
      <c r="C886" s="21" t="s">
        <v>18903</v>
      </c>
      <c r="D886" s="21" t="s">
        <v>18904</v>
      </c>
      <c r="E886" s="22">
        <v>1</v>
      </c>
      <c r="F886" s="23"/>
      <c r="G886" s="23"/>
      <c r="H886" s="23"/>
    </row>
    <row r="887" spans="1:8" x14ac:dyDescent="0.3">
      <c r="A887" s="21" t="s">
        <v>18905</v>
      </c>
      <c r="B887" s="22">
        <v>2020</v>
      </c>
      <c r="C887" s="21" t="s">
        <v>7613</v>
      </c>
      <c r="D887" s="21" t="s">
        <v>495</v>
      </c>
      <c r="E887" s="22">
        <v>91</v>
      </c>
      <c r="F887" s="23"/>
      <c r="G887" s="22">
        <v>106198</v>
      </c>
      <c r="H887" s="23"/>
    </row>
    <row r="888" spans="1:8" x14ac:dyDescent="0.3">
      <c r="A888" s="21" t="s">
        <v>18906</v>
      </c>
      <c r="B888" s="22">
        <v>2018</v>
      </c>
      <c r="C888" s="21" t="s">
        <v>18907</v>
      </c>
      <c r="D888" s="21" t="s">
        <v>18908</v>
      </c>
      <c r="E888" s="23"/>
      <c r="F888" s="23"/>
      <c r="G888" s="23"/>
      <c r="H888" s="23"/>
    </row>
    <row r="889" spans="1:8" x14ac:dyDescent="0.3">
      <c r="A889" s="21" t="s">
        <v>18909</v>
      </c>
      <c r="B889" s="22">
        <v>2014</v>
      </c>
      <c r="C889" s="21" t="s">
        <v>10262</v>
      </c>
      <c r="D889" s="21" t="s">
        <v>10263</v>
      </c>
      <c r="E889" s="23"/>
      <c r="F889" s="23"/>
      <c r="G889" s="23"/>
      <c r="H889" s="23"/>
    </row>
    <row r="890" spans="1:8" x14ac:dyDescent="0.3">
      <c r="A890" s="21" t="s">
        <v>18910</v>
      </c>
      <c r="B890" s="22">
        <v>2018</v>
      </c>
      <c r="C890" s="21" t="s">
        <v>14541</v>
      </c>
      <c r="D890" s="45" t="s">
        <v>18911</v>
      </c>
      <c r="E890" s="46"/>
      <c r="F890" s="46"/>
      <c r="G890" s="21" t="s">
        <v>18912</v>
      </c>
      <c r="H890" s="23"/>
    </row>
    <row r="891" spans="1:8" x14ac:dyDescent="0.3">
      <c r="A891" s="21" t="s">
        <v>18913</v>
      </c>
      <c r="B891" s="22">
        <v>2010</v>
      </c>
      <c r="C891" s="21" t="s">
        <v>18914</v>
      </c>
      <c r="D891" s="45" t="s">
        <v>18915</v>
      </c>
      <c r="E891" s="46"/>
      <c r="F891" s="23"/>
      <c r="G891" s="21" t="s">
        <v>18916</v>
      </c>
      <c r="H891" s="23"/>
    </row>
    <row r="892" spans="1:8" x14ac:dyDescent="0.3">
      <c r="A892" s="21" t="s">
        <v>18917</v>
      </c>
      <c r="B892" s="22">
        <v>2014</v>
      </c>
      <c r="C892" s="21" t="s">
        <v>6216</v>
      </c>
      <c r="D892" s="45" t="s">
        <v>3755</v>
      </c>
      <c r="E892" s="46"/>
      <c r="F892" s="46"/>
      <c r="G892" s="21" t="s">
        <v>6309</v>
      </c>
      <c r="H892" s="23"/>
    </row>
    <row r="893" spans="1:8" x14ac:dyDescent="0.3">
      <c r="A893" s="21" t="s">
        <v>18918</v>
      </c>
      <c r="B893" s="22">
        <v>2020</v>
      </c>
      <c r="C893" s="21" t="s">
        <v>18919</v>
      </c>
      <c r="D893" s="21" t="s">
        <v>18920</v>
      </c>
      <c r="E893" s="23"/>
      <c r="F893" s="23"/>
      <c r="G893" s="21" t="s">
        <v>18921</v>
      </c>
      <c r="H893" s="23"/>
    </row>
    <row r="894" spans="1:8" x14ac:dyDescent="0.3">
      <c r="A894" s="21" t="s">
        <v>18922</v>
      </c>
      <c r="B894" s="22">
        <v>2019</v>
      </c>
      <c r="C894" s="21" t="s">
        <v>18923</v>
      </c>
      <c r="D894" s="45" t="s">
        <v>18924</v>
      </c>
      <c r="E894" s="46"/>
      <c r="F894" s="46"/>
      <c r="G894" s="21" t="s">
        <v>18925</v>
      </c>
      <c r="H894" s="23"/>
    </row>
    <row r="895" spans="1:8" x14ac:dyDescent="0.3">
      <c r="A895" s="21" t="s">
        <v>18926</v>
      </c>
      <c r="B895" s="22">
        <v>2010</v>
      </c>
      <c r="C895" s="21" t="s">
        <v>18927</v>
      </c>
      <c r="D895" s="45" t="s">
        <v>18928</v>
      </c>
      <c r="E895" s="46"/>
      <c r="F895" s="23"/>
      <c r="G895" s="21" t="s">
        <v>18929</v>
      </c>
      <c r="H895" s="23"/>
    </row>
    <row r="896" spans="1:8" x14ac:dyDescent="0.3">
      <c r="A896" s="21" t="s">
        <v>18930</v>
      </c>
      <c r="B896" s="22">
        <v>2012</v>
      </c>
      <c r="C896" s="21" t="s">
        <v>4879</v>
      </c>
      <c r="D896" s="21" t="s">
        <v>2724</v>
      </c>
      <c r="E896" s="22">
        <v>63</v>
      </c>
      <c r="F896" s="22">
        <v>2</v>
      </c>
      <c r="G896" s="21" t="s">
        <v>7339</v>
      </c>
      <c r="H896" s="23"/>
    </row>
    <row r="897" spans="1:8" x14ac:dyDescent="0.3">
      <c r="A897" s="21" t="s">
        <v>18931</v>
      </c>
      <c r="B897" s="22">
        <v>1997</v>
      </c>
      <c r="C897" s="21" t="s">
        <v>18932</v>
      </c>
      <c r="D897" s="21" t="s">
        <v>18933</v>
      </c>
      <c r="E897" s="23"/>
      <c r="F897" s="23"/>
      <c r="G897" s="21" t="s">
        <v>18934</v>
      </c>
      <c r="H897" s="23"/>
    </row>
    <row r="898" spans="1:8" x14ac:dyDescent="0.3">
      <c r="A898" s="21" t="s">
        <v>18935</v>
      </c>
      <c r="B898" s="22">
        <v>1978</v>
      </c>
      <c r="C898" s="21" t="s">
        <v>18936</v>
      </c>
      <c r="D898" s="21" t="s">
        <v>18937</v>
      </c>
      <c r="E898" s="22">
        <v>8</v>
      </c>
      <c r="F898" s="22">
        <v>6</v>
      </c>
      <c r="G898" s="21" t="s">
        <v>18938</v>
      </c>
      <c r="H898" s="23"/>
    </row>
    <row r="899" spans="1:8" x14ac:dyDescent="0.3">
      <c r="A899" s="21" t="s">
        <v>18939</v>
      </c>
      <c r="B899" s="22">
        <v>2004</v>
      </c>
      <c r="C899" s="21" t="s">
        <v>18940</v>
      </c>
      <c r="D899" s="21" t="s">
        <v>18941</v>
      </c>
      <c r="E899" s="22">
        <v>57</v>
      </c>
      <c r="F899" s="22">
        <v>2</v>
      </c>
      <c r="G899" s="21" t="s">
        <v>18942</v>
      </c>
      <c r="H899" s="23"/>
    </row>
    <row r="900" spans="1:8" x14ac:dyDescent="0.3">
      <c r="A900" s="21" t="s">
        <v>18943</v>
      </c>
      <c r="B900" s="22">
        <v>2006</v>
      </c>
      <c r="C900" s="21" t="s">
        <v>18944</v>
      </c>
      <c r="D900" s="21" t="s">
        <v>18945</v>
      </c>
      <c r="E900" s="22">
        <v>4</v>
      </c>
      <c r="F900" s="23"/>
      <c r="G900" s="21" t="s">
        <v>18946</v>
      </c>
      <c r="H900" s="23"/>
    </row>
    <row r="901" spans="1:8" x14ac:dyDescent="0.3">
      <c r="A901" s="21" t="s">
        <v>18094</v>
      </c>
      <c r="B901" s="22">
        <v>2009</v>
      </c>
      <c r="C901" s="21" t="s">
        <v>3677</v>
      </c>
      <c r="D901" s="21" t="s">
        <v>13565</v>
      </c>
      <c r="E901" s="22">
        <v>2</v>
      </c>
      <c r="F901" s="23"/>
      <c r="G901" s="22" t="s">
        <v>18096</v>
      </c>
      <c r="H901" s="23"/>
    </row>
    <row r="902" spans="1:8" x14ac:dyDescent="0.3">
      <c r="A902" s="21" t="s">
        <v>18947</v>
      </c>
      <c r="B902" s="22">
        <v>2008</v>
      </c>
      <c r="C902" s="21" t="s">
        <v>8407</v>
      </c>
      <c r="D902" s="21" t="s">
        <v>7252</v>
      </c>
      <c r="E902" s="22">
        <v>34</v>
      </c>
      <c r="F902" s="22">
        <v>4</v>
      </c>
      <c r="G902" s="21" t="s">
        <v>8408</v>
      </c>
      <c r="H902" s="23"/>
    </row>
    <row r="903" spans="1:8" x14ac:dyDescent="0.3">
      <c r="A903" s="21" t="s">
        <v>18948</v>
      </c>
      <c r="B903" s="22">
        <v>2024</v>
      </c>
      <c r="C903" s="21" t="s">
        <v>18949</v>
      </c>
      <c r="D903" s="45" t="s">
        <v>18950</v>
      </c>
      <c r="E903" s="46"/>
      <c r="F903" s="23"/>
      <c r="G903" s="21" t="s">
        <v>7132</v>
      </c>
      <c r="H903" s="23"/>
    </row>
    <row r="904" spans="1:8" x14ac:dyDescent="0.3">
      <c r="A904" s="21" t="s">
        <v>18951</v>
      </c>
      <c r="B904" s="22">
        <v>2006</v>
      </c>
      <c r="C904" s="21" t="s">
        <v>18952</v>
      </c>
      <c r="D904" s="45" t="s">
        <v>18953</v>
      </c>
      <c r="E904" s="46"/>
      <c r="F904" s="23"/>
      <c r="G904" s="21" t="s">
        <v>18954</v>
      </c>
      <c r="H904" s="23"/>
    </row>
    <row r="905" spans="1:8" x14ac:dyDescent="0.3">
      <c r="A905" s="21" t="s">
        <v>18955</v>
      </c>
      <c r="B905" s="22">
        <v>2022</v>
      </c>
      <c r="C905" s="21" t="s">
        <v>18956</v>
      </c>
      <c r="D905" s="45" t="s">
        <v>18957</v>
      </c>
      <c r="E905" s="46"/>
      <c r="F905" s="23"/>
      <c r="G905" s="23"/>
      <c r="H905" s="23"/>
    </row>
    <row r="906" spans="1:8" x14ac:dyDescent="0.3">
      <c r="A906" s="21" t="s">
        <v>18958</v>
      </c>
      <c r="B906" s="22">
        <v>2015</v>
      </c>
      <c r="C906" s="21" t="s">
        <v>489</v>
      </c>
      <c r="D906" s="21" t="s">
        <v>18959</v>
      </c>
      <c r="E906" s="22">
        <v>7</v>
      </c>
      <c r="F906" s="22">
        <v>2</v>
      </c>
      <c r="G906" s="21" t="s">
        <v>491</v>
      </c>
      <c r="H906" s="23"/>
    </row>
    <row r="907" spans="1:8" x14ac:dyDescent="0.3">
      <c r="A907" s="21" t="s">
        <v>18960</v>
      </c>
      <c r="B907" s="22">
        <v>2022</v>
      </c>
      <c r="C907" s="21" t="s">
        <v>18961</v>
      </c>
      <c r="D907" s="45" t="s">
        <v>18962</v>
      </c>
      <c r="E907" s="46"/>
      <c r="F907" s="23"/>
      <c r="G907" s="23"/>
      <c r="H907" s="23"/>
    </row>
    <row r="908" spans="1:8" x14ac:dyDescent="0.3">
      <c r="A908" s="21" t="s">
        <v>18963</v>
      </c>
      <c r="B908" s="22">
        <v>2021</v>
      </c>
      <c r="C908" s="21" t="s">
        <v>18964</v>
      </c>
      <c r="D908" s="45" t="s">
        <v>18965</v>
      </c>
      <c r="E908" s="46"/>
      <c r="F908" s="23"/>
      <c r="G908" s="21" t="s">
        <v>18966</v>
      </c>
      <c r="H908" s="23"/>
    </row>
    <row r="909" spans="1:8" x14ac:dyDescent="0.3">
      <c r="A909" s="21" t="s">
        <v>18967</v>
      </c>
      <c r="B909" s="22">
        <v>1995</v>
      </c>
      <c r="C909" s="21" t="s">
        <v>4695</v>
      </c>
      <c r="D909" s="21" t="s">
        <v>14589</v>
      </c>
      <c r="E909" s="22">
        <v>20</v>
      </c>
      <c r="F909" s="23"/>
      <c r="G909" s="21" t="s">
        <v>4696</v>
      </c>
      <c r="H909" s="23"/>
    </row>
    <row r="910" spans="1:8" x14ac:dyDescent="0.3">
      <c r="A910" s="21" t="s">
        <v>9767</v>
      </c>
      <c r="B910" s="22">
        <v>2017</v>
      </c>
      <c r="C910" s="21" t="s">
        <v>515</v>
      </c>
      <c r="D910" s="21" t="s">
        <v>4177</v>
      </c>
      <c r="E910" s="22">
        <v>11</v>
      </c>
      <c r="F910" s="23"/>
      <c r="G910" s="21" t="s">
        <v>517</v>
      </c>
      <c r="H910" s="23"/>
    </row>
    <row r="911" spans="1:8" x14ac:dyDescent="0.3">
      <c r="A911" s="21" t="s">
        <v>18968</v>
      </c>
      <c r="B911" s="22">
        <v>2018</v>
      </c>
      <c r="C911" s="21" t="s">
        <v>526</v>
      </c>
      <c r="D911" s="21" t="s">
        <v>6176</v>
      </c>
      <c r="E911" s="22">
        <v>51</v>
      </c>
      <c r="F911" s="22">
        <v>4</v>
      </c>
      <c r="G911" s="21" t="s">
        <v>2372</v>
      </c>
      <c r="H911" s="23"/>
    </row>
    <row r="912" spans="1:8" x14ac:dyDescent="0.3">
      <c r="A912" s="21" t="s">
        <v>18969</v>
      </c>
      <c r="B912" s="22">
        <v>2023</v>
      </c>
      <c r="C912" s="21" t="s">
        <v>4179</v>
      </c>
      <c r="D912" s="21" t="s">
        <v>2642</v>
      </c>
      <c r="E912" s="22">
        <v>29</v>
      </c>
      <c r="F912" s="22">
        <v>6</v>
      </c>
      <c r="G912" s="21" t="s">
        <v>18970</v>
      </c>
      <c r="H912" s="23"/>
    </row>
    <row r="913" spans="1:8" x14ac:dyDescent="0.3">
      <c r="A913" s="21" t="s">
        <v>18971</v>
      </c>
      <c r="B913" s="22">
        <v>2023</v>
      </c>
      <c r="C913" s="21" t="s">
        <v>18972</v>
      </c>
      <c r="D913" s="21" t="s">
        <v>4248</v>
      </c>
      <c r="E913" s="23"/>
      <c r="F913" s="23"/>
      <c r="G913" s="23"/>
      <c r="H913" s="27" t="s">
        <v>18973</v>
      </c>
    </row>
    <row r="914" spans="1:8" x14ac:dyDescent="0.3">
      <c r="A914" s="21" t="s">
        <v>18974</v>
      </c>
      <c r="B914" s="22">
        <v>2023</v>
      </c>
      <c r="C914" s="21" t="s">
        <v>18975</v>
      </c>
      <c r="D914" s="21" t="s">
        <v>18976</v>
      </c>
      <c r="E914" s="23"/>
      <c r="F914" s="23"/>
      <c r="G914" s="23"/>
      <c r="H914" s="23"/>
    </row>
    <row r="915" spans="1:8" x14ac:dyDescent="0.3">
      <c r="A915" s="21" t="s">
        <v>18977</v>
      </c>
      <c r="B915" s="22">
        <v>1995</v>
      </c>
      <c r="C915" s="21" t="s">
        <v>1342</v>
      </c>
      <c r="D915" s="21" t="s">
        <v>1343</v>
      </c>
      <c r="E915" s="22">
        <v>14</v>
      </c>
      <c r="F915" s="23"/>
      <c r="G915" s="21" t="s">
        <v>18978</v>
      </c>
      <c r="H915" s="23"/>
    </row>
    <row r="916" spans="1:8" x14ac:dyDescent="0.3">
      <c r="A916" s="21" t="s">
        <v>18979</v>
      </c>
      <c r="B916" s="22">
        <v>2023</v>
      </c>
      <c r="C916" s="21" t="s">
        <v>18980</v>
      </c>
      <c r="D916" s="21" t="s">
        <v>1626</v>
      </c>
      <c r="E916" s="23"/>
      <c r="F916" s="23"/>
      <c r="G916" s="23"/>
      <c r="H916" s="27" t="s">
        <v>18981</v>
      </c>
    </row>
    <row r="917" spans="1:8" x14ac:dyDescent="0.3">
      <c r="A917" s="21" t="s">
        <v>18982</v>
      </c>
      <c r="B917" s="22">
        <v>2021</v>
      </c>
      <c r="C917" s="21" t="s">
        <v>18983</v>
      </c>
      <c r="D917" s="45" t="s">
        <v>18984</v>
      </c>
      <c r="E917" s="46"/>
      <c r="F917" s="23"/>
      <c r="G917" s="23"/>
      <c r="H917" s="23"/>
    </row>
    <row r="918" spans="1:8" x14ac:dyDescent="0.3">
      <c r="A918" s="21" t="s">
        <v>18985</v>
      </c>
      <c r="B918" s="22">
        <v>2024</v>
      </c>
      <c r="C918" s="21" t="s">
        <v>18986</v>
      </c>
      <c r="D918" s="21" t="s">
        <v>8575</v>
      </c>
      <c r="E918" s="22">
        <v>8</v>
      </c>
      <c r="F918" s="21" t="s">
        <v>14713</v>
      </c>
      <c r="G918" s="45" t="s">
        <v>18987</v>
      </c>
      <c r="H918" s="46"/>
    </row>
    <row r="919" spans="1:8" x14ac:dyDescent="0.3">
      <c r="A919" s="21" t="s">
        <v>18988</v>
      </c>
      <c r="B919" s="22">
        <v>2023</v>
      </c>
      <c r="C919" s="21" t="s">
        <v>18989</v>
      </c>
      <c r="D919" s="21" t="s">
        <v>18990</v>
      </c>
      <c r="E919" s="23"/>
      <c r="F919" s="23"/>
      <c r="G919" s="23"/>
      <c r="H919" s="27" t="s">
        <v>18991</v>
      </c>
    </row>
    <row r="920" spans="1:8" x14ac:dyDescent="0.3">
      <c r="A920" s="21" t="s">
        <v>18992</v>
      </c>
      <c r="B920" s="22">
        <v>2020</v>
      </c>
      <c r="C920" s="21" t="s">
        <v>18993</v>
      </c>
      <c r="D920" s="21" t="s">
        <v>8575</v>
      </c>
      <c r="E920" s="22">
        <v>4</v>
      </c>
      <c r="F920" s="21" t="s">
        <v>8576</v>
      </c>
      <c r="G920" s="21" t="s">
        <v>5557</v>
      </c>
      <c r="H920" s="23"/>
    </row>
    <row r="921" spans="1:8" x14ac:dyDescent="0.3">
      <c r="A921" s="21" t="s">
        <v>18994</v>
      </c>
      <c r="B921" s="22">
        <v>2018</v>
      </c>
      <c r="C921" s="21" t="s">
        <v>18995</v>
      </c>
      <c r="D921" s="21" t="s">
        <v>3610</v>
      </c>
      <c r="E921" s="23"/>
      <c r="F921" s="23"/>
      <c r="G921" s="23"/>
      <c r="H921" s="23"/>
    </row>
    <row r="922" spans="1:8" x14ac:dyDescent="0.3">
      <c r="A922" s="21" t="s">
        <v>18996</v>
      </c>
      <c r="B922" s="22">
        <v>2023</v>
      </c>
      <c r="C922" s="21" t="s">
        <v>18980</v>
      </c>
      <c r="D922" s="21" t="s">
        <v>1626</v>
      </c>
      <c r="E922" s="23"/>
      <c r="F922" s="23"/>
      <c r="G922" s="23"/>
      <c r="H922" s="27" t="s">
        <v>18997</v>
      </c>
    </row>
    <row r="923" spans="1:8" x14ac:dyDescent="0.3">
      <c r="A923" s="21" t="s">
        <v>18998</v>
      </c>
      <c r="B923" s="22">
        <v>2023</v>
      </c>
      <c r="C923" s="21" t="s">
        <v>18999</v>
      </c>
      <c r="D923" s="21" t="s">
        <v>4818</v>
      </c>
      <c r="E923" s="22">
        <v>24</v>
      </c>
      <c r="F923" s="22">
        <v>6</v>
      </c>
      <c r="G923" s="21" t="s">
        <v>19000</v>
      </c>
      <c r="H923" s="23"/>
    </row>
    <row r="924" spans="1:8" x14ac:dyDescent="0.3">
      <c r="A924" s="21" t="s">
        <v>18990</v>
      </c>
      <c r="B924" s="22">
        <v>2023</v>
      </c>
      <c r="C924" s="21" t="s">
        <v>19001</v>
      </c>
      <c r="D924" s="23"/>
      <c r="E924" s="23"/>
      <c r="F924" s="23"/>
      <c r="G924" s="47" t="s">
        <v>19002</v>
      </c>
      <c r="H924" s="46"/>
    </row>
    <row r="925" spans="1:8" x14ac:dyDescent="0.3">
      <c r="A925" s="21" t="s">
        <v>19003</v>
      </c>
      <c r="B925" s="22">
        <v>2023</v>
      </c>
      <c r="C925" s="21" t="s">
        <v>19004</v>
      </c>
      <c r="D925" s="21" t="s">
        <v>8147</v>
      </c>
      <c r="E925" s="22">
        <v>34</v>
      </c>
      <c r="F925" s="22">
        <v>1</v>
      </c>
      <c r="G925" s="21" t="s">
        <v>19005</v>
      </c>
      <c r="H925" s="23"/>
    </row>
    <row r="926" spans="1:8" x14ac:dyDescent="0.3">
      <c r="A926" s="21" t="s">
        <v>19006</v>
      </c>
      <c r="B926" s="22">
        <v>2004</v>
      </c>
      <c r="C926" s="21" t="s">
        <v>19007</v>
      </c>
      <c r="D926" s="21" t="s">
        <v>19008</v>
      </c>
      <c r="E926" s="22">
        <v>3</v>
      </c>
      <c r="F926" s="23"/>
      <c r="G926" s="21" t="s">
        <v>19009</v>
      </c>
      <c r="H926" s="23"/>
    </row>
    <row r="927" spans="1:8" x14ac:dyDescent="0.3">
      <c r="A927" s="21" t="s">
        <v>19010</v>
      </c>
      <c r="B927" s="22">
        <v>2003</v>
      </c>
      <c r="C927" s="21" t="s">
        <v>19011</v>
      </c>
      <c r="D927" s="21" t="s">
        <v>19012</v>
      </c>
      <c r="E927" s="22">
        <v>242</v>
      </c>
      <c r="F927" s="23"/>
      <c r="G927" s="21" t="s">
        <v>19013</v>
      </c>
      <c r="H927" s="23"/>
    </row>
    <row r="928" spans="1:8" x14ac:dyDescent="0.3">
      <c r="A928" s="21" t="s">
        <v>19014</v>
      </c>
      <c r="B928" s="22">
        <v>2021</v>
      </c>
      <c r="C928" s="21" t="s">
        <v>19015</v>
      </c>
      <c r="D928" s="45" t="s">
        <v>18957</v>
      </c>
      <c r="E928" s="46"/>
      <c r="F928" s="23"/>
      <c r="G928" s="23"/>
      <c r="H928" s="23"/>
    </row>
    <row r="929" spans="1:8" x14ac:dyDescent="0.3">
      <c r="A929" s="21" t="s">
        <v>19016</v>
      </c>
      <c r="B929" s="22">
        <v>2018</v>
      </c>
      <c r="C929" s="21" t="s">
        <v>3315</v>
      </c>
      <c r="D929" s="21" t="s">
        <v>828</v>
      </c>
      <c r="E929" s="22">
        <v>12</v>
      </c>
      <c r="F929" s="23"/>
      <c r="G929" s="23"/>
      <c r="H929" s="23"/>
    </row>
    <row r="930" spans="1:8" x14ac:dyDescent="0.3">
      <c r="A930" s="21" t="s">
        <v>19017</v>
      </c>
      <c r="B930" s="22">
        <v>2020</v>
      </c>
      <c r="C930" s="21" t="s">
        <v>8341</v>
      </c>
      <c r="D930" s="21" t="s">
        <v>8342</v>
      </c>
      <c r="E930" s="23"/>
      <c r="F930" s="23"/>
      <c r="G930" s="23"/>
      <c r="H930" s="23"/>
    </row>
    <row r="931" spans="1:8" x14ac:dyDescent="0.3">
      <c r="A931" s="21" t="s">
        <v>19018</v>
      </c>
      <c r="B931" s="22">
        <v>2019</v>
      </c>
      <c r="C931" s="21" t="s">
        <v>11742</v>
      </c>
      <c r="D931" s="21" t="s">
        <v>2653</v>
      </c>
      <c r="E931" s="23"/>
      <c r="F931" s="23"/>
      <c r="G931" s="21" t="s">
        <v>11744</v>
      </c>
      <c r="H931" s="23"/>
    </row>
    <row r="932" spans="1:8" x14ac:dyDescent="0.3">
      <c r="A932" s="21" t="s">
        <v>9840</v>
      </c>
      <c r="B932" s="22">
        <v>2017</v>
      </c>
      <c r="C932" s="21" t="s">
        <v>1664</v>
      </c>
      <c r="D932" s="45" t="s">
        <v>4216</v>
      </c>
      <c r="E932" s="46"/>
      <c r="F932" s="46"/>
      <c r="G932" s="21" t="s">
        <v>1666</v>
      </c>
      <c r="H932" s="23"/>
    </row>
    <row r="933" spans="1:8" x14ac:dyDescent="0.3">
      <c r="A933" s="21" t="s">
        <v>19019</v>
      </c>
      <c r="B933" s="22">
        <v>2022</v>
      </c>
      <c r="C933" s="21" t="s">
        <v>19020</v>
      </c>
      <c r="D933" s="21" t="s">
        <v>715</v>
      </c>
      <c r="E933" s="22">
        <v>10</v>
      </c>
      <c r="F933" s="23"/>
      <c r="G933" s="45" t="s">
        <v>19021</v>
      </c>
      <c r="H933" s="46"/>
    </row>
    <row r="934" spans="1:8" x14ac:dyDescent="0.3">
      <c r="A934" s="21" t="s">
        <v>19022</v>
      </c>
      <c r="B934" s="22">
        <v>2021</v>
      </c>
      <c r="C934" s="21" t="s">
        <v>19023</v>
      </c>
      <c r="D934" s="45" t="s">
        <v>19024</v>
      </c>
      <c r="E934" s="46"/>
      <c r="F934" s="23"/>
      <c r="G934" s="23"/>
      <c r="H934" s="23"/>
    </row>
    <row r="935" spans="1:8" x14ac:dyDescent="0.3">
      <c r="A935" s="21" t="s">
        <v>19025</v>
      </c>
      <c r="B935" s="22">
        <v>2012</v>
      </c>
      <c r="C935" s="21" t="s">
        <v>19026</v>
      </c>
      <c r="D935" s="21" t="s">
        <v>8147</v>
      </c>
      <c r="E935" s="22">
        <v>23</v>
      </c>
      <c r="F935" s="22">
        <v>1</v>
      </c>
      <c r="G935" s="21" t="s">
        <v>19027</v>
      </c>
      <c r="H935" s="23"/>
    </row>
    <row r="936" spans="1:8" x14ac:dyDescent="0.3">
      <c r="A936" s="21" t="s">
        <v>19028</v>
      </c>
      <c r="B936" s="22">
        <v>2017</v>
      </c>
      <c r="C936" s="21" t="s">
        <v>19029</v>
      </c>
      <c r="D936" s="45" t="s">
        <v>18591</v>
      </c>
      <c r="E936" s="46"/>
      <c r="F936" s="23"/>
      <c r="G936" s="23"/>
      <c r="H936" s="23"/>
    </row>
    <row r="937" spans="1:8" x14ac:dyDescent="0.3">
      <c r="A937" s="21" t="s">
        <v>17431</v>
      </c>
      <c r="B937" s="22">
        <v>2021</v>
      </c>
      <c r="C937" s="21" t="s">
        <v>19030</v>
      </c>
      <c r="D937" s="23"/>
      <c r="E937" s="23"/>
      <c r="F937" s="23"/>
      <c r="G937" s="23"/>
      <c r="H937" s="23"/>
    </row>
    <row r="938" spans="1:8" x14ac:dyDescent="0.3">
      <c r="A938" s="21" t="s">
        <v>19031</v>
      </c>
      <c r="B938" s="22">
        <v>2018</v>
      </c>
      <c r="C938" s="21" t="s">
        <v>3018</v>
      </c>
      <c r="D938" s="21" t="s">
        <v>1317</v>
      </c>
      <c r="E938" s="22">
        <v>359</v>
      </c>
      <c r="F938" s="22">
        <v>6380</v>
      </c>
      <c r="G938" s="21" t="s">
        <v>3019</v>
      </c>
      <c r="H938" s="23"/>
    </row>
    <row r="939" spans="1:8" x14ac:dyDescent="0.3">
      <c r="A939" s="21" t="s">
        <v>19032</v>
      </c>
      <c r="B939" s="22">
        <v>2024</v>
      </c>
      <c r="C939" s="21" t="s">
        <v>19033</v>
      </c>
      <c r="D939" s="21" t="s">
        <v>14044</v>
      </c>
      <c r="E939" s="22">
        <v>43</v>
      </c>
      <c r="F939" s="22">
        <v>1</v>
      </c>
      <c r="G939" s="21" t="s">
        <v>1622</v>
      </c>
      <c r="H939" s="23"/>
    </row>
    <row r="940" spans="1:8" x14ac:dyDescent="0.3">
      <c r="A940" s="21" t="s">
        <v>19034</v>
      </c>
      <c r="B940" s="22">
        <v>2022</v>
      </c>
      <c r="C940" s="21" t="s">
        <v>19035</v>
      </c>
      <c r="D940" s="21" t="s">
        <v>7216</v>
      </c>
      <c r="E940" s="22">
        <v>46</v>
      </c>
      <c r="F940" s="22">
        <v>1</v>
      </c>
      <c r="G940" s="21" t="s">
        <v>19036</v>
      </c>
      <c r="H940" s="23"/>
    </row>
    <row r="941" spans="1:8" x14ac:dyDescent="0.3">
      <c r="A941" s="21" t="s">
        <v>19037</v>
      </c>
      <c r="B941" s="22">
        <v>2023</v>
      </c>
      <c r="C941" s="21" t="s">
        <v>19038</v>
      </c>
      <c r="D941" s="21" t="s">
        <v>8147</v>
      </c>
      <c r="E941" s="22">
        <v>34</v>
      </c>
      <c r="F941" s="22">
        <v>1</v>
      </c>
      <c r="G941" s="21" t="s">
        <v>19039</v>
      </c>
      <c r="H941" s="23"/>
    </row>
    <row r="942" spans="1:8" x14ac:dyDescent="0.3">
      <c r="A942" s="21" t="s">
        <v>19040</v>
      </c>
      <c r="B942" s="22">
        <v>2010</v>
      </c>
      <c r="C942" s="21" t="s">
        <v>19041</v>
      </c>
      <c r="D942" s="21" t="s">
        <v>19042</v>
      </c>
      <c r="E942" s="22">
        <v>1</v>
      </c>
      <c r="F942" s="23"/>
      <c r="G942" s="21" t="s">
        <v>19043</v>
      </c>
      <c r="H942" s="23"/>
    </row>
    <row r="943" spans="1:8" x14ac:dyDescent="0.3">
      <c r="A943" s="21" t="s">
        <v>10351</v>
      </c>
      <c r="B943" s="22">
        <v>2020</v>
      </c>
      <c r="C943" s="21" t="s">
        <v>1729</v>
      </c>
      <c r="D943" s="21" t="s">
        <v>10352</v>
      </c>
      <c r="E943" s="22">
        <v>102</v>
      </c>
      <c r="F943" s="22">
        <v>2</v>
      </c>
      <c r="G943" s="21" t="s">
        <v>10353</v>
      </c>
      <c r="H943" s="23"/>
    </row>
    <row r="944" spans="1:8" x14ac:dyDescent="0.3">
      <c r="A944" s="21" t="s">
        <v>19044</v>
      </c>
      <c r="B944" s="22">
        <v>2021</v>
      </c>
      <c r="C944" s="21" t="s">
        <v>19045</v>
      </c>
      <c r="D944" s="23"/>
      <c r="E944" s="23"/>
      <c r="F944" s="23"/>
      <c r="G944" s="47" t="s">
        <v>19046</v>
      </c>
      <c r="H944" s="46"/>
    </row>
    <row r="945" spans="1:8" x14ac:dyDescent="0.3">
      <c r="A945" s="21" t="s">
        <v>19047</v>
      </c>
      <c r="B945" s="22">
        <v>2021</v>
      </c>
      <c r="C945" s="21" t="s">
        <v>19048</v>
      </c>
      <c r="D945" s="23"/>
      <c r="E945" s="23"/>
      <c r="F945" s="23"/>
      <c r="G945" s="45" t="s">
        <v>19049</v>
      </c>
      <c r="H945" s="46"/>
    </row>
    <row r="946" spans="1:8" x14ac:dyDescent="0.3">
      <c r="A946" s="21" t="s">
        <v>19050</v>
      </c>
      <c r="B946" s="22">
        <v>2020</v>
      </c>
      <c r="C946" s="21" t="s">
        <v>19051</v>
      </c>
      <c r="D946" s="23"/>
      <c r="E946" s="23"/>
      <c r="F946" s="23"/>
      <c r="G946" s="23"/>
      <c r="H946" s="23"/>
    </row>
    <row r="947" spans="1:8" x14ac:dyDescent="0.3">
      <c r="A947" s="21" t="s">
        <v>1229</v>
      </c>
      <c r="B947" s="22">
        <v>2002</v>
      </c>
      <c r="C947" s="21" t="s">
        <v>4679</v>
      </c>
      <c r="D947" s="21" t="s">
        <v>1231</v>
      </c>
      <c r="E947" s="22">
        <v>16</v>
      </c>
      <c r="F947" s="23"/>
      <c r="G947" s="21" t="s">
        <v>1782</v>
      </c>
      <c r="H947" s="21" t="s">
        <v>1783</v>
      </c>
    </row>
    <row r="948" spans="1:8" x14ac:dyDescent="0.3">
      <c r="A948" s="21" t="s">
        <v>514</v>
      </c>
      <c r="B948" s="22">
        <v>2017</v>
      </c>
      <c r="C948" s="21" t="s">
        <v>515</v>
      </c>
      <c r="D948" s="21" t="s">
        <v>19052</v>
      </c>
      <c r="E948" s="22">
        <v>11</v>
      </c>
      <c r="F948" s="22">
        <v>1</v>
      </c>
      <c r="G948" s="21" t="s">
        <v>517</v>
      </c>
      <c r="H948" s="23"/>
    </row>
    <row r="949" spans="1:8" x14ac:dyDescent="0.3">
      <c r="A949" s="21" t="s">
        <v>19053</v>
      </c>
      <c r="B949" s="22">
        <v>2005</v>
      </c>
      <c r="C949" s="21" t="s">
        <v>19054</v>
      </c>
      <c r="D949" s="21" t="s">
        <v>18214</v>
      </c>
      <c r="E949" s="22">
        <v>34</v>
      </c>
      <c r="F949" s="22">
        <v>1</v>
      </c>
      <c r="G949" s="21" t="s">
        <v>19055</v>
      </c>
      <c r="H949" s="21" t="s">
        <v>19056</v>
      </c>
    </row>
    <row r="950" spans="1:8" x14ac:dyDescent="0.3">
      <c r="A950" s="21" t="s">
        <v>19057</v>
      </c>
      <c r="B950" s="22">
        <v>2023</v>
      </c>
      <c r="C950" s="21" t="s">
        <v>19057</v>
      </c>
      <c r="D950" s="23"/>
      <c r="E950" s="23"/>
      <c r="F950" s="23"/>
      <c r="G950" s="47" t="s">
        <v>19058</v>
      </c>
      <c r="H950" s="46"/>
    </row>
    <row r="951" spans="1:8" x14ac:dyDescent="0.3">
      <c r="A951" s="21" t="s">
        <v>19059</v>
      </c>
      <c r="B951" s="22">
        <v>2021</v>
      </c>
      <c r="C951" s="21" t="s">
        <v>19060</v>
      </c>
      <c r="D951" s="23"/>
      <c r="E951" s="23"/>
      <c r="F951" s="23"/>
      <c r="G951" s="23"/>
      <c r="H951" s="23"/>
    </row>
    <row r="952" spans="1:8" x14ac:dyDescent="0.3">
      <c r="A952" s="21" t="s">
        <v>19061</v>
      </c>
      <c r="B952" s="22">
        <v>2022</v>
      </c>
      <c r="C952" s="21" t="s">
        <v>19062</v>
      </c>
      <c r="D952" s="21" t="s">
        <v>715</v>
      </c>
      <c r="E952" s="22">
        <v>10</v>
      </c>
      <c r="F952" s="23"/>
      <c r="G952" s="45" t="s">
        <v>19063</v>
      </c>
      <c r="H952" s="46"/>
    </row>
    <row r="953" spans="1:8" x14ac:dyDescent="0.3">
      <c r="A953" s="21" t="s">
        <v>19064</v>
      </c>
      <c r="B953" s="22">
        <v>2023</v>
      </c>
      <c r="C953" s="21" t="s">
        <v>19065</v>
      </c>
      <c r="D953" s="23"/>
      <c r="E953" s="23"/>
      <c r="F953" s="23"/>
      <c r="G953" s="23"/>
      <c r="H953" s="23"/>
    </row>
    <row r="954" spans="1:8" x14ac:dyDescent="0.3">
      <c r="A954" s="21" t="s">
        <v>19066</v>
      </c>
      <c r="B954" s="22">
        <v>2022</v>
      </c>
      <c r="C954" s="21" t="s">
        <v>19067</v>
      </c>
      <c r="D954" s="21" t="s">
        <v>19068</v>
      </c>
      <c r="E954" s="23"/>
      <c r="F954" s="23"/>
      <c r="G954" s="23"/>
      <c r="H954" s="23"/>
    </row>
    <row r="955" spans="1:8" x14ac:dyDescent="0.3">
      <c r="A955" s="21" t="s">
        <v>19069</v>
      </c>
      <c r="B955" s="22">
        <v>2022</v>
      </c>
      <c r="C955" s="21" t="s">
        <v>19070</v>
      </c>
      <c r="D955" s="21" t="s">
        <v>962</v>
      </c>
      <c r="E955" s="23"/>
      <c r="F955" s="23"/>
      <c r="G955" s="21" t="s">
        <v>19071</v>
      </c>
      <c r="H955" s="23"/>
    </row>
    <row r="956" spans="1:8" x14ac:dyDescent="0.3">
      <c r="A956" s="21" t="s">
        <v>19072</v>
      </c>
      <c r="B956" s="22">
        <v>2022</v>
      </c>
      <c r="C956" s="21" t="s">
        <v>19073</v>
      </c>
      <c r="D956" s="45" t="s">
        <v>19074</v>
      </c>
      <c r="E956" s="46"/>
      <c r="F956" s="46"/>
      <c r="G956" s="23"/>
      <c r="H956" s="23"/>
    </row>
    <row r="957" spans="1:8" x14ac:dyDescent="0.3">
      <c r="A957" s="21" t="s">
        <v>19075</v>
      </c>
      <c r="B957" s="22">
        <v>2023</v>
      </c>
      <c r="C957" s="21" t="s">
        <v>19075</v>
      </c>
      <c r="D957" s="23"/>
      <c r="E957" s="23"/>
      <c r="F957" s="23"/>
      <c r="G957" s="47" t="s">
        <v>19076</v>
      </c>
      <c r="H957" s="46"/>
    </row>
    <row r="958" spans="1:8" x14ac:dyDescent="0.3">
      <c r="A958" s="21" t="s">
        <v>19077</v>
      </c>
      <c r="B958" s="22">
        <v>2023</v>
      </c>
      <c r="C958" s="21" t="s">
        <v>19078</v>
      </c>
      <c r="D958" s="23"/>
      <c r="E958" s="23"/>
      <c r="F958" s="23"/>
      <c r="G958" s="23"/>
      <c r="H958" s="23"/>
    </row>
    <row r="959" spans="1:8" x14ac:dyDescent="0.3">
      <c r="A959" s="21" t="s">
        <v>19079</v>
      </c>
      <c r="B959" s="22">
        <v>2023</v>
      </c>
      <c r="C959" s="21" t="s">
        <v>19080</v>
      </c>
      <c r="D959" s="45" t="s">
        <v>19081</v>
      </c>
      <c r="E959" s="46"/>
      <c r="F959" s="23"/>
      <c r="G959" s="21" t="s">
        <v>19082</v>
      </c>
      <c r="H959" s="23"/>
    </row>
    <row r="960" spans="1:8" x14ac:dyDescent="0.3">
      <c r="A960" s="21" t="s">
        <v>19083</v>
      </c>
      <c r="B960" s="22">
        <v>2021</v>
      </c>
      <c r="C960" s="21" t="s">
        <v>19084</v>
      </c>
      <c r="D960" s="21" t="s">
        <v>19085</v>
      </c>
      <c r="E960" s="23"/>
      <c r="F960" s="23"/>
      <c r="G960" s="23"/>
      <c r="H960" s="23"/>
    </row>
    <row r="961" spans="1:8" x14ac:dyDescent="0.3">
      <c r="A961" s="21" t="s">
        <v>19086</v>
      </c>
      <c r="B961" s="22">
        <v>2022</v>
      </c>
      <c r="C961" s="21" t="s">
        <v>19087</v>
      </c>
      <c r="D961" s="23"/>
      <c r="E961" s="23"/>
      <c r="F961" s="23"/>
      <c r="G961" s="47" t="s">
        <v>19088</v>
      </c>
      <c r="H961" s="46"/>
    </row>
    <row r="962" spans="1:8" x14ac:dyDescent="0.3">
      <c r="A962" s="21" t="s">
        <v>708</v>
      </c>
      <c r="B962" s="22">
        <v>2019</v>
      </c>
      <c r="C962" s="21" t="s">
        <v>587</v>
      </c>
      <c r="D962" s="21" t="s">
        <v>11239</v>
      </c>
      <c r="E962" s="22">
        <v>14</v>
      </c>
      <c r="F962" s="22">
        <v>8</v>
      </c>
      <c r="G962" s="23"/>
      <c r="H962" s="23"/>
    </row>
    <row r="963" spans="1:8" x14ac:dyDescent="0.3">
      <c r="A963" s="21" t="s">
        <v>6203</v>
      </c>
      <c r="B963" s="22">
        <v>2021</v>
      </c>
      <c r="C963" s="21" t="s">
        <v>6204</v>
      </c>
      <c r="D963" s="23"/>
      <c r="E963" s="23"/>
      <c r="F963" s="23"/>
      <c r="G963" s="45" t="s">
        <v>19089</v>
      </c>
      <c r="H963" s="46"/>
    </row>
    <row r="964" spans="1:8" x14ac:dyDescent="0.3">
      <c r="A964" s="21" t="s">
        <v>10293</v>
      </c>
      <c r="B964" s="22">
        <v>2023</v>
      </c>
      <c r="C964" s="21" t="s">
        <v>16837</v>
      </c>
      <c r="D964" s="23"/>
      <c r="E964" s="23"/>
      <c r="F964" s="23"/>
      <c r="G964" s="47" t="s">
        <v>19090</v>
      </c>
      <c r="H964" s="46"/>
    </row>
    <row r="965" spans="1:8" x14ac:dyDescent="0.3">
      <c r="A965" s="21" t="s">
        <v>19091</v>
      </c>
      <c r="B965" s="22">
        <v>2023</v>
      </c>
      <c r="C965" s="21" t="s">
        <v>19091</v>
      </c>
      <c r="D965" s="23"/>
      <c r="E965" s="23"/>
      <c r="F965" s="23"/>
      <c r="G965" s="47" t="s">
        <v>19092</v>
      </c>
      <c r="H965" s="46"/>
    </row>
    <row r="966" spans="1:8" x14ac:dyDescent="0.3">
      <c r="A966" s="21" t="s">
        <v>19093</v>
      </c>
      <c r="B966" s="22">
        <v>2023</v>
      </c>
      <c r="C966" s="21" t="s">
        <v>19094</v>
      </c>
      <c r="D966" s="23"/>
      <c r="E966" s="23"/>
      <c r="F966" s="23"/>
      <c r="G966" s="47" t="s">
        <v>19095</v>
      </c>
      <c r="H966" s="46"/>
    </row>
    <row r="967" spans="1:8" x14ac:dyDescent="0.3">
      <c r="A967" s="21" t="s">
        <v>1092</v>
      </c>
      <c r="B967" s="22">
        <v>2020</v>
      </c>
      <c r="C967" s="21" t="s">
        <v>19096</v>
      </c>
      <c r="D967" s="23"/>
      <c r="E967" s="23"/>
      <c r="F967" s="23"/>
      <c r="G967" s="23"/>
      <c r="H967" s="23"/>
    </row>
    <row r="968" spans="1:8" x14ac:dyDescent="0.3">
      <c r="A968" s="21" t="s">
        <v>7919</v>
      </c>
      <c r="B968" s="22">
        <v>2020</v>
      </c>
      <c r="C968" s="21" t="s">
        <v>7920</v>
      </c>
      <c r="D968" s="23"/>
      <c r="E968" s="23"/>
      <c r="F968" s="23"/>
      <c r="G968" s="45" t="s">
        <v>19097</v>
      </c>
      <c r="H968" s="46"/>
    </row>
    <row r="969" spans="1:8" x14ac:dyDescent="0.3">
      <c r="A969" s="21" t="s">
        <v>19098</v>
      </c>
      <c r="B969" s="22">
        <v>2023</v>
      </c>
      <c r="C969" s="21" t="s">
        <v>19099</v>
      </c>
      <c r="D969" s="23"/>
      <c r="E969" s="23"/>
      <c r="F969" s="23"/>
      <c r="G969" s="47" t="s">
        <v>19100</v>
      </c>
      <c r="H969" s="46"/>
    </row>
    <row r="970" spans="1:8" x14ac:dyDescent="0.3">
      <c r="A970" s="21" t="s">
        <v>19101</v>
      </c>
      <c r="B970" s="22">
        <v>2023</v>
      </c>
      <c r="C970" s="21" t="s">
        <v>19102</v>
      </c>
      <c r="D970" s="21" t="s">
        <v>19103</v>
      </c>
      <c r="E970" s="22">
        <v>29</v>
      </c>
      <c r="F970" s="22">
        <v>1</v>
      </c>
      <c r="G970" s="21" t="s">
        <v>19104</v>
      </c>
      <c r="H970" s="21" t="s">
        <v>19105</v>
      </c>
    </row>
    <row r="971" spans="1:8" x14ac:dyDescent="0.3">
      <c r="A971" s="21" t="s">
        <v>19106</v>
      </c>
      <c r="B971" s="22">
        <v>2023</v>
      </c>
      <c r="C971" s="21" t="s">
        <v>19107</v>
      </c>
      <c r="D971" s="23"/>
      <c r="E971" s="23"/>
      <c r="F971" s="23"/>
      <c r="G971" s="23"/>
      <c r="H971" s="23"/>
    </row>
    <row r="972" spans="1:8" x14ac:dyDescent="0.3">
      <c r="A972" s="21" t="s">
        <v>19108</v>
      </c>
      <c r="B972" s="22">
        <v>2023</v>
      </c>
      <c r="C972" s="21" t="s">
        <v>19109</v>
      </c>
      <c r="D972" s="23"/>
      <c r="E972" s="23"/>
      <c r="F972" s="23"/>
      <c r="G972" s="47" t="s">
        <v>19110</v>
      </c>
      <c r="H972" s="46"/>
    </row>
    <row r="973" spans="1:8" x14ac:dyDescent="0.3">
      <c r="A973" s="21" t="s">
        <v>19111</v>
      </c>
      <c r="B973" s="22">
        <v>2022</v>
      </c>
      <c r="C973" s="21" t="s">
        <v>19112</v>
      </c>
      <c r="D973" s="23"/>
      <c r="E973" s="23"/>
      <c r="F973" s="23"/>
      <c r="G973" s="23"/>
      <c r="H973" s="23"/>
    </row>
    <row r="974" spans="1:8" x14ac:dyDescent="0.3">
      <c r="A974" s="21" t="s">
        <v>645</v>
      </c>
      <c r="B974" s="22">
        <v>206</v>
      </c>
      <c r="C974" s="21" t="s">
        <v>11244</v>
      </c>
      <c r="D974" s="21" t="s">
        <v>16780</v>
      </c>
      <c r="E974" s="23"/>
      <c r="F974" s="23"/>
      <c r="G974" s="21" t="s">
        <v>648</v>
      </c>
      <c r="H974" s="21" t="s">
        <v>649</v>
      </c>
    </row>
    <row r="975" spans="1:8" x14ac:dyDescent="0.3">
      <c r="A975" s="21" t="s">
        <v>19113</v>
      </c>
      <c r="B975" s="22">
        <v>2021</v>
      </c>
      <c r="C975" s="21" t="s">
        <v>19114</v>
      </c>
      <c r="D975" s="45" t="s">
        <v>19115</v>
      </c>
      <c r="E975" s="46"/>
      <c r="F975" s="23"/>
      <c r="G975" s="21" t="s">
        <v>19116</v>
      </c>
      <c r="H975" s="21" t="s">
        <v>19117</v>
      </c>
    </row>
    <row r="976" spans="1:8" x14ac:dyDescent="0.3">
      <c r="A976" s="21" t="s">
        <v>19118</v>
      </c>
      <c r="B976" s="22">
        <v>2023</v>
      </c>
      <c r="C976" s="21" t="s">
        <v>19119</v>
      </c>
      <c r="D976" s="23"/>
      <c r="E976" s="23"/>
      <c r="F976" s="23"/>
      <c r="G976" s="23"/>
      <c r="H976" s="23"/>
    </row>
    <row r="977" spans="1:8" x14ac:dyDescent="0.3">
      <c r="A977" s="21" t="s">
        <v>8354</v>
      </c>
      <c r="B977" s="22">
        <v>2021</v>
      </c>
      <c r="C977" s="21" t="s">
        <v>14978</v>
      </c>
      <c r="D977" s="45" t="s">
        <v>19120</v>
      </c>
      <c r="E977" s="46"/>
      <c r="F977" s="23"/>
      <c r="G977" s="21" t="s">
        <v>19121</v>
      </c>
      <c r="H977" s="21" t="s">
        <v>19122</v>
      </c>
    </row>
    <row r="978" spans="1:8" x14ac:dyDescent="0.3">
      <c r="A978" s="21" t="s">
        <v>2089</v>
      </c>
      <c r="B978" s="22">
        <v>2018</v>
      </c>
      <c r="C978" s="21" t="s">
        <v>19123</v>
      </c>
      <c r="D978" s="23"/>
      <c r="E978" s="23"/>
      <c r="F978" s="23"/>
      <c r="G978" s="47" t="s">
        <v>19124</v>
      </c>
      <c r="H978" s="46"/>
    </row>
    <row r="979" spans="1:8" x14ac:dyDescent="0.3">
      <c r="A979" s="21" t="s">
        <v>2089</v>
      </c>
      <c r="B979" s="22">
        <v>2023</v>
      </c>
      <c r="C979" s="21" t="s">
        <v>19125</v>
      </c>
      <c r="D979" s="23"/>
      <c r="E979" s="23"/>
      <c r="F979" s="23"/>
      <c r="G979" s="47" t="s">
        <v>19126</v>
      </c>
      <c r="H979" s="46"/>
    </row>
    <row r="980" spans="1:8" x14ac:dyDescent="0.3">
      <c r="A980" s="21" t="s">
        <v>19127</v>
      </c>
      <c r="B980" s="22">
        <v>2021</v>
      </c>
      <c r="C980" s="21" t="s">
        <v>19128</v>
      </c>
      <c r="D980" s="23"/>
      <c r="E980" s="23"/>
      <c r="F980" s="23"/>
      <c r="G980" s="47" t="s">
        <v>19129</v>
      </c>
      <c r="H980" s="46"/>
    </row>
    <row r="981" spans="1:8" x14ac:dyDescent="0.3">
      <c r="A981" s="21" t="s">
        <v>19130</v>
      </c>
      <c r="B981" s="22">
        <v>2020</v>
      </c>
      <c r="C981" s="21" t="s">
        <v>19131</v>
      </c>
      <c r="D981" s="21" t="s">
        <v>3182</v>
      </c>
      <c r="E981" s="22">
        <v>19</v>
      </c>
      <c r="F981" s="22">
        <v>1</v>
      </c>
      <c r="G981" s="21" t="s">
        <v>19132</v>
      </c>
      <c r="H981" s="23"/>
    </row>
    <row r="982" spans="1:8" x14ac:dyDescent="0.3">
      <c r="A982" s="21" t="s">
        <v>19133</v>
      </c>
      <c r="B982" s="22">
        <v>2012</v>
      </c>
      <c r="C982" s="21" t="s">
        <v>19134</v>
      </c>
      <c r="D982" s="21" t="s">
        <v>3137</v>
      </c>
      <c r="E982" s="22">
        <v>15</v>
      </c>
      <c r="F982" s="22">
        <v>5</v>
      </c>
      <c r="G982" s="21" t="s">
        <v>19135</v>
      </c>
      <c r="H982" s="23"/>
    </row>
    <row r="983" spans="1:8" x14ac:dyDescent="0.3">
      <c r="A983" s="21" t="s">
        <v>19133</v>
      </c>
      <c r="B983" s="22">
        <v>2013</v>
      </c>
      <c r="C983" s="21" t="s">
        <v>19134</v>
      </c>
      <c r="D983" s="21" t="s">
        <v>4554</v>
      </c>
      <c r="E983" s="23"/>
      <c r="F983" s="23"/>
      <c r="G983" s="23"/>
      <c r="H983" s="23"/>
    </row>
    <row r="984" spans="1:8" x14ac:dyDescent="0.3">
      <c r="A984" s="21" t="s">
        <v>19136</v>
      </c>
      <c r="B984" s="22">
        <v>2019</v>
      </c>
      <c r="C984" s="21" t="s">
        <v>19137</v>
      </c>
      <c r="D984" s="21" t="s">
        <v>8147</v>
      </c>
      <c r="E984" s="22">
        <v>30</v>
      </c>
      <c r="F984" s="22">
        <v>1</v>
      </c>
      <c r="G984" s="21" t="s">
        <v>19138</v>
      </c>
      <c r="H984" s="23"/>
    </row>
    <row r="985" spans="1:8" x14ac:dyDescent="0.3">
      <c r="A985" s="21" t="s">
        <v>19139</v>
      </c>
      <c r="B985" s="22">
        <v>2019</v>
      </c>
      <c r="C985" s="21" t="s">
        <v>19140</v>
      </c>
      <c r="D985" s="21" t="s">
        <v>19141</v>
      </c>
      <c r="E985" s="23"/>
      <c r="F985" s="23"/>
      <c r="G985" s="23"/>
      <c r="H985" s="23"/>
    </row>
    <row r="986" spans="1:8" x14ac:dyDescent="0.3">
      <c r="A986" s="21" t="s">
        <v>19142</v>
      </c>
      <c r="B986" s="22">
        <v>2021</v>
      </c>
      <c r="C986" s="21" t="s">
        <v>19143</v>
      </c>
      <c r="D986" s="23"/>
      <c r="E986" s="23"/>
      <c r="F986" s="23"/>
      <c r="G986" s="47" t="s">
        <v>19144</v>
      </c>
      <c r="H986" s="46"/>
    </row>
    <row r="987" spans="1:8" x14ac:dyDescent="0.3">
      <c r="A987" s="21" t="s">
        <v>19145</v>
      </c>
      <c r="B987" s="22">
        <v>2023</v>
      </c>
      <c r="C987" s="21" t="s">
        <v>19146</v>
      </c>
      <c r="D987" s="21" t="s">
        <v>19147</v>
      </c>
      <c r="E987" s="23"/>
      <c r="F987" s="23"/>
      <c r="G987" s="23"/>
      <c r="H987" s="23"/>
    </row>
    <row r="988" spans="1:8" x14ac:dyDescent="0.3">
      <c r="A988" s="21" t="s">
        <v>19148</v>
      </c>
      <c r="B988" s="22">
        <v>2023</v>
      </c>
      <c r="C988" s="21" t="s">
        <v>19149</v>
      </c>
      <c r="D988" s="21" t="s">
        <v>11564</v>
      </c>
      <c r="E988" s="23"/>
      <c r="F988" s="23"/>
      <c r="G988" s="23"/>
      <c r="H988" s="27" t="s">
        <v>19150</v>
      </c>
    </row>
    <row r="989" spans="1:8" x14ac:dyDescent="0.3">
      <c r="A989" s="21" t="s">
        <v>19151</v>
      </c>
      <c r="B989" s="22">
        <v>2022</v>
      </c>
      <c r="C989" s="21" t="s">
        <v>19152</v>
      </c>
      <c r="D989" s="23"/>
      <c r="E989" s="23"/>
      <c r="F989" s="23"/>
      <c r="G989" s="47" t="s">
        <v>19153</v>
      </c>
      <c r="H989" s="46"/>
    </row>
    <row r="990" spans="1:8" x14ac:dyDescent="0.3">
      <c r="A990" s="21" t="s">
        <v>19154</v>
      </c>
      <c r="B990" s="22">
        <v>2014</v>
      </c>
      <c r="C990" s="21" t="s">
        <v>19155</v>
      </c>
      <c r="D990" s="45" t="s">
        <v>19156</v>
      </c>
      <c r="E990" s="46"/>
      <c r="F990" s="23"/>
      <c r="G990" s="23"/>
      <c r="H990" s="23"/>
    </row>
    <row r="991" spans="1:8" x14ac:dyDescent="0.3">
      <c r="A991" s="21" t="s">
        <v>19157</v>
      </c>
      <c r="B991" s="22">
        <v>2022</v>
      </c>
      <c r="C991" s="21" t="s">
        <v>19158</v>
      </c>
      <c r="D991" s="21" t="s">
        <v>14199</v>
      </c>
      <c r="E991" s="22">
        <v>8</v>
      </c>
      <c r="F991" s="22">
        <v>10</v>
      </c>
      <c r="G991" s="21" t="s">
        <v>19159</v>
      </c>
      <c r="H991" s="23"/>
    </row>
    <row r="992" spans="1:8" x14ac:dyDescent="0.3">
      <c r="A992" s="21" t="s">
        <v>19160</v>
      </c>
      <c r="B992" s="22">
        <v>2022</v>
      </c>
      <c r="C992" s="21" t="s">
        <v>19161</v>
      </c>
      <c r="D992" s="23"/>
      <c r="E992" s="23"/>
      <c r="F992" s="23"/>
      <c r="G992" s="47" t="s">
        <v>19162</v>
      </c>
      <c r="H992" s="46"/>
    </row>
    <row r="993" spans="1:8" x14ac:dyDescent="0.3">
      <c r="A993" s="21" t="s">
        <v>19163</v>
      </c>
      <c r="B993" s="22">
        <v>2022</v>
      </c>
      <c r="C993" s="21" t="s">
        <v>19164</v>
      </c>
      <c r="D993" s="21" t="s">
        <v>19165</v>
      </c>
      <c r="E993" s="22">
        <v>108</v>
      </c>
      <c r="F993" s="22">
        <v>4</v>
      </c>
      <c r="G993" s="21" t="s">
        <v>19166</v>
      </c>
      <c r="H993" s="23"/>
    </row>
    <row r="994" spans="1:8" x14ac:dyDescent="0.3">
      <c r="A994" s="21" t="s">
        <v>19167</v>
      </c>
      <c r="B994" s="22">
        <v>2018</v>
      </c>
      <c r="C994" s="21" t="s">
        <v>19168</v>
      </c>
      <c r="D994" s="21" t="s">
        <v>2113</v>
      </c>
      <c r="E994" s="22">
        <v>13</v>
      </c>
      <c r="F994" s="22">
        <v>4</v>
      </c>
      <c r="G994" s="21" t="s">
        <v>19169</v>
      </c>
      <c r="H994" s="23"/>
    </row>
    <row r="995" spans="1:8" x14ac:dyDescent="0.3">
      <c r="A995" s="21" t="s">
        <v>19170</v>
      </c>
      <c r="B995" s="22">
        <v>2019</v>
      </c>
      <c r="C995" s="21" t="s">
        <v>19171</v>
      </c>
      <c r="D995" s="21" t="s">
        <v>15062</v>
      </c>
      <c r="E995" s="22">
        <v>29</v>
      </c>
      <c r="F995" s="22">
        <v>3</v>
      </c>
      <c r="G995" s="23"/>
      <c r="H995" s="23"/>
    </row>
    <row r="996" spans="1:8" x14ac:dyDescent="0.3">
      <c r="A996" s="21" t="s">
        <v>7724</v>
      </c>
      <c r="B996" s="23"/>
      <c r="C996" s="21" t="s">
        <v>1059</v>
      </c>
      <c r="D996" s="23"/>
      <c r="E996" s="23"/>
      <c r="F996" s="23"/>
      <c r="G996" s="47" t="s">
        <v>19172</v>
      </c>
      <c r="H996" s="46"/>
    </row>
    <row r="997" spans="1:8" x14ac:dyDescent="0.3">
      <c r="A997" s="21" t="s">
        <v>19173</v>
      </c>
      <c r="B997" s="22">
        <v>2010</v>
      </c>
      <c r="C997" s="21" t="s">
        <v>19174</v>
      </c>
      <c r="D997" s="21" t="s">
        <v>19175</v>
      </c>
      <c r="E997" s="22">
        <v>15</v>
      </c>
      <c r="F997" s="22">
        <v>1</v>
      </c>
      <c r="G997" s="24">
        <v>45681</v>
      </c>
      <c r="H997" s="23"/>
    </row>
    <row r="998" spans="1:8" x14ac:dyDescent="0.3">
      <c r="A998" s="21" t="s">
        <v>19176</v>
      </c>
      <c r="B998" s="22">
        <v>2022</v>
      </c>
      <c r="C998" s="21" t="s">
        <v>19177</v>
      </c>
      <c r="D998" s="23"/>
      <c r="E998" s="23"/>
      <c r="F998" s="23"/>
      <c r="G998" s="47" t="s">
        <v>19178</v>
      </c>
      <c r="H998" s="46"/>
    </row>
    <row r="999" spans="1:8" x14ac:dyDescent="0.3">
      <c r="A999" s="21" t="s">
        <v>19179</v>
      </c>
      <c r="B999" s="22">
        <v>2021</v>
      </c>
      <c r="C999" s="21" t="s">
        <v>19180</v>
      </c>
      <c r="D999" s="21" t="s">
        <v>19181</v>
      </c>
      <c r="E999" s="22">
        <v>38</v>
      </c>
      <c r="F999" s="22">
        <v>4</v>
      </c>
      <c r="G999" s="21" t="s">
        <v>19182</v>
      </c>
      <c r="H999" s="23"/>
    </row>
    <row r="1000" spans="1:8" x14ac:dyDescent="0.3">
      <c r="A1000" s="21" t="s">
        <v>19183</v>
      </c>
      <c r="B1000" s="22">
        <v>2022</v>
      </c>
      <c r="C1000" s="21" t="s">
        <v>19184</v>
      </c>
      <c r="D1000" s="23"/>
      <c r="E1000" s="23"/>
      <c r="F1000" s="23"/>
      <c r="G1000" s="47" t="s">
        <v>19185</v>
      </c>
      <c r="H1000" s="46"/>
    </row>
    <row r="1001" spans="1:8" x14ac:dyDescent="0.3">
      <c r="A1001" s="21" t="s">
        <v>19186</v>
      </c>
      <c r="B1001" s="22">
        <v>2020</v>
      </c>
      <c r="C1001" s="21" t="s">
        <v>19187</v>
      </c>
      <c r="D1001" s="21" t="s">
        <v>15062</v>
      </c>
      <c r="E1001" s="22">
        <v>30</v>
      </c>
      <c r="F1001" s="22">
        <v>4</v>
      </c>
      <c r="G1001" s="23"/>
      <c r="H1001" s="23"/>
    </row>
    <row r="1002" spans="1:8" x14ac:dyDescent="0.3">
      <c r="A1002" s="21" t="s">
        <v>19188</v>
      </c>
      <c r="B1002" s="22">
        <v>2019</v>
      </c>
      <c r="C1002" s="21" t="s">
        <v>19189</v>
      </c>
      <c r="D1002" s="21" t="s">
        <v>9581</v>
      </c>
      <c r="E1002" s="22">
        <v>28</v>
      </c>
      <c r="F1002" s="22">
        <v>2</v>
      </c>
      <c r="G1002" s="21" t="s">
        <v>19190</v>
      </c>
      <c r="H1002" s="23"/>
    </row>
    <row r="1003" spans="1:8" x14ac:dyDescent="0.3">
      <c r="A1003" s="21" t="s">
        <v>19191</v>
      </c>
      <c r="B1003" s="22">
        <v>2017</v>
      </c>
      <c r="C1003" s="21" t="s">
        <v>19192</v>
      </c>
      <c r="D1003" s="21" t="s">
        <v>1520</v>
      </c>
      <c r="E1003" s="22">
        <v>19</v>
      </c>
      <c r="F1003" s="22">
        <v>3</v>
      </c>
      <c r="G1003" s="21" t="s">
        <v>19193</v>
      </c>
      <c r="H1003" s="23"/>
    </row>
    <row r="1004" spans="1:8" x14ac:dyDescent="0.3">
      <c r="A1004" s="21" t="s">
        <v>19194</v>
      </c>
      <c r="B1004" s="22">
        <v>1993</v>
      </c>
      <c r="C1004" s="21" t="s">
        <v>19195</v>
      </c>
      <c r="D1004" s="21" t="s">
        <v>19196</v>
      </c>
      <c r="E1004" s="22">
        <v>23</v>
      </c>
      <c r="F1004" s="22">
        <v>4</v>
      </c>
      <c r="G1004" s="21" t="s">
        <v>19197</v>
      </c>
      <c r="H1004" s="23"/>
    </row>
    <row r="1005" spans="1:8" x14ac:dyDescent="0.3">
      <c r="A1005" s="21" t="s">
        <v>19198</v>
      </c>
      <c r="B1005" s="22">
        <v>2020</v>
      </c>
      <c r="C1005" s="21" t="s">
        <v>19199</v>
      </c>
      <c r="D1005" s="21" t="s">
        <v>9503</v>
      </c>
      <c r="E1005" s="22">
        <v>30</v>
      </c>
      <c r="F1005" s="22">
        <v>1</v>
      </c>
      <c r="G1005" s="21" t="s">
        <v>19200</v>
      </c>
      <c r="H1005" s="23"/>
    </row>
    <row r="1006" spans="1:8" x14ac:dyDescent="0.3">
      <c r="A1006" s="21" t="s">
        <v>19201</v>
      </c>
      <c r="B1006" s="22">
        <v>1996</v>
      </c>
      <c r="C1006" s="21" t="s">
        <v>19202</v>
      </c>
      <c r="D1006" s="21" t="s">
        <v>4980</v>
      </c>
      <c r="E1006" s="22">
        <v>101</v>
      </c>
      <c r="F1006" s="22">
        <v>6</v>
      </c>
      <c r="G1006" s="21" t="s">
        <v>19203</v>
      </c>
      <c r="H1006" s="23"/>
    </row>
    <row r="1007" spans="1:8" x14ac:dyDescent="0.3">
      <c r="A1007" s="21" t="s">
        <v>19204</v>
      </c>
      <c r="B1007" s="22">
        <v>2022</v>
      </c>
      <c r="C1007" s="21" t="s">
        <v>19205</v>
      </c>
      <c r="D1007" s="21" t="s">
        <v>7216</v>
      </c>
      <c r="E1007" s="22">
        <v>46</v>
      </c>
      <c r="F1007" s="22">
        <v>2</v>
      </c>
      <c r="G1007" s="21" t="s">
        <v>19206</v>
      </c>
      <c r="H1007" s="23"/>
    </row>
    <row r="1008" spans="1:8" x14ac:dyDescent="0.3">
      <c r="A1008" s="21" t="s">
        <v>19207</v>
      </c>
      <c r="B1008" s="22">
        <v>2016</v>
      </c>
      <c r="C1008" s="21" t="s">
        <v>19208</v>
      </c>
      <c r="D1008" s="21" t="s">
        <v>7216</v>
      </c>
      <c r="E1008" s="22">
        <v>40</v>
      </c>
      <c r="F1008" s="22">
        <v>2</v>
      </c>
      <c r="G1008" s="21" t="s">
        <v>19209</v>
      </c>
      <c r="H1008" s="23"/>
    </row>
    <row r="1009" spans="1:8" x14ac:dyDescent="0.3">
      <c r="A1009" s="21" t="s">
        <v>18990</v>
      </c>
      <c r="B1009" s="22">
        <v>2022</v>
      </c>
      <c r="C1009" s="21" t="s">
        <v>19210</v>
      </c>
      <c r="D1009" s="23"/>
      <c r="E1009" s="23"/>
      <c r="F1009" s="23"/>
      <c r="G1009" s="47" t="s">
        <v>19211</v>
      </c>
      <c r="H1009" s="46"/>
    </row>
    <row r="1010" spans="1:8" x14ac:dyDescent="0.3">
      <c r="A1010" s="21" t="s">
        <v>19212</v>
      </c>
      <c r="B1010" s="22">
        <v>2022</v>
      </c>
      <c r="C1010" s="21" t="s">
        <v>19213</v>
      </c>
      <c r="D1010" s="21" t="s">
        <v>19214</v>
      </c>
      <c r="E1010" s="22">
        <v>20</v>
      </c>
      <c r="F1010" s="22">
        <v>1</v>
      </c>
      <c r="G1010" s="21" t="s">
        <v>19215</v>
      </c>
      <c r="H1010" s="23"/>
    </row>
    <row r="1011" spans="1:8" x14ac:dyDescent="0.3">
      <c r="A1011" s="21" t="s">
        <v>19216</v>
      </c>
      <c r="B1011" s="22">
        <v>2015</v>
      </c>
      <c r="C1011" s="21" t="s">
        <v>19217</v>
      </c>
      <c r="D1011" s="21" t="s">
        <v>8147</v>
      </c>
      <c r="E1011" s="22">
        <v>26</v>
      </c>
      <c r="F1011" s="22">
        <v>1</v>
      </c>
      <c r="G1011" s="21" t="s">
        <v>19218</v>
      </c>
      <c r="H1011" s="23"/>
    </row>
    <row r="1012" spans="1:8" x14ac:dyDescent="0.3">
      <c r="A1012" s="21" t="s">
        <v>19219</v>
      </c>
      <c r="B1012" s="22">
        <v>2020</v>
      </c>
      <c r="C1012" s="21" t="s">
        <v>19220</v>
      </c>
      <c r="D1012" s="21" t="s">
        <v>5113</v>
      </c>
      <c r="E1012" s="22">
        <v>114</v>
      </c>
      <c r="F1012" s="22">
        <v>1</v>
      </c>
      <c r="G1012" s="21" t="s">
        <v>19221</v>
      </c>
      <c r="H1012" s="23"/>
    </row>
    <row r="1013" spans="1:8" x14ac:dyDescent="0.3">
      <c r="A1013" s="21" t="s">
        <v>19222</v>
      </c>
      <c r="B1013" s="22">
        <v>2021</v>
      </c>
      <c r="C1013" s="21" t="s">
        <v>19223</v>
      </c>
      <c r="D1013" s="21" t="s">
        <v>9570</v>
      </c>
      <c r="E1013" s="22">
        <v>58</v>
      </c>
      <c r="F1013" s="22">
        <v>8</v>
      </c>
      <c r="G1013" s="23"/>
      <c r="H1013" s="23"/>
    </row>
    <row r="1014" spans="1:8" x14ac:dyDescent="0.3">
      <c r="A1014" s="21" t="s">
        <v>19224</v>
      </c>
      <c r="B1014" s="22">
        <v>2012</v>
      </c>
      <c r="C1014" s="21" t="s">
        <v>19225</v>
      </c>
      <c r="D1014" s="21" t="s">
        <v>5219</v>
      </c>
      <c r="E1014" s="22">
        <v>56</v>
      </c>
      <c r="F1014" s="22">
        <v>2</v>
      </c>
      <c r="G1014" s="21" t="s">
        <v>19226</v>
      </c>
      <c r="H1014" s="23"/>
    </row>
    <row r="1015" spans="1:8" x14ac:dyDescent="0.3">
      <c r="A1015" s="21" t="s">
        <v>19227</v>
      </c>
      <c r="B1015" s="22">
        <v>2019</v>
      </c>
      <c r="C1015" s="21" t="s">
        <v>19228</v>
      </c>
      <c r="D1015" s="21" t="s">
        <v>2785</v>
      </c>
      <c r="E1015" s="23"/>
      <c r="F1015" s="23"/>
      <c r="G1015" s="23"/>
      <c r="H1015" s="23"/>
    </row>
    <row r="1016" spans="1:8" x14ac:dyDescent="0.3">
      <c r="A1016" s="21" t="s">
        <v>19229</v>
      </c>
      <c r="B1016" s="22">
        <v>2016</v>
      </c>
      <c r="C1016" s="21" t="s">
        <v>19230</v>
      </c>
      <c r="D1016" s="21" t="s">
        <v>7216</v>
      </c>
      <c r="E1016" s="22">
        <v>40</v>
      </c>
      <c r="F1016" s="22">
        <v>2</v>
      </c>
      <c r="G1016" s="21" t="s">
        <v>19231</v>
      </c>
      <c r="H1016" s="23"/>
    </row>
    <row r="1017" spans="1:8" x14ac:dyDescent="0.3">
      <c r="A1017" s="21" t="s">
        <v>19232</v>
      </c>
      <c r="B1017" s="22">
        <v>2023</v>
      </c>
      <c r="C1017" s="21" t="s">
        <v>19233</v>
      </c>
      <c r="D1017" s="21" t="s">
        <v>5219</v>
      </c>
      <c r="E1017" s="22">
        <v>67</v>
      </c>
      <c r="F1017" s="22">
        <v>6</v>
      </c>
      <c r="G1017" s="21" t="s">
        <v>19234</v>
      </c>
      <c r="H1017" s="23"/>
    </row>
    <row r="1018" spans="1:8" x14ac:dyDescent="0.3">
      <c r="A1018" s="21" t="s">
        <v>19235</v>
      </c>
      <c r="B1018" s="22">
        <v>2020</v>
      </c>
      <c r="C1018" s="21" t="s">
        <v>19236</v>
      </c>
      <c r="D1018" s="21" t="s">
        <v>19237</v>
      </c>
      <c r="E1018" s="22">
        <v>45</v>
      </c>
      <c r="F1018" s="22">
        <v>3</v>
      </c>
      <c r="G1018" s="21" t="s">
        <v>19238</v>
      </c>
      <c r="H1018" s="23"/>
    </row>
    <row r="1019" spans="1:8" x14ac:dyDescent="0.3">
      <c r="A1019" s="21" t="s">
        <v>19239</v>
      </c>
      <c r="B1019" s="22">
        <v>2023</v>
      </c>
      <c r="C1019" s="21" t="s">
        <v>19240</v>
      </c>
      <c r="D1019" s="21" t="s">
        <v>4818</v>
      </c>
      <c r="E1019" s="22">
        <v>24</v>
      </c>
      <c r="F1019" s="22">
        <v>1</v>
      </c>
      <c r="G1019" s="21" t="s">
        <v>19241</v>
      </c>
      <c r="H1019" s="23"/>
    </row>
    <row r="1020" spans="1:8" x14ac:dyDescent="0.3">
      <c r="A1020" s="21" t="s">
        <v>19242</v>
      </c>
      <c r="B1020" s="22">
        <v>2021</v>
      </c>
      <c r="C1020" s="21" t="s">
        <v>19243</v>
      </c>
      <c r="D1020" s="21" t="s">
        <v>8147</v>
      </c>
      <c r="E1020" s="22">
        <v>32</v>
      </c>
      <c r="F1020" s="22">
        <v>3</v>
      </c>
      <c r="G1020" s="21" t="s">
        <v>19244</v>
      </c>
      <c r="H1020" s="23"/>
    </row>
    <row r="1021" spans="1:8" x14ac:dyDescent="0.3">
      <c r="A1021" s="21" t="s">
        <v>19245</v>
      </c>
      <c r="B1021" s="22">
        <v>2011</v>
      </c>
      <c r="C1021" s="21" t="s">
        <v>19246</v>
      </c>
      <c r="D1021" s="21" t="s">
        <v>4554</v>
      </c>
      <c r="E1021" s="23"/>
      <c r="F1021" s="23"/>
      <c r="G1021" s="23"/>
      <c r="H1021" s="23"/>
    </row>
    <row r="1022" spans="1:8" x14ac:dyDescent="0.3">
      <c r="A1022" s="21" t="s">
        <v>19247</v>
      </c>
      <c r="B1022" s="22">
        <v>2018</v>
      </c>
      <c r="C1022" s="21" t="s">
        <v>19248</v>
      </c>
      <c r="D1022" s="21" t="s">
        <v>9503</v>
      </c>
      <c r="E1022" s="22">
        <v>28</v>
      </c>
      <c r="F1022" s="22">
        <v>1</v>
      </c>
      <c r="G1022" s="21" t="s">
        <v>19249</v>
      </c>
      <c r="H1022" s="23"/>
    </row>
    <row r="1023" spans="1:8" x14ac:dyDescent="0.3">
      <c r="A1023" s="21" t="s">
        <v>19250</v>
      </c>
      <c r="B1023" s="22">
        <v>2018</v>
      </c>
      <c r="C1023" s="21" t="s">
        <v>19251</v>
      </c>
      <c r="D1023" s="21" t="s">
        <v>19252</v>
      </c>
      <c r="E1023" s="22">
        <v>42</v>
      </c>
      <c r="F1023" s="22">
        <v>1</v>
      </c>
      <c r="G1023" s="22">
        <v>15</v>
      </c>
      <c r="H1023" s="23"/>
    </row>
    <row r="1024" spans="1:8" x14ac:dyDescent="0.3">
      <c r="A1024" s="21" t="s">
        <v>19253</v>
      </c>
      <c r="B1024" s="22">
        <v>2017</v>
      </c>
      <c r="C1024" s="21" t="s">
        <v>19254</v>
      </c>
      <c r="D1024" s="21" t="s">
        <v>7216</v>
      </c>
      <c r="E1024" s="22">
        <v>41</v>
      </c>
      <c r="F1024" s="22">
        <v>4</v>
      </c>
      <c r="G1024" s="21" t="s">
        <v>19255</v>
      </c>
      <c r="H1024" s="23"/>
    </row>
    <row r="1025" spans="1:8" x14ac:dyDescent="0.3">
      <c r="A1025" s="21" t="s">
        <v>19256</v>
      </c>
      <c r="B1025" s="22">
        <v>2019</v>
      </c>
      <c r="C1025" s="21" t="s">
        <v>19257</v>
      </c>
      <c r="D1025" s="21" t="s">
        <v>19258</v>
      </c>
      <c r="E1025" s="23"/>
      <c r="F1025" s="23"/>
      <c r="G1025" s="23"/>
      <c r="H1025" s="23"/>
    </row>
    <row r="1026" spans="1:8" x14ac:dyDescent="0.3">
      <c r="A1026" s="21" t="s">
        <v>19259</v>
      </c>
      <c r="B1026" s="22">
        <v>2019</v>
      </c>
      <c r="C1026" s="21" t="s">
        <v>19260</v>
      </c>
      <c r="D1026" s="21" t="s">
        <v>15062</v>
      </c>
      <c r="E1026" s="22">
        <v>29</v>
      </c>
      <c r="F1026" s="22">
        <v>3</v>
      </c>
      <c r="G1026" s="23"/>
      <c r="H1026" s="23"/>
    </row>
    <row r="1027" spans="1:8" x14ac:dyDescent="0.3">
      <c r="A1027" s="21" t="s">
        <v>19261</v>
      </c>
      <c r="B1027" s="22">
        <v>1987</v>
      </c>
      <c r="C1027" s="21" t="s">
        <v>19262</v>
      </c>
      <c r="D1027" s="21" t="s">
        <v>19263</v>
      </c>
      <c r="E1027" s="23"/>
      <c r="F1027" s="23"/>
      <c r="G1027" s="21" t="s">
        <v>19264</v>
      </c>
      <c r="H1027" s="23"/>
    </row>
    <row r="1028" spans="1:8" x14ac:dyDescent="0.3">
      <c r="A1028" s="21" t="s">
        <v>3536</v>
      </c>
      <c r="B1028" s="22">
        <v>2016</v>
      </c>
      <c r="C1028" s="21" t="s">
        <v>203</v>
      </c>
      <c r="D1028" s="21" t="s">
        <v>437</v>
      </c>
      <c r="E1028" s="22">
        <v>63</v>
      </c>
      <c r="F1028" s="23"/>
      <c r="G1028" s="21" t="s">
        <v>3538</v>
      </c>
      <c r="H1028" s="23"/>
    </row>
    <row r="1029" spans="1:8" x14ac:dyDescent="0.3">
      <c r="A1029" s="21" t="s">
        <v>19265</v>
      </c>
      <c r="B1029" s="22">
        <v>2016</v>
      </c>
      <c r="C1029" s="21" t="s">
        <v>19266</v>
      </c>
      <c r="D1029" s="45" t="s">
        <v>19267</v>
      </c>
      <c r="E1029" s="46"/>
      <c r="F1029" s="46"/>
      <c r="G1029" s="21" t="s">
        <v>17141</v>
      </c>
      <c r="H1029" s="23"/>
    </row>
    <row r="1030" spans="1:8" x14ac:dyDescent="0.3">
      <c r="A1030" s="21" t="s">
        <v>19268</v>
      </c>
      <c r="B1030" s="22">
        <v>2016</v>
      </c>
      <c r="C1030" s="21" t="s">
        <v>19269</v>
      </c>
      <c r="D1030" s="45" t="s">
        <v>19270</v>
      </c>
      <c r="E1030" s="46"/>
      <c r="F1030" s="46"/>
      <c r="G1030" s="21" t="s">
        <v>19271</v>
      </c>
      <c r="H1030" s="23"/>
    </row>
    <row r="1031" spans="1:8" x14ac:dyDescent="0.3">
      <c r="A1031" s="21" t="s">
        <v>19272</v>
      </c>
      <c r="B1031" s="22">
        <v>2016</v>
      </c>
      <c r="C1031" s="21" t="s">
        <v>19273</v>
      </c>
      <c r="D1031" s="21" t="s">
        <v>16710</v>
      </c>
      <c r="E1031" s="23"/>
      <c r="F1031" s="23"/>
      <c r="G1031" s="23"/>
      <c r="H1031" s="23"/>
    </row>
    <row r="1032" spans="1:8" x14ac:dyDescent="0.3">
      <c r="A1032" s="21" t="s">
        <v>19274</v>
      </c>
      <c r="B1032" s="22">
        <v>2001</v>
      </c>
      <c r="C1032" s="21" t="s">
        <v>19275</v>
      </c>
      <c r="D1032" s="21" t="s">
        <v>9282</v>
      </c>
      <c r="E1032" s="23"/>
      <c r="F1032" s="23"/>
      <c r="G1032" s="21" t="s">
        <v>19276</v>
      </c>
      <c r="H1032" s="23"/>
    </row>
    <row r="1033" spans="1:8" x14ac:dyDescent="0.3">
      <c r="A1033" s="21" t="s">
        <v>19277</v>
      </c>
      <c r="B1033" s="22">
        <v>2015</v>
      </c>
      <c r="C1033" s="21" t="s">
        <v>19278</v>
      </c>
      <c r="D1033" s="21" t="s">
        <v>19279</v>
      </c>
      <c r="E1033" s="23"/>
      <c r="F1033" s="23"/>
      <c r="G1033" s="21" t="s">
        <v>2624</v>
      </c>
      <c r="H1033" s="23"/>
    </row>
    <row r="1034" spans="1:8" x14ac:dyDescent="0.3">
      <c r="A1034" s="21" t="s">
        <v>1253</v>
      </c>
      <c r="B1034" s="22">
        <v>2012</v>
      </c>
      <c r="C1034" s="21" t="s">
        <v>19280</v>
      </c>
      <c r="D1034" s="45" t="s">
        <v>16581</v>
      </c>
      <c r="E1034" s="46"/>
      <c r="F1034" s="23"/>
      <c r="G1034" s="21" t="s">
        <v>16582</v>
      </c>
      <c r="H1034" s="23"/>
    </row>
    <row r="1035" spans="1:8" x14ac:dyDescent="0.3">
      <c r="A1035" s="21" t="s">
        <v>1262</v>
      </c>
      <c r="B1035" s="22">
        <v>2013</v>
      </c>
      <c r="C1035" s="21" t="s">
        <v>1264</v>
      </c>
      <c r="D1035" s="21" t="s">
        <v>7490</v>
      </c>
      <c r="E1035" s="23"/>
      <c r="F1035" s="23"/>
      <c r="G1035" s="21" t="s">
        <v>7656</v>
      </c>
      <c r="H1035" s="23"/>
    </row>
    <row r="1036" spans="1:8" x14ac:dyDescent="0.3">
      <c r="A1036" s="21" t="s">
        <v>4484</v>
      </c>
      <c r="B1036" s="22">
        <v>2014</v>
      </c>
      <c r="C1036" s="21" t="s">
        <v>4485</v>
      </c>
      <c r="D1036" s="45" t="s">
        <v>19281</v>
      </c>
      <c r="E1036" s="46"/>
      <c r="F1036" s="23"/>
      <c r="G1036" s="21" t="s">
        <v>4487</v>
      </c>
      <c r="H1036" s="23"/>
    </row>
    <row r="1037" spans="1:8" x14ac:dyDescent="0.3">
      <c r="A1037" s="21" t="s">
        <v>4714</v>
      </c>
      <c r="B1037" s="22">
        <v>2012</v>
      </c>
      <c r="C1037" s="21" t="s">
        <v>16586</v>
      </c>
      <c r="D1037" s="21" t="s">
        <v>4715</v>
      </c>
      <c r="E1037" s="22">
        <v>2</v>
      </c>
      <c r="F1037" s="22">
        <v>3</v>
      </c>
      <c r="G1037" s="21" t="s">
        <v>2372</v>
      </c>
      <c r="H1037" s="23"/>
    </row>
    <row r="1038" spans="1:8" x14ac:dyDescent="0.3">
      <c r="A1038" s="21" t="s">
        <v>4489</v>
      </c>
      <c r="B1038" s="22">
        <v>2011</v>
      </c>
      <c r="C1038" s="21" t="s">
        <v>19282</v>
      </c>
      <c r="D1038" s="21" t="s">
        <v>12302</v>
      </c>
      <c r="E1038" s="22">
        <v>11</v>
      </c>
      <c r="F1038" s="22">
        <v>2</v>
      </c>
      <c r="G1038" s="23"/>
      <c r="H1038" s="23"/>
    </row>
    <row r="1039" spans="1:8" x14ac:dyDescent="0.3">
      <c r="A1039" s="21" t="s">
        <v>19283</v>
      </c>
      <c r="B1039" s="22">
        <v>2015</v>
      </c>
      <c r="C1039" s="21" t="s">
        <v>7445</v>
      </c>
      <c r="D1039" s="21" t="s">
        <v>19284</v>
      </c>
      <c r="E1039" s="23"/>
      <c r="F1039" s="23"/>
      <c r="G1039" s="21" t="s">
        <v>19285</v>
      </c>
      <c r="H1039" s="23"/>
    </row>
    <row r="1040" spans="1:8" x14ac:dyDescent="0.3">
      <c r="A1040" s="21" t="s">
        <v>19286</v>
      </c>
      <c r="B1040" s="22">
        <v>2013</v>
      </c>
      <c r="C1040" s="21" t="s">
        <v>19287</v>
      </c>
      <c r="D1040" s="21" t="s">
        <v>4067</v>
      </c>
      <c r="E1040" s="22">
        <v>7</v>
      </c>
      <c r="F1040" s="22">
        <v>1</v>
      </c>
      <c r="G1040" s="23"/>
      <c r="H1040" s="23"/>
    </row>
    <row r="1041" spans="1:8" x14ac:dyDescent="0.3">
      <c r="A1041" s="21" t="s">
        <v>19288</v>
      </c>
      <c r="B1041" s="22">
        <v>2010</v>
      </c>
      <c r="C1041" s="21" t="s">
        <v>19289</v>
      </c>
      <c r="D1041" s="21" t="s">
        <v>4067</v>
      </c>
      <c r="E1041" s="22">
        <v>4</v>
      </c>
      <c r="F1041" s="22">
        <v>2</v>
      </c>
      <c r="G1041" s="23"/>
      <c r="H1041" s="23"/>
    </row>
    <row r="1042" spans="1:8" x14ac:dyDescent="0.3">
      <c r="A1042" s="21" t="s">
        <v>3968</v>
      </c>
      <c r="B1042" s="22">
        <v>2008</v>
      </c>
      <c r="C1042" s="21" t="s">
        <v>19290</v>
      </c>
      <c r="D1042" s="21" t="s">
        <v>14006</v>
      </c>
      <c r="E1042" s="22">
        <v>29</v>
      </c>
      <c r="F1042" s="22">
        <v>2</v>
      </c>
      <c r="G1042" s="21" t="s">
        <v>13154</v>
      </c>
      <c r="H1042" s="23"/>
    </row>
    <row r="1043" spans="1:8" x14ac:dyDescent="0.3">
      <c r="A1043" s="21" t="s">
        <v>6768</v>
      </c>
      <c r="B1043" s="22">
        <v>2015</v>
      </c>
      <c r="C1043" s="21" t="s">
        <v>6769</v>
      </c>
      <c r="D1043" s="21" t="s">
        <v>19291</v>
      </c>
      <c r="E1043" s="23"/>
      <c r="F1043" s="23"/>
      <c r="G1043" s="23"/>
      <c r="H1043" s="23"/>
    </row>
    <row r="1044" spans="1:8" x14ac:dyDescent="0.3">
      <c r="A1044" s="21" t="s">
        <v>19292</v>
      </c>
      <c r="B1044" s="22">
        <v>1990</v>
      </c>
      <c r="C1044" s="21" t="s">
        <v>19293</v>
      </c>
      <c r="D1044" s="21" t="s">
        <v>19294</v>
      </c>
      <c r="E1044" s="22">
        <v>74</v>
      </c>
      <c r="F1044" s="22">
        <v>2</v>
      </c>
      <c r="G1044" s="21" t="s">
        <v>19295</v>
      </c>
      <c r="H1044" s="23"/>
    </row>
    <row r="1045" spans="1:8" x14ac:dyDescent="0.3">
      <c r="A1045" s="21" t="s">
        <v>19296</v>
      </c>
      <c r="B1045" s="22">
        <v>2014</v>
      </c>
      <c r="C1045" s="21" t="s">
        <v>19297</v>
      </c>
      <c r="D1045" s="21" t="s">
        <v>3435</v>
      </c>
      <c r="E1045" s="22">
        <v>65</v>
      </c>
      <c r="F1045" s="22">
        <v>1</v>
      </c>
      <c r="G1045" s="21" t="s">
        <v>19298</v>
      </c>
      <c r="H1045" s="23"/>
    </row>
    <row r="1046" spans="1:8" x14ac:dyDescent="0.3">
      <c r="A1046" s="21" t="s">
        <v>1345</v>
      </c>
      <c r="B1046" s="22">
        <v>2013</v>
      </c>
      <c r="C1046" s="21" t="s">
        <v>18040</v>
      </c>
      <c r="D1046" s="45" t="s">
        <v>1347</v>
      </c>
      <c r="E1046" s="46"/>
      <c r="F1046" s="23"/>
      <c r="G1046" s="21" t="s">
        <v>3603</v>
      </c>
      <c r="H1046" s="23"/>
    </row>
    <row r="1047" spans="1:8" x14ac:dyDescent="0.3">
      <c r="A1047" s="21" t="s">
        <v>16595</v>
      </c>
      <c r="B1047" s="22">
        <v>2015</v>
      </c>
      <c r="C1047" s="21" t="s">
        <v>16596</v>
      </c>
      <c r="D1047" s="21" t="s">
        <v>4908</v>
      </c>
      <c r="E1047" s="23"/>
      <c r="F1047" s="23"/>
      <c r="G1047" s="23"/>
      <c r="H1047" s="23"/>
    </row>
    <row r="1048" spans="1:8" x14ac:dyDescent="0.3">
      <c r="A1048" s="21" t="s">
        <v>19299</v>
      </c>
      <c r="B1048" s="22">
        <v>2016</v>
      </c>
      <c r="C1048" s="21" t="s">
        <v>19300</v>
      </c>
      <c r="D1048" s="21" t="s">
        <v>19301</v>
      </c>
      <c r="E1048" s="23"/>
      <c r="F1048" s="23"/>
      <c r="G1048" s="23"/>
      <c r="H1048" s="23"/>
    </row>
    <row r="1049" spans="1:8" x14ac:dyDescent="0.3">
      <c r="A1049" s="21" t="s">
        <v>19302</v>
      </c>
      <c r="B1049" s="22">
        <v>2007</v>
      </c>
      <c r="C1049" s="21" t="s">
        <v>19303</v>
      </c>
      <c r="D1049" s="21" t="s">
        <v>19304</v>
      </c>
      <c r="E1049" s="22">
        <v>85</v>
      </c>
      <c r="F1049" s="22">
        <v>3</v>
      </c>
      <c r="G1049" s="21" t="s">
        <v>19305</v>
      </c>
      <c r="H1049" s="23"/>
    </row>
    <row r="1050" spans="1:8" x14ac:dyDescent="0.3">
      <c r="A1050" s="21" t="s">
        <v>19306</v>
      </c>
      <c r="B1050" s="22">
        <v>2016</v>
      </c>
      <c r="C1050" s="21" t="s">
        <v>19307</v>
      </c>
      <c r="D1050" s="45" t="s">
        <v>19308</v>
      </c>
      <c r="E1050" s="46"/>
      <c r="F1050" s="46"/>
      <c r="G1050" s="21" t="s">
        <v>19309</v>
      </c>
      <c r="H1050" s="23"/>
    </row>
    <row r="1051" spans="1:8" x14ac:dyDescent="0.3">
      <c r="A1051" s="21" t="s">
        <v>19310</v>
      </c>
      <c r="B1051" s="22">
        <v>2013</v>
      </c>
      <c r="C1051" s="21" t="s">
        <v>19311</v>
      </c>
      <c r="D1051" s="45" t="s">
        <v>19312</v>
      </c>
      <c r="E1051" s="46"/>
      <c r="F1051" s="23"/>
      <c r="G1051" s="21" t="s">
        <v>19313</v>
      </c>
      <c r="H1051" s="23"/>
    </row>
    <row r="1052" spans="1:8" x14ac:dyDescent="0.3">
      <c r="A1052" s="21" t="s">
        <v>7419</v>
      </c>
      <c r="B1052" s="22">
        <v>2015</v>
      </c>
      <c r="C1052" s="21" t="s">
        <v>19314</v>
      </c>
      <c r="D1052" s="45" t="s">
        <v>19315</v>
      </c>
      <c r="E1052" s="46"/>
      <c r="F1052" s="23"/>
      <c r="G1052" s="21" t="s">
        <v>7422</v>
      </c>
      <c r="H1052" s="23"/>
    </row>
    <row r="1053" spans="1:8" x14ac:dyDescent="0.3">
      <c r="A1053" s="21" t="s">
        <v>19316</v>
      </c>
      <c r="B1053" s="22">
        <v>2015</v>
      </c>
      <c r="C1053" s="21" t="s">
        <v>19317</v>
      </c>
      <c r="D1053" s="45" t="s">
        <v>7283</v>
      </c>
      <c r="E1053" s="46"/>
      <c r="F1053" s="23"/>
      <c r="G1053" s="23"/>
      <c r="H1053" s="23"/>
    </row>
    <row r="1054" spans="1:8" x14ac:dyDescent="0.3">
      <c r="A1054" s="21" t="s">
        <v>19318</v>
      </c>
      <c r="B1054" s="22">
        <v>2012</v>
      </c>
      <c r="C1054" s="21" t="s">
        <v>19319</v>
      </c>
      <c r="D1054" s="21" t="s">
        <v>5223</v>
      </c>
      <c r="E1054" s="22">
        <v>15</v>
      </c>
      <c r="F1054" s="22">
        <v>9</v>
      </c>
      <c r="G1054" s="21" t="s">
        <v>19320</v>
      </c>
      <c r="H1054" s="23"/>
    </row>
    <row r="1055" spans="1:8" x14ac:dyDescent="0.3">
      <c r="A1055" s="21" t="s">
        <v>19321</v>
      </c>
      <c r="B1055" s="22">
        <v>2009</v>
      </c>
      <c r="C1055" s="21" t="s">
        <v>19322</v>
      </c>
      <c r="D1055" s="21" t="s">
        <v>17476</v>
      </c>
      <c r="E1055" s="22">
        <v>39</v>
      </c>
      <c r="F1055" s="22">
        <v>8</v>
      </c>
      <c r="G1055" s="21" t="s">
        <v>19323</v>
      </c>
      <c r="H1055" s="23"/>
    </row>
    <row r="1056" spans="1:8" x14ac:dyDescent="0.3">
      <c r="A1056" s="21" t="s">
        <v>19324</v>
      </c>
      <c r="B1056" s="22">
        <v>2015</v>
      </c>
      <c r="C1056" s="21" t="s">
        <v>13310</v>
      </c>
      <c r="D1056" s="45" t="s">
        <v>13311</v>
      </c>
      <c r="E1056" s="46"/>
      <c r="F1056" s="46"/>
      <c r="G1056" s="22">
        <v>20</v>
      </c>
      <c r="H1056" s="23"/>
    </row>
    <row r="1057" spans="1:8" x14ac:dyDescent="0.3">
      <c r="A1057" s="21" t="s">
        <v>19325</v>
      </c>
      <c r="B1057" s="22">
        <v>2013</v>
      </c>
      <c r="C1057" s="21" t="s">
        <v>19326</v>
      </c>
      <c r="D1057" s="21" t="s">
        <v>19327</v>
      </c>
      <c r="E1057" s="22">
        <v>28</v>
      </c>
      <c r="F1057" s="22">
        <v>3</v>
      </c>
      <c r="G1057" s="21" t="s">
        <v>19328</v>
      </c>
      <c r="H1057" s="23"/>
    </row>
    <row r="1058" spans="1:8" x14ac:dyDescent="0.3">
      <c r="A1058" s="21" t="s">
        <v>4383</v>
      </c>
      <c r="B1058" s="22">
        <v>2010</v>
      </c>
      <c r="C1058" s="21" t="s">
        <v>19329</v>
      </c>
      <c r="D1058" s="21" t="s">
        <v>19330</v>
      </c>
      <c r="E1058" s="22">
        <v>20</v>
      </c>
      <c r="F1058" s="22">
        <v>2</v>
      </c>
      <c r="G1058" s="21" t="s">
        <v>4385</v>
      </c>
      <c r="H1058" s="23"/>
    </row>
    <row r="1059" spans="1:8" x14ac:dyDescent="0.3">
      <c r="A1059" s="21" t="s">
        <v>4390</v>
      </c>
      <c r="B1059" s="22">
        <v>1994</v>
      </c>
      <c r="C1059" s="21" t="s">
        <v>19331</v>
      </c>
      <c r="D1059" s="21" t="s">
        <v>3413</v>
      </c>
      <c r="E1059" s="23"/>
      <c r="F1059" s="23"/>
      <c r="G1059" s="21" t="s">
        <v>19332</v>
      </c>
      <c r="H1059" s="23"/>
    </row>
    <row r="1060" spans="1:8" x14ac:dyDescent="0.3">
      <c r="A1060" s="21" t="s">
        <v>19333</v>
      </c>
      <c r="B1060" s="22">
        <v>2016</v>
      </c>
      <c r="C1060" s="21" t="s">
        <v>19334</v>
      </c>
      <c r="D1060" s="23"/>
      <c r="E1060" s="23"/>
      <c r="F1060" s="23"/>
      <c r="G1060" s="47" t="s">
        <v>19335</v>
      </c>
      <c r="H1060" s="46"/>
    </row>
    <row r="1061" spans="1:8" x14ac:dyDescent="0.3">
      <c r="A1061" s="21" t="s">
        <v>19336</v>
      </c>
      <c r="B1061" s="22">
        <v>2014</v>
      </c>
      <c r="C1061" s="21" t="s">
        <v>16526</v>
      </c>
      <c r="D1061" s="45" t="s">
        <v>19337</v>
      </c>
      <c r="E1061" s="46"/>
      <c r="F1061" s="23"/>
      <c r="G1061" s="21" t="s">
        <v>16528</v>
      </c>
      <c r="H1061" s="23"/>
    </row>
    <row r="1062" spans="1:8" x14ac:dyDescent="0.3">
      <c r="A1062" s="21" t="s">
        <v>4577</v>
      </c>
      <c r="B1062" s="22">
        <v>2016</v>
      </c>
      <c r="C1062" s="21" t="s">
        <v>13394</v>
      </c>
      <c r="D1062" s="21" t="s">
        <v>2101</v>
      </c>
      <c r="E1062" s="22">
        <v>6</v>
      </c>
      <c r="F1062" s="22">
        <v>1</v>
      </c>
      <c r="G1062" s="22">
        <v>88</v>
      </c>
      <c r="H1062" s="23"/>
    </row>
    <row r="1063" spans="1:8" x14ac:dyDescent="0.3">
      <c r="A1063" s="21" t="s">
        <v>19338</v>
      </c>
      <c r="B1063" s="22">
        <v>2017</v>
      </c>
      <c r="C1063" s="21" t="s">
        <v>19339</v>
      </c>
      <c r="D1063" s="21" t="s">
        <v>10420</v>
      </c>
      <c r="E1063" s="22">
        <v>15</v>
      </c>
      <c r="F1063" s="22">
        <v>3</v>
      </c>
      <c r="G1063" s="22">
        <v>244</v>
      </c>
      <c r="H1063" s="23"/>
    </row>
    <row r="1064" spans="1:8" x14ac:dyDescent="0.3">
      <c r="A1064" s="21" t="s">
        <v>19340</v>
      </c>
      <c r="B1064" s="22">
        <v>2012</v>
      </c>
      <c r="C1064" s="21" t="s">
        <v>19341</v>
      </c>
      <c r="D1064" s="21" t="s">
        <v>19342</v>
      </c>
      <c r="E1064" s="22">
        <v>24</v>
      </c>
      <c r="F1064" s="22">
        <v>2</v>
      </c>
      <c r="G1064" s="21" t="s">
        <v>19343</v>
      </c>
      <c r="H1064" s="23"/>
    </row>
    <row r="1065" spans="1:8" x14ac:dyDescent="0.3">
      <c r="A1065" s="21" t="s">
        <v>19344</v>
      </c>
      <c r="B1065" s="22">
        <v>2017</v>
      </c>
      <c r="C1065" s="21" t="s">
        <v>19345</v>
      </c>
      <c r="D1065" s="45" t="s">
        <v>19346</v>
      </c>
      <c r="E1065" s="46"/>
      <c r="F1065" s="23"/>
      <c r="G1065" s="21" t="s">
        <v>18510</v>
      </c>
      <c r="H1065" s="23"/>
    </row>
    <row r="1066" spans="1:8" x14ac:dyDescent="0.3">
      <c r="A1066" s="21" t="s">
        <v>19347</v>
      </c>
      <c r="B1066" s="22">
        <v>2016</v>
      </c>
      <c r="C1066" s="21" t="s">
        <v>19348</v>
      </c>
      <c r="D1066" s="21" t="s">
        <v>13342</v>
      </c>
      <c r="E1066" s="22">
        <v>21</v>
      </c>
      <c r="F1066" s="22">
        <v>1</v>
      </c>
      <c r="G1066" s="22">
        <v>190</v>
      </c>
      <c r="H1066" s="23"/>
    </row>
    <row r="1067" spans="1:8" x14ac:dyDescent="0.3">
      <c r="A1067" s="21" t="s">
        <v>19349</v>
      </c>
      <c r="B1067" s="22">
        <v>2017</v>
      </c>
      <c r="C1067" s="21" t="s">
        <v>19350</v>
      </c>
      <c r="D1067" s="45" t="s">
        <v>19351</v>
      </c>
      <c r="E1067" s="46"/>
      <c r="F1067" s="46"/>
      <c r="G1067" s="21" t="s">
        <v>19352</v>
      </c>
      <c r="H1067" s="23"/>
    </row>
    <row r="1068" spans="1:8" x14ac:dyDescent="0.3">
      <c r="A1068" s="21" t="s">
        <v>4600</v>
      </c>
      <c r="B1068" s="22">
        <v>2016</v>
      </c>
      <c r="C1068" s="21" t="s">
        <v>4601</v>
      </c>
      <c r="D1068" s="45" t="s">
        <v>19353</v>
      </c>
      <c r="E1068" s="46"/>
      <c r="F1068" s="46"/>
      <c r="G1068" s="21" t="s">
        <v>4602</v>
      </c>
      <c r="H1068" s="23"/>
    </row>
    <row r="1069" spans="1:8" x14ac:dyDescent="0.3">
      <c r="A1069" s="21" t="s">
        <v>19354</v>
      </c>
      <c r="B1069" s="22">
        <v>2011</v>
      </c>
      <c r="C1069" s="21" t="s">
        <v>19355</v>
      </c>
      <c r="D1069" s="21" t="s">
        <v>4067</v>
      </c>
      <c r="E1069" s="22">
        <v>5</v>
      </c>
      <c r="F1069" s="22">
        <v>2</v>
      </c>
      <c r="G1069" s="23"/>
      <c r="H1069" s="23"/>
    </row>
    <row r="1070" spans="1:8" x14ac:dyDescent="0.3">
      <c r="A1070" s="21" t="s">
        <v>1496</v>
      </c>
      <c r="B1070" s="22">
        <v>2008</v>
      </c>
      <c r="C1070" s="21" t="s">
        <v>3653</v>
      </c>
      <c r="D1070" s="21" t="s">
        <v>1498</v>
      </c>
      <c r="E1070" s="22">
        <v>49</v>
      </c>
      <c r="F1070" s="22">
        <v>2</v>
      </c>
      <c r="G1070" s="21" t="s">
        <v>3654</v>
      </c>
      <c r="H1070" s="23"/>
    </row>
    <row r="1071" spans="1:8" x14ac:dyDescent="0.3">
      <c r="A1071" s="21" t="s">
        <v>4090</v>
      </c>
      <c r="B1071" s="22">
        <v>2008</v>
      </c>
      <c r="C1071" s="21" t="s">
        <v>4091</v>
      </c>
      <c r="D1071" s="21" t="s">
        <v>3455</v>
      </c>
      <c r="E1071" s="22">
        <v>49</v>
      </c>
      <c r="F1071" s="22">
        <v>4</v>
      </c>
      <c r="G1071" s="21" t="s">
        <v>4092</v>
      </c>
      <c r="H1071" s="23"/>
    </row>
    <row r="1072" spans="1:8" x14ac:dyDescent="0.3">
      <c r="A1072" s="21" t="s">
        <v>1504</v>
      </c>
      <c r="B1072" s="22">
        <v>2015</v>
      </c>
      <c r="C1072" s="21" t="s">
        <v>1505</v>
      </c>
      <c r="D1072" s="21" t="s">
        <v>19279</v>
      </c>
      <c r="E1072" s="23"/>
      <c r="F1072" s="23"/>
      <c r="G1072" s="21" t="s">
        <v>19356</v>
      </c>
      <c r="H1072" s="23"/>
    </row>
    <row r="1073" spans="1:8" x14ac:dyDescent="0.3">
      <c r="A1073" s="21" t="s">
        <v>19357</v>
      </c>
      <c r="B1073" s="22">
        <v>2018</v>
      </c>
      <c r="C1073" s="21" t="s">
        <v>86</v>
      </c>
      <c r="D1073" s="45" t="s">
        <v>19358</v>
      </c>
      <c r="E1073" s="46"/>
      <c r="F1073" s="23"/>
      <c r="G1073" s="23"/>
      <c r="H1073" s="23"/>
    </row>
    <row r="1074" spans="1:8" x14ac:dyDescent="0.3">
      <c r="A1074" s="21" t="s">
        <v>19359</v>
      </c>
      <c r="B1074" s="22">
        <v>2011</v>
      </c>
      <c r="C1074" s="21" t="s">
        <v>19360</v>
      </c>
      <c r="D1074" s="21" t="s">
        <v>19361</v>
      </c>
      <c r="E1074" s="22">
        <v>5</v>
      </c>
      <c r="F1074" s="22">
        <v>3</v>
      </c>
      <c r="G1074" s="22">
        <v>10</v>
      </c>
      <c r="H1074" s="23"/>
    </row>
    <row r="1075" spans="1:8" x14ac:dyDescent="0.3">
      <c r="A1075" s="21" t="s">
        <v>19362</v>
      </c>
      <c r="B1075" s="22">
        <v>2015</v>
      </c>
      <c r="C1075" s="21" t="s">
        <v>7468</v>
      </c>
      <c r="D1075" s="45" t="s">
        <v>11694</v>
      </c>
      <c r="E1075" s="46"/>
      <c r="F1075" s="23"/>
      <c r="G1075" s="21" t="s">
        <v>7470</v>
      </c>
      <c r="H1075" s="23"/>
    </row>
    <row r="1076" spans="1:8" x14ac:dyDescent="0.3">
      <c r="A1076" s="21" t="s">
        <v>19363</v>
      </c>
      <c r="B1076" s="22">
        <v>2010</v>
      </c>
      <c r="C1076" s="21" t="s">
        <v>19364</v>
      </c>
      <c r="D1076" s="21" t="s">
        <v>19365</v>
      </c>
      <c r="E1076" s="22">
        <v>11</v>
      </c>
      <c r="F1076" s="22">
        <v>3</v>
      </c>
      <c r="G1076" s="23"/>
      <c r="H1076" s="23"/>
    </row>
    <row r="1077" spans="1:8" x14ac:dyDescent="0.3">
      <c r="A1077" s="21" t="s">
        <v>19366</v>
      </c>
      <c r="B1077" s="21" t="s">
        <v>1060</v>
      </c>
      <c r="C1077" s="21" t="s">
        <v>18700</v>
      </c>
      <c r="D1077" s="23"/>
      <c r="E1077" s="23"/>
      <c r="F1077" s="23"/>
      <c r="G1077" s="22">
        <v>5</v>
      </c>
      <c r="H1077" s="23"/>
    </row>
    <row r="1078" spans="1:8" x14ac:dyDescent="0.3">
      <c r="A1078" s="21" t="s">
        <v>19367</v>
      </c>
      <c r="B1078" s="22">
        <v>2009</v>
      </c>
      <c r="C1078" s="21" t="s">
        <v>19368</v>
      </c>
      <c r="D1078" s="21" t="s">
        <v>19369</v>
      </c>
      <c r="E1078" s="22">
        <v>26</v>
      </c>
      <c r="F1078" s="22">
        <v>1</v>
      </c>
      <c r="G1078" s="21" t="s">
        <v>19370</v>
      </c>
      <c r="H1078" s="23"/>
    </row>
    <row r="1079" spans="1:8" x14ac:dyDescent="0.3">
      <c r="A1079" s="21" t="s">
        <v>19371</v>
      </c>
      <c r="B1079" s="22">
        <v>2011</v>
      </c>
      <c r="C1079" s="21" t="s">
        <v>19372</v>
      </c>
      <c r="D1079" s="21" t="s">
        <v>446</v>
      </c>
      <c r="E1079" s="22">
        <v>38</v>
      </c>
      <c r="F1079" s="22">
        <v>3</v>
      </c>
      <c r="G1079" s="21" t="s">
        <v>10180</v>
      </c>
      <c r="H1079" s="23"/>
    </row>
    <row r="1080" spans="1:8" x14ac:dyDescent="0.3">
      <c r="A1080" s="21" t="s">
        <v>19373</v>
      </c>
      <c r="B1080" s="22">
        <v>2011</v>
      </c>
      <c r="C1080" s="21" t="s">
        <v>19374</v>
      </c>
      <c r="D1080" s="21" t="s">
        <v>446</v>
      </c>
      <c r="E1080" s="22">
        <v>38</v>
      </c>
      <c r="F1080" s="22">
        <v>6</v>
      </c>
      <c r="G1080" s="21" t="s">
        <v>19375</v>
      </c>
      <c r="H1080" s="23"/>
    </row>
    <row r="1081" spans="1:8" x14ac:dyDescent="0.3">
      <c r="A1081" s="21" t="s">
        <v>12423</v>
      </c>
      <c r="B1081" s="22">
        <v>2016</v>
      </c>
      <c r="C1081" s="21" t="s">
        <v>19376</v>
      </c>
      <c r="D1081" s="21" t="s">
        <v>626</v>
      </c>
      <c r="E1081" s="23"/>
      <c r="F1081" s="23"/>
      <c r="G1081" s="23"/>
      <c r="H1081" s="23"/>
    </row>
    <row r="1082" spans="1:8" x14ac:dyDescent="0.3">
      <c r="A1082" s="21" t="s">
        <v>19377</v>
      </c>
      <c r="B1082" s="22">
        <v>2016</v>
      </c>
      <c r="C1082" s="21" t="s">
        <v>19378</v>
      </c>
      <c r="D1082" s="21" t="s">
        <v>19379</v>
      </c>
      <c r="E1082" s="23"/>
      <c r="F1082" s="23"/>
      <c r="G1082" s="23"/>
      <c r="H1082" s="23"/>
    </row>
    <row r="1083" spans="1:8" x14ac:dyDescent="0.3">
      <c r="A1083" s="21" t="s">
        <v>19380</v>
      </c>
      <c r="B1083" s="22">
        <v>2015</v>
      </c>
      <c r="C1083" s="21" t="s">
        <v>16596</v>
      </c>
      <c r="D1083" s="23"/>
      <c r="E1083" s="23"/>
      <c r="F1083" s="23"/>
      <c r="G1083" s="23"/>
      <c r="H1083" s="23"/>
    </row>
    <row r="1084" spans="1:8" x14ac:dyDescent="0.3">
      <c r="A1084" s="21" t="s">
        <v>19381</v>
      </c>
      <c r="B1084" s="22">
        <v>2008</v>
      </c>
      <c r="C1084" s="21" t="s">
        <v>4091</v>
      </c>
      <c r="D1084" s="21" t="s">
        <v>19382</v>
      </c>
      <c r="E1084" s="22">
        <v>49</v>
      </c>
      <c r="F1084" s="22">
        <v>4</v>
      </c>
      <c r="G1084" s="21" t="s">
        <v>4092</v>
      </c>
      <c r="H1084" s="23"/>
    </row>
    <row r="1085" spans="1:8" x14ac:dyDescent="0.3">
      <c r="A1085" s="21" t="s">
        <v>19383</v>
      </c>
      <c r="B1085" s="22">
        <v>2009</v>
      </c>
      <c r="C1085" s="21" t="s">
        <v>19368</v>
      </c>
      <c r="D1085" s="21" t="s">
        <v>19384</v>
      </c>
      <c r="E1085" s="22">
        <v>26</v>
      </c>
      <c r="F1085" s="22">
        <v>1</v>
      </c>
      <c r="G1085" s="21" t="s">
        <v>19370</v>
      </c>
      <c r="H1085" s="23"/>
    </row>
    <row r="1086" spans="1:8" x14ac:dyDescent="0.3">
      <c r="A1086" s="21" t="s">
        <v>19385</v>
      </c>
      <c r="B1086" s="22">
        <v>2011</v>
      </c>
      <c r="C1086" s="21" t="s">
        <v>19386</v>
      </c>
      <c r="D1086" s="21" t="s">
        <v>19387</v>
      </c>
      <c r="E1086" s="22">
        <v>11</v>
      </c>
      <c r="F1086" s="22">
        <v>2</v>
      </c>
      <c r="G1086" s="23"/>
      <c r="H1086" s="23"/>
    </row>
    <row r="1087" spans="1:8" x14ac:dyDescent="0.3">
      <c r="A1087" s="21" t="s">
        <v>19388</v>
      </c>
      <c r="B1087" s="22">
        <v>2014</v>
      </c>
      <c r="C1087" s="21" t="s">
        <v>16590</v>
      </c>
      <c r="D1087" s="21" t="s">
        <v>19389</v>
      </c>
      <c r="E1087" s="23"/>
      <c r="F1087" s="23"/>
      <c r="G1087" s="23"/>
      <c r="H1087" s="23"/>
    </row>
    <row r="1088" spans="1:8" x14ac:dyDescent="0.3">
      <c r="A1088" s="21" t="s">
        <v>19390</v>
      </c>
      <c r="B1088" s="22">
        <v>2013</v>
      </c>
      <c r="C1088" s="21" t="s">
        <v>1346</v>
      </c>
      <c r="D1088" s="45" t="s">
        <v>3602</v>
      </c>
      <c r="E1088" s="46"/>
      <c r="F1088" s="23"/>
      <c r="G1088" s="21" t="s">
        <v>3603</v>
      </c>
      <c r="H1088" s="23"/>
    </row>
    <row r="1089" spans="1:8" x14ac:dyDescent="0.3">
      <c r="A1089" s="21" t="s">
        <v>19391</v>
      </c>
      <c r="B1089" s="22">
        <v>2010</v>
      </c>
      <c r="C1089" s="21" t="s">
        <v>19392</v>
      </c>
      <c r="D1089" s="21" t="s">
        <v>19393</v>
      </c>
      <c r="E1089" s="22">
        <v>80</v>
      </c>
      <c r="F1089" s="22">
        <v>3</v>
      </c>
      <c r="G1089" s="21" t="s">
        <v>15558</v>
      </c>
      <c r="H1089" s="23"/>
    </row>
    <row r="1090" spans="1:8" x14ac:dyDescent="0.3">
      <c r="A1090" s="21" t="s">
        <v>19394</v>
      </c>
      <c r="B1090" s="22">
        <v>2014</v>
      </c>
      <c r="C1090" s="21" t="s">
        <v>19297</v>
      </c>
      <c r="D1090" s="21" t="s">
        <v>19395</v>
      </c>
      <c r="E1090" s="22">
        <v>65</v>
      </c>
      <c r="F1090" s="22">
        <v>1</v>
      </c>
      <c r="G1090" s="21" t="s">
        <v>19298</v>
      </c>
      <c r="H1090" s="23"/>
    </row>
    <row r="1091" spans="1:8" x14ac:dyDescent="0.3">
      <c r="A1091" s="21" t="s">
        <v>19396</v>
      </c>
      <c r="B1091" s="22">
        <v>1994</v>
      </c>
      <c r="C1091" s="21" t="s">
        <v>19331</v>
      </c>
      <c r="D1091" s="21" t="s">
        <v>3413</v>
      </c>
      <c r="E1091" s="23"/>
      <c r="F1091" s="23"/>
      <c r="G1091" s="21" t="s">
        <v>19332</v>
      </c>
      <c r="H1091" s="23"/>
    </row>
    <row r="1092" spans="1:8" x14ac:dyDescent="0.3">
      <c r="A1092" s="21" t="s">
        <v>19397</v>
      </c>
      <c r="B1092" s="22">
        <v>2010</v>
      </c>
      <c r="C1092" s="21" t="s">
        <v>19289</v>
      </c>
      <c r="D1092" s="21" t="s">
        <v>19398</v>
      </c>
      <c r="E1092" s="22">
        <v>4</v>
      </c>
      <c r="F1092" s="22">
        <v>2</v>
      </c>
      <c r="G1092" s="23"/>
      <c r="H1092" s="23"/>
    </row>
    <row r="1093" spans="1:8" x14ac:dyDescent="0.3">
      <c r="A1093" s="21" t="s">
        <v>19399</v>
      </c>
      <c r="B1093" s="22">
        <v>2008</v>
      </c>
      <c r="C1093" s="21" t="s">
        <v>3653</v>
      </c>
      <c r="D1093" s="21" t="s">
        <v>19400</v>
      </c>
      <c r="E1093" s="22">
        <v>49</v>
      </c>
      <c r="F1093" s="22">
        <v>2</v>
      </c>
      <c r="G1093" s="21" t="s">
        <v>3654</v>
      </c>
      <c r="H1093" s="23"/>
    </row>
    <row r="1094" spans="1:8" x14ac:dyDescent="0.3">
      <c r="A1094" s="21" t="s">
        <v>19401</v>
      </c>
      <c r="B1094" s="22">
        <v>2012</v>
      </c>
      <c r="C1094" s="21" t="s">
        <v>19319</v>
      </c>
      <c r="D1094" s="21" t="s">
        <v>19402</v>
      </c>
      <c r="E1094" s="22">
        <v>15</v>
      </c>
      <c r="F1094" s="22">
        <v>9</v>
      </c>
      <c r="G1094" s="21" t="s">
        <v>19320</v>
      </c>
      <c r="H1094" s="23"/>
    </row>
    <row r="1095" spans="1:8" x14ac:dyDescent="0.3">
      <c r="A1095" s="21" t="s">
        <v>19403</v>
      </c>
      <c r="B1095" s="22">
        <v>2010</v>
      </c>
      <c r="C1095" s="21" t="s">
        <v>19329</v>
      </c>
      <c r="D1095" s="21" t="s">
        <v>19404</v>
      </c>
      <c r="E1095" s="22">
        <v>20</v>
      </c>
      <c r="F1095" s="22">
        <v>2</v>
      </c>
      <c r="G1095" s="21" t="s">
        <v>4385</v>
      </c>
      <c r="H1095" s="23"/>
    </row>
    <row r="1096" spans="1:8" x14ac:dyDescent="0.3">
      <c r="A1096" s="21" t="s">
        <v>19405</v>
      </c>
      <c r="B1096" s="22">
        <v>2008</v>
      </c>
      <c r="C1096" s="21" t="s">
        <v>19290</v>
      </c>
      <c r="D1096" s="21" t="s">
        <v>19406</v>
      </c>
      <c r="E1096" s="22">
        <v>29</v>
      </c>
      <c r="F1096" s="22">
        <v>2</v>
      </c>
      <c r="G1096" s="21" t="s">
        <v>13154</v>
      </c>
      <c r="H1096" s="23"/>
    </row>
    <row r="1097" spans="1:8" x14ac:dyDescent="0.3">
      <c r="A1097" s="21" t="s">
        <v>19407</v>
      </c>
      <c r="B1097" s="22">
        <v>2011</v>
      </c>
      <c r="C1097" s="21" t="s">
        <v>19355</v>
      </c>
      <c r="D1097" s="21" t="s">
        <v>19398</v>
      </c>
      <c r="E1097" s="22">
        <v>5</v>
      </c>
      <c r="F1097" s="22">
        <v>2</v>
      </c>
      <c r="G1097" s="23"/>
      <c r="H1097" s="23"/>
    </row>
    <row r="1098" spans="1:8" x14ac:dyDescent="0.3">
      <c r="A1098" s="21" t="s">
        <v>19408</v>
      </c>
      <c r="B1098" s="22">
        <v>2012</v>
      </c>
      <c r="C1098" s="21" t="s">
        <v>16586</v>
      </c>
      <c r="D1098" s="21" t="s">
        <v>1938</v>
      </c>
      <c r="E1098" s="22">
        <v>2</v>
      </c>
      <c r="F1098" s="22">
        <v>3</v>
      </c>
      <c r="G1098" s="21" t="s">
        <v>2372</v>
      </c>
      <c r="H1098" s="23"/>
    </row>
    <row r="1099" spans="1:8" x14ac:dyDescent="0.3">
      <c r="A1099" s="21" t="s">
        <v>19409</v>
      </c>
      <c r="B1099" s="22">
        <v>2016</v>
      </c>
      <c r="C1099" s="21" t="s">
        <v>4636</v>
      </c>
      <c r="D1099" s="45" t="s">
        <v>19410</v>
      </c>
      <c r="E1099" s="46"/>
      <c r="F1099" s="46"/>
      <c r="G1099" s="22">
        <v>43</v>
      </c>
      <c r="H1099" s="23"/>
    </row>
    <row r="1100" spans="1:8" x14ac:dyDescent="0.3">
      <c r="A1100" s="21" t="s">
        <v>19411</v>
      </c>
      <c r="B1100" s="22">
        <v>2015</v>
      </c>
      <c r="C1100" s="21" t="s">
        <v>7537</v>
      </c>
      <c r="D1100" s="45" t="s">
        <v>7538</v>
      </c>
      <c r="E1100" s="46"/>
      <c r="F1100" s="23"/>
      <c r="G1100" s="21" t="s">
        <v>7539</v>
      </c>
      <c r="H1100" s="23"/>
    </row>
    <row r="1101" spans="1:8" x14ac:dyDescent="0.3">
      <c r="A1101" s="21" t="s">
        <v>19412</v>
      </c>
      <c r="B1101" s="22">
        <v>2014</v>
      </c>
      <c r="C1101" s="21" t="s">
        <v>4485</v>
      </c>
      <c r="D1101" s="45" t="s">
        <v>19281</v>
      </c>
      <c r="E1101" s="46"/>
      <c r="F1101" s="23"/>
      <c r="G1101" s="21" t="s">
        <v>4487</v>
      </c>
      <c r="H1101" s="23"/>
    </row>
    <row r="1102" spans="1:8" x14ac:dyDescent="0.3">
      <c r="A1102" s="21" t="s">
        <v>19413</v>
      </c>
      <c r="B1102" s="22">
        <v>2015</v>
      </c>
      <c r="C1102" s="21" t="s">
        <v>19414</v>
      </c>
      <c r="D1102" s="23"/>
      <c r="E1102" s="23"/>
      <c r="F1102" s="23"/>
      <c r="G1102" s="21" t="s">
        <v>760</v>
      </c>
      <c r="H1102" s="23"/>
    </row>
    <row r="1103" spans="1:8" x14ac:dyDescent="0.3">
      <c r="A1103" s="21" t="s">
        <v>19415</v>
      </c>
      <c r="B1103" s="22">
        <v>2015</v>
      </c>
      <c r="C1103" s="21" t="s">
        <v>7445</v>
      </c>
      <c r="D1103" s="21" t="s">
        <v>19416</v>
      </c>
      <c r="E1103" s="23"/>
      <c r="F1103" s="23"/>
      <c r="G1103" s="21" t="s">
        <v>19285</v>
      </c>
      <c r="H1103" s="23"/>
    </row>
    <row r="1104" spans="1:8" x14ac:dyDescent="0.3">
      <c r="A1104" s="21" t="s">
        <v>19417</v>
      </c>
      <c r="B1104" s="22">
        <v>2013</v>
      </c>
      <c r="C1104" s="21" t="s">
        <v>1264</v>
      </c>
      <c r="D1104" s="21" t="s">
        <v>7490</v>
      </c>
      <c r="E1104" s="23"/>
      <c r="F1104" s="23"/>
      <c r="G1104" s="21" t="s">
        <v>7656</v>
      </c>
      <c r="H1104" s="23"/>
    </row>
    <row r="1105" spans="1:8" x14ac:dyDescent="0.3">
      <c r="A1105" s="21" t="s">
        <v>19418</v>
      </c>
      <c r="B1105" s="22">
        <v>2016</v>
      </c>
      <c r="C1105" s="21" t="s">
        <v>203</v>
      </c>
      <c r="D1105" s="21" t="s">
        <v>7571</v>
      </c>
      <c r="E1105" s="22">
        <v>63</v>
      </c>
      <c r="F1105" s="23"/>
      <c r="G1105" s="21" t="s">
        <v>3538</v>
      </c>
      <c r="H1105" s="23"/>
    </row>
    <row r="1106" spans="1:8" x14ac:dyDescent="0.3">
      <c r="A1106" s="21" t="s">
        <v>19419</v>
      </c>
      <c r="B1106" s="22">
        <v>2015</v>
      </c>
      <c r="C1106" s="21" t="s">
        <v>1505</v>
      </c>
      <c r="D1106" s="23"/>
      <c r="E1106" s="23"/>
      <c r="F1106" s="23"/>
      <c r="G1106" s="21" t="s">
        <v>19356</v>
      </c>
      <c r="H1106" s="23"/>
    </row>
    <row r="1107" spans="1:8" x14ac:dyDescent="0.3">
      <c r="A1107" s="21" t="s">
        <v>19420</v>
      </c>
      <c r="B1107" s="22">
        <v>2012</v>
      </c>
      <c r="C1107" s="21" t="s">
        <v>19421</v>
      </c>
      <c r="D1107" s="23"/>
      <c r="E1107" s="23"/>
      <c r="F1107" s="23"/>
      <c r="G1107" s="22">
        <v>321</v>
      </c>
      <c r="H1107" s="23"/>
    </row>
    <row r="1108" spans="1:8" x14ac:dyDescent="0.3">
      <c r="A1108" s="21" t="s">
        <v>19422</v>
      </c>
      <c r="B1108" s="22">
        <v>2012</v>
      </c>
      <c r="C1108" s="21" t="s">
        <v>19423</v>
      </c>
      <c r="D1108" s="21" t="s">
        <v>19424</v>
      </c>
      <c r="E1108" s="22">
        <v>12</v>
      </c>
      <c r="F1108" s="22">
        <v>3</v>
      </c>
      <c r="G1108" s="21" t="s">
        <v>19425</v>
      </c>
      <c r="H1108" s="23"/>
    </row>
    <row r="1109" spans="1:8" x14ac:dyDescent="0.3">
      <c r="A1109" s="21" t="s">
        <v>19426</v>
      </c>
      <c r="B1109" s="22">
        <v>2012</v>
      </c>
      <c r="C1109" s="21" t="s">
        <v>19427</v>
      </c>
      <c r="D1109" s="21" t="s">
        <v>19428</v>
      </c>
      <c r="E1109" s="22">
        <v>9</v>
      </c>
      <c r="F1109" s="22">
        <v>2</v>
      </c>
      <c r="G1109" s="21" t="s">
        <v>15443</v>
      </c>
      <c r="H1109" s="23"/>
    </row>
    <row r="1110" spans="1:8" x14ac:dyDescent="0.3">
      <c r="A1110" s="21" t="s">
        <v>19429</v>
      </c>
      <c r="B1110" s="22">
        <v>2015</v>
      </c>
      <c r="C1110" s="21" t="s">
        <v>17937</v>
      </c>
      <c r="D1110" s="21" t="s">
        <v>19430</v>
      </c>
      <c r="E1110" s="22">
        <v>75</v>
      </c>
      <c r="F1110" s="23"/>
      <c r="G1110" s="21" t="s">
        <v>5953</v>
      </c>
      <c r="H1110" s="23"/>
    </row>
    <row r="1111" spans="1:8" x14ac:dyDescent="0.3">
      <c r="A1111" s="21" t="s">
        <v>19431</v>
      </c>
      <c r="B1111" s="22">
        <v>1996</v>
      </c>
      <c r="C1111" s="21" t="s">
        <v>19432</v>
      </c>
      <c r="D1111" s="21" t="s">
        <v>19433</v>
      </c>
      <c r="E1111" s="22">
        <v>22</v>
      </c>
      <c r="F1111" s="22">
        <v>1</v>
      </c>
      <c r="G1111" s="21" t="s">
        <v>1601</v>
      </c>
      <c r="H1111" s="23"/>
    </row>
    <row r="1112" spans="1:8" x14ac:dyDescent="0.3">
      <c r="A1112" s="21" t="s">
        <v>19434</v>
      </c>
      <c r="B1112" s="22">
        <v>2012</v>
      </c>
      <c r="C1112" s="21" t="s">
        <v>19435</v>
      </c>
      <c r="D1112" s="21" t="s">
        <v>19436</v>
      </c>
      <c r="E1112" s="22">
        <v>33</v>
      </c>
      <c r="F1112" s="22">
        <v>6</v>
      </c>
      <c r="G1112" s="21" t="s">
        <v>19437</v>
      </c>
      <c r="H1112" s="23"/>
    </row>
    <row r="1113" spans="1:8" x14ac:dyDescent="0.3">
      <c r="A1113" s="21" t="s">
        <v>19438</v>
      </c>
      <c r="B1113" s="22">
        <v>2009</v>
      </c>
      <c r="C1113" s="21" t="s">
        <v>19439</v>
      </c>
      <c r="D1113" s="21" t="s">
        <v>19393</v>
      </c>
      <c r="E1113" s="22">
        <v>79</v>
      </c>
      <c r="F1113" s="22">
        <v>1</v>
      </c>
      <c r="G1113" s="21" t="s">
        <v>19440</v>
      </c>
      <c r="H1113" s="23"/>
    </row>
    <row r="1114" spans="1:8" x14ac:dyDescent="0.3">
      <c r="A1114" s="21" t="s">
        <v>19441</v>
      </c>
      <c r="B1114" s="22">
        <v>2012</v>
      </c>
      <c r="C1114" s="21" t="s">
        <v>19442</v>
      </c>
      <c r="D1114" s="21" t="s">
        <v>19443</v>
      </c>
      <c r="E1114" s="22">
        <v>11</v>
      </c>
      <c r="F1114" s="22">
        <v>1</v>
      </c>
      <c r="G1114" s="21" t="s">
        <v>19444</v>
      </c>
      <c r="H1114" s="23"/>
    </row>
    <row r="1115" spans="1:8" x14ac:dyDescent="0.3">
      <c r="A1115" s="21" t="s">
        <v>19445</v>
      </c>
      <c r="B1115" s="22">
        <v>2010</v>
      </c>
      <c r="C1115" s="21" t="s">
        <v>19446</v>
      </c>
      <c r="D1115" s="21" t="s">
        <v>19447</v>
      </c>
      <c r="E1115" s="22">
        <v>4</v>
      </c>
      <c r="F1115" s="22">
        <v>1</v>
      </c>
      <c r="G1115" s="21" t="s">
        <v>687</v>
      </c>
      <c r="H1115" s="23"/>
    </row>
    <row r="1116" spans="1:8" x14ac:dyDescent="0.3">
      <c r="A1116" s="21" t="s">
        <v>19448</v>
      </c>
      <c r="B1116" s="22">
        <v>2011</v>
      </c>
      <c r="C1116" s="21" t="s">
        <v>1375</v>
      </c>
      <c r="D1116" s="21" t="s">
        <v>1376</v>
      </c>
      <c r="E1116" s="22">
        <v>44</v>
      </c>
      <c r="F1116" s="22">
        <v>9</v>
      </c>
      <c r="G1116" s="21" t="s">
        <v>19449</v>
      </c>
      <c r="H1116" s="23"/>
    </row>
    <row r="1117" spans="1:8" x14ac:dyDescent="0.3">
      <c r="A1117" s="21" t="s">
        <v>19450</v>
      </c>
      <c r="B1117" s="22">
        <v>2017</v>
      </c>
      <c r="C1117" s="21" t="s">
        <v>19451</v>
      </c>
      <c r="D1117" s="21" t="s">
        <v>19452</v>
      </c>
      <c r="E1117" s="22">
        <v>41</v>
      </c>
      <c r="F1117" s="22">
        <v>1</v>
      </c>
      <c r="G1117" s="23"/>
      <c r="H1117" s="23"/>
    </row>
    <row r="1118" spans="1:8" x14ac:dyDescent="0.3">
      <c r="A1118" s="21" t="s">
        <v>19453</v>
      </c>
      <c r="B1118" s="22">
        <v>2008</v>
      </c>
      <c r="C1118" s="21" t="s">
        <v>19454</v>
      </c>
      <c r="D1118" s="21" t="s">
        <v>19455</v>
      </c>
      <c r="E1118" s="23"/>
      <c r="F1118" s="23"/>
      <c r="G1118" s="23"/>
      <c r="H1118" s="23"/>
    </row>
    <row r="1119" spans="1:8" x14ac:dyDescent="0.3">
      <c r="A1119" s="21" t="s">
        <v>19456</v>
      </c>
      <c r="B1119" s="22">
        <v>2008</v>
      </c>
      <c r="C1119" s="21" t="s">
        <v>19457</v>
      </c>
      <c r="D1119" s="21" t="s">
        <v>19458</v>
      </c>
      <c r="E1119" s="22">
        <v>2</v>
      </c>
      <c r="F1119" s="22">
        <v>2008</v>
      </c>
      <c r="G1119" s="21" t="s">
        <v>1622</v>
      </c>
      <c r="H1119" s="23"/>
    </row>
    <row r="1120" spans="1:8" x14ac:dyDescent="0.3">
      <c r="A1120" s="21" t="s">
        <v>19459</v>
      </c>
      <c r="B1120" s="22">
        <v>2004</v>
      </c>
      <c r="C1120" s="21" t="s">
        <v>19460</v>
      </c>
      <c r="D1120" s="21" t="s">
        <v>19461</v>
      </c>
      <c r="E1120" s="22">
        <v>6</v>
      </c>
      <c r="F1120" s="22">
        <v>1</v>
      </c>
      <c r="G1120" s="21" t="s">
        <v>19462</v>
      </c>
      <c r="H1120" s="23"/>
    </row>
    <row r="1121" spans="1:8" x14ac:dyDescent="0.3">
      <c r="A1121" s="21" t="s">
        <v>19463</v>
      </c>
      <c r="B1121" s="22">
        <v>2003</v>
      </c>
      <c r="C1121" s="21" t="s">
        <v>19464</v>
      </c>
      <c r="D1121" s="21" t="s">
        <v>6425</v>
      </c>
      <c r="E1121" s="22">
        <v>3</v>
      </c>
      <c r="F1121" s="21" t="s">
        <v>19465</v>
      </c>
      <c r="G1121" s="21" t="s">
        <v>19466</v>
      </c>
      <c r="H1121" s="23"/>
    </row>
    <row r="1122" spans="1:8" x14ac:dyDescent="0.3">
      <c r="A1122" s="21" t="s">
        <v>19467</v>
      </c>
      <c r="B1122" s="22">
        <v>2023</v>
      </c>
      <c r="C1122" s="21" t="s">
        <v>19468</v>
      </c>
      <c r="D1122" s="21" t="s">
        <v>19469</v>
      </c>
      <c r="E1122" s="23"/>
      <c r="F1122" s="23"/>
      <c r="G1122" s="24">
        <v>45675</v>
      </c>
      <c r="H1122" s="23"/>
    </row>
    <row r="1123" spans="1:8" x14ac:dyDescent="0.3">
      <c r="A1123" s="21" t="s">
        <v>19470</v>
      </c>
      <c r="B1123" s="22">
        <v>2022</v>
      </c>
      <c r="C1123" s="21" t="s">
        <v>19471</v>
      </c>
      <c r="D1123" s="21" t="s">
        <v>19472</v>
      </c>
      <c r="E1123" s="22">
        <v>3</v>
      </c>
      <c r="F1123" s="22">
        <v>3</v>
      </c>
      <c r="G1123" s="22">
        <v>1</v>
      </c>
      <c r="H1123" s="23"/>
    </row>
    <row r="1124" spans="1:8" x14ac:dyDescent="0.3">
      <c r="A1124" s="21" t="s">
        <v>19473</v>
      </c>
      <c r="B1124" s="22">
        <v>2023</v>
      </c>
      <c r="C1124" s="21" t="s">
        <v>19474</v>
      </c>
      <c r="D1124" s="21" t="s">
        <v>4571</v>
      </c>
      <c r="E1124" s="22">
        <v>35</v>
      </c>
      <c r="F1124" s="23"/>
      <c r="G1124" s="22">
        <v>100549</v>
      </c>
      <c r="H1124" s="23"/>
    </row>
    <row r="1125" spans="1:8" x14ac:dyDescent="0.3">
      <c r="A1125" s="21" t="s">
        <v>19475</v>
      </c>
      <c r="B1125" s="22">
        <v>2022</v>
      </c>
      <c r="C1125" s="21" t="s">
        <v>19476</v>
      </c>
      <c r="D1125" s="21" t="s">
        <v>19477</v>
      </c>
      <c r="E1125" s="22">
        <v>13</v>
      </c>
      <c r="F1125" s="22">
        <v>5</v>
      </c>
      <c r="G1125" s="23"/>
      <c r="H1125" s="23"/>
    </row>
    <row r="1126" spans="1:8" x14ac:dyDescent="0.3">
      <c r="A1126" s="21" t="s">
        <v>19478</v>
      </c>
      <c r="B1126" s="22">
        <v>2021</v>
      </c>
      <c r="C1126" s="21" t="s">
        <v>19479</v>
      </c>
      <c r="D1126" s="21" t="s">
        <v>4144</v>
      </c>
      <c r="E1126" s="22">
        <v>12</v>
      </c>
      <c r="F1126" s="22">
        <v>1</v>
      </c>
      <c r="G1126" s="22">
        <v>38</v>
      </c>
      <c r="H1126" s="23"/>
    </row>
    <row r="1127" spans="1:8" x14ac:dyDescent="0.3">
      <c r="A1127" s="21" t="s">
        <v>19480</v>
      </c>
      <c r="B1127" s="22">
        <v>2018</v>
      </c>
      <c r="C1127" s="21" t="s">
        <v>19481</v>
      </c>
      <c r="D1127" s="23"/>
      <c r="E1127" s="23"/>
      <c r="F1127" s="23"/>
      <c r="G1127" s="47" t="s">
        <v>19482</v>
      </c>
      <c r="H1127" s="46"/>
    </row>
    <row r="1128" spans="1:8" x14ac:dyDescent="0.3">
      <c r="A1128" s="21" t="s">
        <v>19483</v>
      </c>
      <c r="B1128" s="22">
        <v>2020</v>
      </c>
      <c r="C1128" s="21" t="s">
        <v>19484</v>
      </c>
      <c r="D1128" s="21" t="s">
        <v>19485</v>
      </c>
      <c r="E1128" s="22">
        <v>7</v>
      </c>
      <c r="F1128" s="22">
        <v>1</v>
      </c>
      <c r="G1128" s="29">
        <v>2054000000000000</v>
      </c>
      <c r="H1128" s="23"/>
    </row>
    <row r="1129" spans="1:8" x14ac:dyDescent="0.3">
      <c r="A1129" s="21" t="s">
        <v>19486</v>
      </c>
      <c r="B1129" s="22">
        <v>2022</v>
      </c>
      <c r="C1129" s="21" t="s">
        <v>19487</v>
      </c>
      <c r="D1129" s="45" t="s">
        <v>19488</v>
      </c>
      <c r="E1129" s="46"/>
      <c r="F1129" s="23"/>
      <c r="G1129" s="21" t="s">
        <v>19489</v>
      </c>
      <c r="H1129" s="23"/>
    </row>
    <row r="1130" spans="1:8" x14ac:dyDescent="0.3">
      <c r="A1130" s="21" t="s">
        <v>19490</v>
      </c>
      <c r="B1130" s="22">
        <v>2008</v>
      </c>
      <c r="C1130" s="21" t="s">
        <v>19491</v>
      </c>
      <c r="D1130" s="45" t="s">
        <v>19492</v>
      </c>
      <c r="E1130" s="46"/>
      <c r="F1130" s="46"/>
      <c r="G1130" s="23"/>
      <c r="H1130" s="27" t="s">
        <v>19493</v>
      </c>
    </row>
    <row r="1131" spans="1:8" x14ac:dyDescent="0.3">
      <c r="A1131" s="21" t="s">
        <v>19494</v>
      </c>
      <c r="B1131" s="22">
        <v>2023</v>
      </c>
      <c r="C1131" s="21" t="s">
        <v>19495</v>
      </c>
      <c r="D1131" s="21" t="s">
        <v>991</v>
      </c>
      <c r="E1131" s="23"/>
      <c r="F1131" s="23"/>
      <c r="G1131" s="22">
        <v>101804</v>
      </c>
      <c r="H1131" s="23"/>
    </row>
    <row r="1132" spans="1:8" x14ac:dyDescent="0.3">
      <c r="A1132" s="21" t="s">
        <v>19496</v>
      </c>
      <c r="B1132" s="22">
        <v>2022</v>
      </c>
      <c r="C1132" s="21" t="s">
        <v>19497</v>
      </c>
      <c r="D1132" s="45" t="s">
        <v>19498</v>
      </c>
      <c r="E1132" s="46"/>
      <c r="F1132" s="46"/>
      <c r="G1132" s="46"/>
      <c r="H1132" s="46"/>
    </row>
    <row r="1133" spans="1:8" x14ac:dyDescent="0.3">
      <c r="A1133" s="21" t="s">
        <v>19499</v>
      </c>
      <c r="B1133" s="22">
        <v>2018</v>
      </c>
      <c r="C1133" s="21" t="s">
        <v>19500</v>
      </c>
      <c r="D1133" s="45" t="s">
        <v>19501</v>
      </c>
      <c r="E1133" s="46"/>
      <c r="F1133" s="46"/>
      <c r="G1133" s="46"/>
      <c r="H1133" s="46"/>
    </row>
    <row r="1134" spans="1:8" x14ac:dyDescent="0.3">
      <c r="A1134" s="21" t="s">
        <v>19502</v>
      </c>
      <c r="B1134" s="22">
        <v>2023</v>
      </c>
      <c r="C1134" s="21" t="s">
        <v>19503</v>
      </c>
      <c r="D1134" s="21" t="s">
        <v>19504</v>
      </c>
      <c r="E1134" s="23"/>
      <c r="F1134" s="23"/>
      <c r="G1134" s="23"/>
      <c r="H1134" s="23"/>
    </row>
    <row r="1135" spans="1:8" x14ac:dyDescent="0.3">
      <c r="A1135" s="21" t="s">
        <v>19505</v>
      </c>
      <c r="B1135" s="22">
        <v>2020</v>
      </c>
      <c r="C1135" s="21" t="s">
        <v>19506</v>
      </c>
      <c r="D1135" s="21" t="s">
        <v>9676</v>
      </c>
      <c r="E1135" s="22">
        <v>20</v>
      </c>
      <c r="F1135" s="22">
        <v>21</v>
      </c>
      <c r="G1135" s="22">
        <v>5974</v>
      </c>
      <c r="H1135" s="23"/>
    </row>
    <row r="1136" spans="1:8" x14ac:dyDescent="0.3">
      <c r="A1136" s="21" t="s">
        <v>19507</v>
      </c>
      <c r="B1136" s="22">
        <v>2018</v>
      </c>
      <c r="C1136" s="21" t="s">
        <v>19508</v>
      </c>
      <c r="D1136" s="45" t="s">
        <v>9924</v>
      </c>
      <c r="E1136" s="46"/>
      <c r="F1136" s="23"/>
      <c r="G1136" s="23"/>
      <c r="H1136" s="23"/>
    </row>
    <row r="1137" spans="1:8" x14ac:dyDescent="0.3">
      <c r="A1137" s="21" t="s">
        <v>19509</v>
      </c>
      <c r="B1137" s="22">
        <v>2022</v>
      </c>
      <c r="C1137" s="21" t="s">
        <v>19510</v>
      </c>
      <c r="D1137" s="21" t="s">
        <v>19511</v>
      </c>
      <c r="E1137" s="23"/>
      <c r="F1137" s="23"/>
      <c r="G1137" s="23"/>
      <c r="H1137" s="23"/>
    </row>
    <row r="1138" spans="1:8" x14ac:dyDescent="0.3">
      <c r="A1138" s="21" t="s">
        <v>19512</v>
      </c>
      <c r="B1138" s="22">
        <v>2024</v>
      </c>
      <c r="C1138" s="21" t="s">
        <v>19513</v>
      </c>
      <c r="D1138" s="21" t="s">
        <v>19514</v>
      </c>
      <c r="E1138" s="22">
        <v>13</v>
      </c>
      <c r="F1138" s="22">
        <v>4</v>
      </c>
      <c r="G1138" s="21" t="s">
        <v>19515</v>
      </c>
      <c r="H1138" s="21" t="s">
        <v>19516</v>
      </c>
    </row>
    <row r="1139" spans="1:8" x14ac:dyDescent="0.3">
      <c r="A1139" s="21" t="s">
        <v>19517</v>
      </c>
      <c r="B1139" s="22">
        <v>2021</v>
      </c>
      <c r="C1139" s="21" t="s">
        <v>19518</v>
      </c>
      <c r="D1139" s="21" t="s">
        <v>19519</v>
      </c>
      <c r="E1139" s="22">
        <v>19</v>
      </c>
      <c r="F1139" s="22">
        <v>1</v>
      </c>
      <c r="G1139" s="21" t="s">
        <v>19520</v>
      </c>
      <c r="H1139" s="23"/>
    </row>
    <row r="1140" spans="1:8" x14ac:dyDescent="0.3">
      <c r="A1140" s="21" t="s">
        <v>19521</v>
      </c>
      <c r="B1140" s="22">
        <v>2021</v>
      </c>
      <c r="C1140" s="21" t="s">
        <v>19522</v>
      </c>
      <c r="D1140" s="21" t="s">
        <v>8575</v>
      </c>
      <c r="E1140" s="22">
        <v>5</v>
      </c>
      <c r="F1140" s="21" t="s">
        <v>8576</v>
      </c>
      <c r="G1140" s="24">
        <v>45680</v>
      </c>
      <c r="H1140" s="23"/>
    </row>
    <row r="1141" spans="1:8" x14ac:dyDescent="0.3">
      <c r="A1141" s="21" t="s">
        <v>19523</v>
      </c>
      <c r="B1141" s="22">
        <v>2021</v>
      </c>
      <c r="C1141" s="21" t="s">
        <v>19524</v>
      </c>
      <c r="D1141" s="21" t="s">
        <v>8776</v>
      </c>
      <c r="E1141" s="22">
        <v>2</v>
      </c>
      <c r="F1141" s="22">
        <v>3</v>
      </c>
      <c r="G1141" s="22">
        <v>173</v>
      </c>
      <c r="H1141" s="23"/>
    </row>
    <row r="1142" spans="1:8" x14ac:dyDescent="0.3">
      <c r="A1142" s="21" t="s">
        <v>19525</v>
      </c>
      <c r="B1142" s="22">
        <v>2020</v>
      </c>
      <c r="C1142" s="21" t="s">
        <v>19526</v>
      </c>
      <c r="D1142" s="21" t="s">
        <v>19527</v>
      </c>
      <c r="E1142" s="22">
        <v>34</v>
      </c>
      <c r="F1142" s="22">
        <v>3</v>
      </c>
      <c r="G1142" s="22" t="s">
        <v>19528</v>
      </c>
      <c r="H1142" s="23"/>
    </row>
    <row r="1143" spans="1:8" x14ac:dyDescent="0.3">
      <c r="A1143" s="21" t="s">
        <v>19529</v>
      </c>
      <c r="B1143" s="22">
        <v>2024</v>
      </c>
      <c r="C1143" s="21" t="s">
        <v>19530</v>
      </c>
      <c r="D1143" s="21" t="s">
        <v>19531</v>
      </c>
      <c r="E1143" s="22">
        <v>21</v>
      </c>
      <c r="F1143" s="22">
        <v>2</v>
      </c>
      <c r="G1143" s="21" t="s">
        <v>19532</v>
      </c>
      <c r="H1143" s="23"/>
    </row>
    <row r="1144" spans="1:8" x14ac:dyDescent="0.3">
      <c r="A1144" s="21" t="s">
        <v>19533</v>
      </c>
      <c r="B1144" s="22">
        <v>2023</v>
      </c>
      <c r="C1144" s="21" t="s">
        <v>19534</v>
      </c>
      <c r="D1144" s="45" t="s">
        <v>19535</v>
      </c>
      <c r="E1144" s="46"/>
      <c r="F1144" s="23"/>
      <c r="G1144" s="21" t="s">
        <v>19536</v>
      </c>
      <c r="H1144" s="23"/>
    </row>
    <row r="1145" spans="1:8" x14ac:dyDescent="0.3">
      <c r="A1145" s="21" t="s">
        <v>19537</v>
      </c>
      <c r="B1145" s="22">
        <v>2021</v>
      </c>
      <c r="C1145" s="21" t="s">
        <v>19538</v>
      </c>
      <c r="D1145" s="45" t="s">
        <v>19539</v>
      </c>
      <c r="E1145" s="46"/>
      <c r="F1145" s="23"/>
      <c r="G1145" s="23"/>
      <c r="H1145" s="23"/>
    </row>
    <row r="1146" spans="1:8" x14ac:dyDescent="0.3">
      <c r="A1146" s="21" t="s">
        <v>19540</v>
      </c>
      <c r="B1146" s="22">
        <v>2022</v>
      </c>
      <c r="C1146" s="21" t="s">
        <v>19541</v>
      </c>
      <c r="D1146" s="23"/>
      <c r="E1146" s="23"/>
      <c r="F1146" s="23"/>
      <c r="G1146" s="23"/>
      <c r="H1146" s="23"/>
    </row>
    <row r="1147" spans="1:8" x14ac:dyDescent="0.3">
      <c r="A1147" s="21" t="s">
        <v>19542</v>
      </c>
      <c r="B1147" s="22">
        <v>2018</v>
      </c>
      <c r="C1147" s="21" t="s">
        <v>19543</v>
      </c>
      <c r="D1147" s="21" t="s">
        <v>19544</v>
      </c>
      <c r="E1147" s="22">
        <v>16</v>
      </c>
      <c r="F1147" s="22">
        <v>2</v>
      </c>
      <c r="G1147" s="21" t="s">
        <v>19545</v>
      </c>
      <c r="H1147" s="23"/>
    </row>
    <row r="1148" spans="1:8" x14ac:dyDescent="0.3">
      <c r="A1148" s="21" t="s">
        <v>19546</v>
      </c>
      <c r="B1148" s="22">
        <v>2015</v>
      </c>
      <c r="C1148" s="21" t="s">
        <v>19547</v>
      </c>
      <c r="D1148" s="21" t="s">
        <v>14076</v>
      </c>
      <c r="E1148" s="22">
        <v>37</v>
      </c>
      <c r="F1148" s="22">
        <v>1</v>
      </c>
      <c r="G1148" s="21" t="s">
        <v>19548</v>
      </c>
      <c r="H1148" s="23"/>
    </row>
    <row r="1149" spans="1:8" x14ac:dyDescent="0.3">
      <c r="A1149" s="21" t="s">
        <v>19549</v>
      </c>
      <c r="B1149" s="22">
        <v>1977</v>
      </c>
      <c r="C1149" s="21" t="s">
        <v>19550</v>
      </c>
      <c r="D1149" s="21" t="s">
        <v>7216</v>
      </c>
      <c r="E1149" s="22">
        <v>1</v>
      </c>
      <c r="F1149" s="22">
        <v>3</v>
      </c>
      <c r="G1149" s="21" t="s">
        <v>19551</v>
      </c>
      <c r="H1149" s="23"/>
    </row>
    <row r="1150" spans="1:8" x14ac:dyDescent="0.3">
      <c r="A1150" s="21" t="s">
        <v>19552</v>
      </c>
      <c r="B1150" s="22">
        <v>2020</v>
      </c>
      <c r="C1150" s="21" t="s">
        <v>19553</v>
      </c>
      <c r="D1150" s="45" t="s">
        <v>19554</v>
      </c>
      <c r="E1150" s="46"/>
      <c r="F1150" s="23"/>
      <c r="G1150" s="21" t="s">
        <v>956</v>
      </c>
      <c r="H1150" s="23"/>
    </row>
    <row r="1151" spans="1:8" x14ac:dyDescent="0.3">
      <c r="A1151" s="21" t="s">
        <v>19555</v>
      </c>
      <c r="B1151" s="22">
        <v>2016</v>
      </c>
      <c r="C1151" s="21" t="s">
        <v>19556</v>
      </c>
      <c r="D1151" s="21" t="s">
        <v>7216</v>
      </c>
      <c r="E1151" s="22">
        <v>40</v>
      </c>
      <c r="F1151" s="22">
        <v>2</v>
      </c>
      <c r="G1151" s="21" t="s">
        <v>19557</v>
      </c>
      <c r="H1151" s="23"/>
    </row>
    <row r="1152" spans="1:8" x14ac:dyDescent="0.3">
      <c r="A1152" s="21" t="s">
        <v>19558</v>
      </c>
      <c r="B1152" s="22">
        <v>2023</v>
      </c>
      <c r="C1152" s="21" t="s">
        <v>19559</v>
      </c>
      <c r="D1152" s="21" t="s">
        <v>906</v>
      </c>
      <c r="E1152" s="22">
        <v>11</v>
      </c>
      <c r="F1152" s="23"/>
      <c r="G1152" s="21" t="s">
        <v>15749</v>
      </c>
      <c r="H1152" s="23"/>
    </row>
    <row r="1153" spans="1:8" x14ac:dyDescent="0.3">
      <c r="A1153" s="21" t="s">
        <v>19560</v>
      </c>
      <c r="B1153" s="22">
        <v>2022</v>
      </c>
      <c r="C1153" s="21" t="s">
        <v>19561</v>
      </c>
      <c r="D1153" s="21" t="s">
        <v>906</v>
      </c>
      <c r="E1153" s="22">
        <v>10</v>
      </c>
      <c r="F1153" s="23"/>
      <c r="G1153" s="21" t="s">
        <v>19562</v>
      </c>
      <c r="H1153" s="23"/>
    </row>
    <row r="1154" spans="1:8" x14ac:dyDescent="0.3">
      <c r="A1154" s="21" t="s">
        <v>17108</v>
      </c>
      <c r="B1154" s="22">
        <v>2020</v>
      </c>
      <c r="C1154" s="21" t="s">
        <v>19563</v>
      </c>
      <c r="D1154" s="45" t="s">
        <v>17110</v>
      </c>
      <c r="E1154" s="46"/>
      <c r="F1154" s="46"/>
      <c r="G1154" s="21" t="s">
        <v>2326</v>
      </c>
      <c r="H1154" s="23"/>
    </row>
    <row r="1155" spans="1:8" x14ac:dyDescent="0.3">
      <c r="A1155" s="21" t="s">
        <v>19564</v>
      </c>
      <c r="B1155" s="22">
        <v>2021</v>
      </c>
      <c r="C1155" s="21" t="s">
        <v>19565</v>
      </c>
      <c r="D1155" s="45" t="s">
        <v>803</v>
      </c>
      <c r="E1155" s="46"/>
      <c r="F1155" s="46"/>
      <c r="G1155" s="21" t="s">
        <v>19566</v>
      </c>
      <c r="H1155" s="23"/>
    </row>
    <row r="1156" spans="1:8" x14ac:dyDescent="0.3">
      <c r="A1156" s="21" t="s">
        <v>16617</v>
      </c>
      <c r="B1156" s="22">
        <v>2018</v>
      </c>
      <c r="C1156" s="21" t="s">
        <v>9524</v>
      </c>
      <c r="D1156" s="21" t="s">
        <v>527</v>
      </c>
      <c r="E1156" s="22">
        <v>51</v>
      </c>
      <c r="F1156" s="22">
        <v>4</v>
      </c>
      <c r="G1156" s="21" t="s">
        <v>2372</v>
      </c>
      <c r="H1156" s="23"/>
    </row>
    <row r="1157" spans="1:8" x14ac:dyDescent="0.3">
      <c r="A1157" s="21" t="s">
        <v>19567</v>
      </c>
      <c r="B1157" s="22">
        <v>2022</v>
      </c>
      <c r="C1157" s="21" t="s">
        <v>4179</v>
      </c>
      <c r="D1157" s="21" t="s">
        <v>2642</v>
      </c>
      <c r="E1157" s="23"/>
      <c r="F1157" s="23"/>
      <c r="G1157" s="23"/>
      <c r="H1157" s="23"/>
    </row>
    <row r="1158" spans="1:8" x14ac:dyDescent="0.3">
      <c r="A1158" s="21" t="s">
        <v>19568</v>
      </c>
      <c r="B1158" s="22">
        <v>2022</v>
      </c>
      <c r="C1158" s="21" t="s">
        <v>19569</v>
      </c>
      <c r="D1158" s="45" t="s">
        <v>19570</v>
      </c>
      <c r="E1158" s="46"/>
      <c r="F1158" s="23"/>
      <c r="G1158" s="21" t="s">
        <v>19571</v>
      </c>
      <c r="H1158" s="23"/>
    </row>
    <row r="1159" spans="1:8" x14ac:dyDescent="0.3">
      <c r="A1159" s="21" t="s">
        <v>19572</v>
      </c>
      <c r="B1159" s="22">
        <v>2022</v>
      </c>
      <c r="C1159" s="21" t="s">
        <v>19573</v>
      </c>
      <c r="D1159" s="21" t="s">
        <v>19574</v>
      </c>
      <c r="E1159" s="22">
        <v>1</v>
      </c>
      <c r="F1159" s="23"/>
      <c r="G1159" s="21" t="s">
        <v>19575</v>
      </c>
      <c r="H1159" s="23"/>
    </row>
    <row r="1160" spans="1:8" x14ac:dyDescent="0.3">
      <c r="A1160" s="21" t="s">
        <v>19576</v>
      </c>
      <c r="B1160" s="22">
        <v>2020</v>
      </c>
      <c r="C1160" s="21" t="s">
        <v>19577</v>
      </c>
      <c r="D1160" s="21" t="s">
        <v>11540</v>
      </c>
      <c r="E1160" s="22">
        <v>14</v>
      </c>
      <c r="F1160" s="23"/>
      <c r="G1160" s="21" t="s">
        <v>19578</v>
      </c>
      <c r="H1160" s="23"/>
    </row>
    <row r="1161" spans="1:8" x14ac:dyDescent="0.3">
      <c r="A1161" s="21" t="s">
        <v>19579</v>
      </c>
      <c r="B1161" s="22">
        <v>2023</v>
      </c>
      <c r="C1161" s="21" t="s">
        <v>19580</v>
      </c>
      <c r="D1161" s="45" t="s">
        <v>19581</v>
      </c>
      <c r="E1161" s="46"/>
      <c r="F1161" s="23"/>
      <c r="G1161" s="21" t="s">
        <v>19082</v>
      </c>
      <c r="H1161" s="23"/>
    </row>
    <row r="1162" spans="1:8" x14ac:dyDescent="0.3">
      <c r="A1162" s="21" t="s">
        <v>17117</v>
      </c>
      <c r="B1162" s="22">
        <v>2023</v>
      </c>
      <c r="C1162" s="21" t="s">
        <v>7879</v>
      </c>
      <c r="D1162" s="21" t="s">
        <v>768</v>
      </c>
      <c r="E1162" s="22">
        <v>546</v>
      </c>
      <c r="F1162" s="23"/>
      <c r="G1162" s="22">
        <v>126232</v>
      </c>
      <c r="H1162" s="23"/>
    </row>
    <row r="1163" spans="1:8" x14ac:dyDescent="0.3">
      <c r="A1163" s="21" t="s">
        <v>19582</v>
      </c>
      <c r="B1163" s="22">
        <v>2022</v>
      </c>
      <c r="C1163" s="21" t="s">
        <v>19583</v>
      </c>
      <c r="D1163" s="45" t="s">
        <v>1115</v>
      </c>
      <c r="E1163" s="46"/>
      <c r="F1163" s="23"/>
      <c r="G1163" s="21" t="s">
        <v>6034</v>
      </c>
      <c r="H1163" s="23"/>
    </row>
    <row r="1164" spans="1:8" x14ac:dyDescent="0.3">
      <c r="A1164" s="21" t="s">
        <v>18596</v>
      </c>
      <c r="B1164" s="22">
        <v>2018</v>
      </c>
      <c r="C1164" s="21" t="s">
        <v>6833</v>
      </c>
      <c r="D1164" s="21" t="s">
        <v>736</v>
      </c>
      <c r="E1164" s="22">
        <v>113</v>
      </c>
      <c r="F1164" s="23"/>
      <c r="G1164" s="21" t="s">
        <v>6834</v>
      </c>
      <c r="H1164" s="23"/>
    </row>
    <row r="1165" spans="1:8" x14ac:dyDescent="0.3">
      <c r="A1165" s="21" t="s">
        <v>19584</v>
      </c>
      <c r="B1165" s="22">
        <v>2020</v>
      </c>
      <c r="C1165" s="21" t="s">
        <v>345</v>
      </c>
      <c r="D1165" s="21" t="s">
        <v>18820</v>
      </c>
      <c r="E1165" s="23"/>
      <c r="F1165" s="23"/>
      <c r="G1165" s="23"/>
      <c r="H1165" s="23"/>
    </row>
    <row r="1166" spans="1:8" x14ac:dyDescent="0.3">
      <c r="A1166" s="21" t="s">
        <v>19585</v>
      </c>
      <c r="B1166" s="22">
        <v>2017</v>
      </c>
      <c r="C1166" s="21" t="s">
        <v>2035</v>
      </c>
      <c r="D1166" s="45" t="s">
        <v>19586</v>
      </c>
      <c r="E1166" s="46"/>
      <c r="F1166" s="23"/>
      <c r="G1166" s="21" t="s">
        <v>2037</v>
      </c>
      <c r="H1166" s="23"/>
    </row>
    <row r="1167" spans="1:8" x14ac:dyDescent="0.3">
      <c r="A1167" s="21" t="s">
        <v>19587</v>
      </c>
      <c r="B1167" s="22">
        <v>2023</v>
      </c>
      <c r="C1167" s="21" t="s">
        <v>19588</v>
      </c>
      <c r="D1167" s="21" t="s">
        <v>14107</v>
      </c>
      <c r="E1167" s="22">
        <v>12</v>
      </c>
      <c r="F1167" s="22">
        <v>1</v>
      </c>
      <c r="G1167" s="23"/>
      <c r="H1167" s="23"/>
    </row>
    <row r="1168" spans="1:8" x14ac:dyDescent="0.3">
      <c r="A1168" s="21" t="s">
        <v>19589</v>
      </c>
      <c r="B1168" s="22">
        <v>2023</v>
      </c>
      <c r="C1168" s="21" t="s">
        <v>19590</v>
      </c>
      <c r="D1168" s="45" t="s">
        <v>1178</v>
      </c>
      <c r="E1168" s="46"/>
      <c r="F1168" s="46"/>
      <c r="G1168" s="45" t="s">
        <v>19591</v>
      </c>
      <c r="H1168" s="46"/>
    </row>
    <row r="1169" spans="1:8" x14ac:dyDescent="0.3">
      <c r="A1169" s="21" t="s">
        <v>19592</v>
      </c>
      <c r="B1169" s="22">
        <v>2023</v>
      </c>
      <c r="C1169" s="21" t="s">
        <v>19593</v>
      </c>
      <c r="D1169" s="21" t="s">
        <v>3071</v>
      </c>
      <c r="E1169" s="23"/>
      <c r="F1169" s="23"/>
      <c r="G1169" s="23"/>
      <c r="H1169" s="27" t="s">
        <v>19594</v>
      </c>
    </row>
    <row r="1170" spans="1:8" x14ac:dyDescent="0.3">
      <c r="A1170" s="21" t="s">
        <v>19595</v>
      </c>
      <c r="B1170" s="22">
        <v>2015</v>
      </c>
      <c r="C1170" s="21" t="s">
        <v>19596</v>
      </c>
      <c r="D1170" s="21" t="s">
        <v>9785</v>
      </c>
      <c r="E1170" s="22">
        <v>3</v>
      </c>
      <c r="F1170" s="22">
        <v>1</v>
      </c>
      <c r="G1170" s="21" t="s">
        <v>19597</v>
      </c>
      <c r="H1170" s="23"/>
    </row>
    <row r="1171" spans="1:8" x14ac:dyDescent="0.3">
      <c r="A1171" s="21" t="s">
        <v>19598</v>
      </c>
      <c r="B1171" s="22">
        <v>2020</v>
      </c>
      <c r="C1171" s="21" t="s">
        <v>19599</v>
      </c>
      <c r="D1171" s="21" t="s">
        <v>19600</v>
      </c>
      <c r="E1171" s="22">
        <v>14</v>
      </c>
      <c r="F1171" s="22">
        <v>5</v>
      </c>
      <c r="G1171" s="21" t="s">
        <v>19601</v>
      </c>
      <c r="H1171" s="23"/>
    </row>
    <row r="1172" spans="1:8" x14ac:dyDescent="0.3">
      <c r="A1172" s="21" t="s">
        <v>19602</v>
      </c>
      <c r="B1172" s="22">
        <v>2023</v>
      </c>
      <c r="C1172" s="21" t="s">
        <v>19603</v>
      </c>
      <c r="D1172" s="45" t="s">
        <v>858</v>
      </c>
      <c r="E1172" s="46"/>
      <c r="F1172" s="46"/>
      <c r="G1172" s="21" t="s">
        <v>19604</v>
      </c>
      <c r="H1172" s="23"/>
    </row>
    <row r="1173" spans="1:8" x14ac:dyDescent="0.3">
      <c r="A1173" s="21" t="s">
        <v>19605</v>
      </c>
      <c r="B1173" s="22">
        <v>2022</v>
      </c>
      <c r="C1173" s="21" t="s">
        <v>19606</v>
      </c>
      <c r="D1173" s="45" t="s">
        <v>8139</v>
      </c>
      <c r="E1173" s="46"/>
      <c r="F1173" s="23"/>
      <c r="G1173" s="21" t="s">
        <v>1787</v>
      </c>
      <c r="H1173" s="23"/>
    </row>
    <row r="1174" spans="1:8" x14ac:dyDescent="0.3">
      <c r="A1174" s="21" t="s">
        <v>19607</v>
      </c>
      <c r="B1174" s="22">
        <v>2023</v>
      </c>
      <c r="C1174" s="21" t="s">
        <v>19608</v>
      </c>
      <c r="D1174" s="21" t="s">
        <v>9503</v>
      </c>
      <c r="E1174" s="23"/>
      <c r="F1174" s="23"/>
      <c r="G1174" s="22" t="s">
        <v>19609</v>
      </c>
      <c r="H1174" s="23"/>
    </row>
    <row r="1175" spans="1:8" x14ac:dyDescent="0.3">
      <c r="A1175" s="21" t="s">
        <v>19610</v>
      </c>
      <c r="B1175" s="22">
        <v>2019</v>
      </c>
      <c r="C1175" s="21" t="s">
        <v>19611</v>
      </c>
      <c r="D1175" s="21" t="s">
        <v>3197</v>
      </c>
      <c r="E1175" s="23"/>
      <c r="F1175" s="23"/>
      <c r="G1175" s="21" t="s">
        <v>11744</v>
      </c>
      <c r="H1175" s="23"/>
    </row>
    <row r="1176" spans="1:8" x14ac:dyDescent="0.3">
      <c r="A1176" s="21" t="s">
        <v>19612</v>
      </c>
      <c r="B1176" s="22">
        <v>2023</v>
      </c>
      <c r="C1176" s="21" t="s">
        <v>19613</v>
      </c>
      <c r="D1176" s="21" t="s">
        <v>19614</v>
      </c>
      <c r="E1176" s="23"/>
      <c r="F1176" s="23"/>
      <c r="G1176" s="23"/>
      <c r="H1176" s="23"/>
    </row>
    <row r="1177" spans="1:8" x14ac:dyDescent="0.3">
      <c r="A1177" s="21" t="s">
        <v>19615</v>
      </c>
      <c r="B1177" s="22">
        <v>2020</v>
      </c>
      <c r="C1177" s="21" t="s">
        <v>19616</v>
      </c>
      <c r="D1177" s="21" t="s">
        <v>7216</v>
      </c>
      <c r="E1177" s="22">
        <v>44</v>
      </c>
      <c r="F1177" s="22">
        <v>4</v>
      </c>
      <c r="G1177" s="21" t="s">
        <v>9693</v>
      </c>
      <c r="H1177" s="23"/>
    </row>
    <row r="1178" spans="1:8" x14ac:dyDescent="0.3">
      <c r="A1178" s="21" t="s">
        <v>19617</v>
      </c>
      <c r="B1178" s="22">
        <v>2010</v>
      </c>
      <c r="C1178" s="21" t="s">
        <v>19618</v>
      </c>
      <c r="D1178" s="21" t="s">
        <v>19619</v>
      </c>
      <c r="E1178" s="22">
        <v>19</v>
      </c>
      <c r="F1178" s="22">
        <v>1</v>
      </c>
      <c r="G1178" s="21" t="s">
        <v>19620</v>
      </c>
      <c r="H1178" s="23"/>
    </row>
    <row r="1179" spans="1:8" x14ac:dyDescent="0.3">
      <c r="A1179" s="21" t="s">
        <v>19621</v>
      </c>
      <c r="B1179" s="22">
        <v>2020</v>
      </c>
      <c r="C1179" s="21" t="s">
        <v>19622</v>
      </c>
      <c r="D1179" s="21" t="s">
        <v>437</v>
      </c>
      <c r="E1179" s="22">
        <v>104</v>
      </c>
      <c r="F1179" s="23"/>
      <c r="G1179" s="22">
        <v>106192</v>
      </c>
      <c r="H1179" s="23"/>
    </row>
    <row r="1180" spans="1:8" x14ac:dyDescent="0.3">
      <c r="A1180" s="21" t="s">
        <v>19623</v>
      </c>
      <c r="B1180" s="22">
        <v>2021</v>
      </c>
      <c r="C1180" s="21" t="s">
        <v>19624</v>
      </c>
      <c r="D1180" s="45" t="s">
        <v>19625</v>
      </c>
      <c r="E1180" s="46"/>
      <c r="F1180" s="46"/>
      <c r="G1180" s="21" t="s">
        <v>19626</v>
      </c>
      <c r="H1180" s="23"/>
    </row>
  </sheetData>
  <mergeCells count="283">
    <mergeCell ref="D1053:E1053"/>
    <mergeCell ref="D1056:F1056"/>
    <mergeCell ref="G1060:H1060"/>
    <mergeCell ref="D1061:E1061"/>
    <mergeCell ref="D1065:E1065"/>
    <mergeCell ref="D1067:F1067"/>
    <mergeCell ref="D1068:F1068"/>
    <mergeCell ref="D1073:E1073"/>
    <mergeCell ref="D1075:E1075"/>
    <mergeCell ref="G1009:H1009"/>
    <mergeCell ref="D1029:F1029"/>
    <mergeCell ref="D1030:F1030"/>
    <mergeCell ref="D1034:E1034"/>
    <mergeCell ref="D1036:E1036"/>
    <mergeCell ref="D1046:E1046"/>
    <mergeCell ref="D1050:F1050"/>
    <mergeCell ref="D1051:E1051"/>
    <mergeCell ref="D1052:E1052"/>
    <mergeCell ref="D1180:F1180"/>
    <mergeCell ref="D1155:F1155"/>
    <mergeCell ref="D1158:E1158"/>
    <mergeCell ref="D1161:E1161"/>
    <mergeCell ref="D1163:E1163"/>
    <mergeCell ref="D1166:E1166"/>
    <mergeCell ref="D1168:F1168"/>
    <mergeCell ref="G1168:H1168"/>
    <mergeCell ref="D932:F932"/>
    <mergeCell ref="G933:H933"/>
    <mergeCell ref="D934:E934"/>
    <mergeCell ref="D936:E936"/>
    <mergeCell ref="G944:H944"/>
    <mergeCell ref="G945:H945"/>
    <mergeCell ref="G950:H950"/>
    <mergeCell ref="G952:H952"/>
    <mergeCell ref="D956:F956"/>
    <mergeCell ref="G957:H957"/>
    <mergeCell ref="D959:E959"/>
    <mergeCell ref="G961:H961"/>
    <mergeCell ref="G963:H963"/>
    <mergeCell ref="G964:H964"/>
    <mergeCell ref="G965:H965"/>
    <mergeCell ref="G966:H966"/>
    <mergeCell ref="D1132:H1132"/>
    <mergeCell ref="D1133:H1133"/>
    <mergeCell ref="D1136:E1136"/>
    <mergeCell ref="D1144:E1144"/>
    <mergeCell ref="D1145:E1145"/>
    <mergeCell ref="D1150:E1150"/>
    <mergeCell ref="D1154:F1154"/>
    <mergeCell ref="D1172:F1172"/>
    <mergeCell ref="D1173:E1173"/>
    <mergeCell ref="G924:H924"/>
    <mergeCell ref="D928:E928"/>
    <mergeCell ref="D1088:E1088"/>
    <mergeCell ref="D1099:F1099"/>
    <mergeCell ref="D1100:E1100"/>
    <mergeCell ref="D1101:E1101"/>
    <mergeCell ref="G1127:H1127"/>
    <mergeCell ref="D1129:E1129"/>
    <mergeCell ref="D1130:F1130"/>
    <mergeCell ref="G968:H968"/>
    <mergeCell ref="G969:H969"/>
    <mergeCell ref="G972:H972"/>
    <mergeCell ref="D975:E975"/>
    <mergeCell ref="D977:E977"/>
    <mergeCell ref="G978:H978"/>
    <mergeCell ref="G979:H979"/>
    <mergeCell ref="G980:H980"/>
    <mergeCell ref="G986:H986"/>
    <mergeCell ref="G989:H989"/>
    <mergeCell ref="D990:E990"/>
    <mergeCell ref="G992:H992"/>
    <mergeCell ref="G996:H996"/>
    <mergeCell ref="G998:H998"/>
    <mergeCell ref="G1000:H1000"/>
    <mergeCell ref="D894:F894"/>
    <mergeCell ref="D895:E895"/>
    <mergeCell ref="D903:E903"/>
    <mergeCell ref="D904:E904"/>
    <mergeCell ref="D905:E905"/>
    <mergeCell ref="D907:E907"/>
    <mergeCell ref="D908:E908"/>
    <mergeCell ref="D917:E917"/>
    <mergeCell ref="G918:H918"/>
    <mergeCell ref="D875:F875"/>
    <mergeCell ref="D876:E876"/>
    <mergeCell ref="D878:F878"/>
    <mergeCell ref="D881:E881"/>
    <mergeCell ref="D884:E884"/>
    <mergeCell ref="D885:E885"/>
    <mergeCell ref="D890:F890"/>
    <mergeCell ref="D891:E891"/>
    <mergeCell ref="D892:F892"/>
    <mergeCell ref="D831:F831"/>
    <mergeCell ref="D834:F834"/>
    <mergeCell ref="D853:F853"/>
    <mergeCell ref="G854:H854"/>
    <mergeCell ref="D855:F855"/>
    <mergeCell ref="D860:F860"/>
    <mergeCell ref="D862:F862"/>
    <mergeCell ref="D863:F863"/>
    <mergeCell ref="D864:E864"/>
    <mergeCell ref="G797:H797"/>
    <mergeCell ref="G798:H798"/>
    <mergeCell ref="D815:E815"/>
    <mergeCell ref="D816:F816"/>
    <mergeCell ref="D817:E817"/>
    <mergeCell ref="D820:F820"/>
    <mergeCell ref="D823:F823"/>
    <mergeCell ref="D825:F825"/>
    <mergeCell ref="D830:E830"/>
    <mergeCell ref="D704:E704"/>
    <mergeCell ref="D705:F705"/>
    <mergeCell ref="G719:H719"/>
    <mergeCell ref="D747:H747"/>
    <mergeCell ref="D751:E751"/>
    <mergeCell ref="D752:E752"/>
    <mergeCell ref="D755:E755"/>
    <mergeCell ref="D773:E773"/>
    <mergeCell ref="D793:F793"/>
    <mergeCell ref="D656:E656"/>
    <mergeCell ref="D657:E657"/>
    <mergeCell ref="D658:G658"/>
    <mergeCell ref="G668:H668"/>
    <mergeCell ref="G676:H676"/>
    <mergeCell ref="G679:H679"/>
    <mergeCell ref="D693:E693"/>
    <mergeCell ref="D700:E700"/>
    <mergeCell ref="D701:E701"/>
    <mergeCell ref="D580:E580"/>
    <mergeCell ref="D588:F588"/>
    <mergeCell ref="D589:E589"/>
    <mergeCell ref="D596:F596"/>
    <mergeCell ref="G604:H604"/>
    <mergeCell ref="G605:H605"/>
    <mergeCell ref="G606:H606"/>
    <mergeCell ref="G608:H608"/>
    <mergeCell ref="G617:H617"/>
    <mergeCell ref="G643:H643"/>
    <mergeCell ref="D649:E649"/>
    <mergeCell ref="G651:H651"/>
    <mergeCell ref="D652:F652"/>
    <mergeCell ref="G653:H653"/>
    <mergeCell ref="G655:H655"/>
    <mergeCell ref="D496:E496"/>
    <mergeCell ref="D497:E497"/>
    <mergeCell ref="D498:E498"/>
    <mergeCell ref="D499:E499"/>
    <mergeCell ref="D502:E502"/>
    <mergeCell ref="G506:H506"/>
    <mergeCell ref="G509:H509"/>
    <mergeCell ref="G510:H510"/>
    <mergeCell ref="G513:H513"/>
    <mergeCell ref="D519:F519"/>
    <mergeCell ref="D521:E521"/>
    <mergeCell ref="D529:E529"/>
    <mergeCell ref="D530:E530"/>
    <mergeCell ref="D535:E535"/>
    <mergeCell ref="G537:H537"/>
    <mergeCell ref="D538:F538"/>
    <mergeCell ref="D540:E540"/>
    <mergeCell ref="D541:E541"/>
    <mergeCell ref="D486:E486"/>
    <mergeCell ref="G620:H620"/>
    <mergeCell ref="G622:H622"/>
    <mergeCell ref="G623:H623"/>
    <mergeCell ref="G624:H624"/>
    <mergeCell ref="D627:E627"/>
    <mergeCell ref="G631:H631"/>
    <mergeCell ref="G639:H639"/>
    <mergeCell ref="G640:H640"/>
    <mergeCell ref="D545:F545"/>
    <mergeCell ref="G547:H547"/>
    <mergeCell ref="D548:E548"/>
    <mergeCell ref="D549:F549"/>
    <mergeCell ref="D550:F550"/>
    <mergeCell ref="D558:F558"/>
    <mergeCell ref="D560:E560"/>
    <mergeCell ref="D562:E562"/>
    <mergeCell ref="D563:F563"/>
    <mergeCell ref="D570:F570"/>
    <mergeCell ref="D571:F571"/>
    <mergeCell ref="D574:E574"/>
    <mergeCell ref="D577:F577"/>
    <mergeCell ref="D578:E578"/>
    <mergeCell ref="D579:F579"/>
    <mergeCell ref="D444:E444"/>
    <mergeCell ref="D445:F445"/>
    <mergeCell ref="D459:F459"/>
    <mergeCell ref="D460:F460"/>
    <mergeCell ref="C461:D461"/>
    <mergeCell ref="G461:H461"/>
    <mergeCell ref="D462:E462"/>
    <mergeCell ref="D470:E470"/>
    <mergeCell ref="D478:F478"/>
    <mergeCell ref="G417:H417"/>
    <mergeCell ref="G420:H420"/>
    <mergeCell ref="D425:E425"/>
    <mergeCell ref="D426:E426"/>
    <mergeCell ref="G426:H426"/>
    <mergeCell ref="D429:E429"/>
    <mergeCell ref="G430:H430"/>
    <mergeCell ref="D434:F434"/>
    <mergeCell ref="D436:F436"/>
    <mergeCell ref="D235:E235"/>
    <mergeCell ref="G242:H242"/>
    <mergeCell ref="G257:H257"/>
    <mergeCell ref="D287:E287"/>
    <mergeCell ref="G288:H288"/>
    <mergeCell ref="G327:H327"/>
    <mergeCell ref="G335:H335"/>
    <mergeCell ref="G366:H366"/>
    <mergeCell ref="G368:H368"/>
    <mergeCell ref="D179:F179"/>
    <mergeCell ref="D182:G182"/>
    <mergeCell ref="D201:E201"/>
    <mergeCell ref="D203:F203"/>
    <mergeCell ref="D206:F206"/>
    <mergeCell ref="D207:F207"/>
    <mergeCell ref="G209:H209"/>
    <mergeCell ref="D211:E211"/>
    <mergeCell ref="D213:F213"/>
    <mergeCell ref="D183:E183"/>
    <mergeCell ref="D190:E190"/>
    <mergeCell ref="D192:F192"/>
    <mergeCell ref="D193:F193"/>
    <mergeCell ref="D197:E197"/>
    <mergeCell ref="D198:F198"/>
    <mergeCell ref="D200:F200"/>
    <mergeCell ref="D160:F160"/>
    <mergeCell ref="D164:E164"/>
    <mergeCell ref="D166:F166"/>
    <mergeCell ref="D168:F168"/>
    <mergeCell ref="D171:E171"/>
    <mergeCell ref="D174:E174"/>
    <mergeCell ref="D176:E176"/>
    <mergeCell ref="D177:E177"/>
    <mergeCell ref="D178:F178"/>
    <mergeCell ref="D132:E132"/>
    <mergeCell ref="D137:F137"/>
    <mergeCell ref="D138:F138"/>
    <mergeCell ref="D142:E142"/>
    <mergeCell ref="D143:E143"/>
    <mergeCell ref="D144:F144"/>
    <mergeCell ref="D145:F145"/>
    <mergeCell ref="D147:E147"/>
    <mergeCell ref="D153:F153"/>
    <mergeCell ref="D95:F95"/>
    <mergeCell ref="D96:E96"/>
    <mergeCell ref="D112:F112"/>
    <mergeCell ref="D115:E115"/>
    <mergeCell ref="D118:F118"/>
    <mergeCell ref="D123:E123"/>
    <mergeCell ref="D127:F127"/>
    <mergeCell ref="D129:F129"/>
    <mergeCell ref="D128:E128"/>
    <mergeCell ref="D69:E69"/>
    <mergeCell ref="D70:E70"/>
    <mergeCell ref="D83:E83"/>
    <mergeCell ref="D84:F84"/>
    <mergeCell ref="D85:F85"/>
    <mergeCell ref="D88:E88"/>
    <mergeCell ref="D89:E89"/>
    <mergeCell ref="D91:E91"/>
    <mergeCell ref="D92:E92"/>
    <mergeCell ref="D38:E38"/>
    <mergeCell ref="D41:E41"/>
    <mergeCell ref="D43:F43"/>
    <mergeCell ref="D44:E44"/>
    <mergeCell ref="D48:E48"/>
    <mergeCell ref="D51:E51"/>
    <mergeCell ref="D62:F62"/>
    <mergeCell ref="D65:E65"/>
    <mergeCell ref="D68:E68"/>
    <mergeCell ref="D3:E3"/>
    <mergeCell ref="D4:E4"/>
    <mergeCell ref="D6:E6"/>
    <mergeCell ref="C7:D7"/>
    <mergeCell ref="D21:F21"/>
    <mergeCell ref="D29:F29"/>
    <mergeCell ref="D30:E30"/>
    <mergeCell ref="D34:F34"/>
    <mergeCell ref="D37:F37"/>
  </mergeCells>
  <hyperlinks>
    <hyperlink ref="D59" r:id="rId1" xr:uid="{00000000-0004-0000-0300-000000000000}"/>
    <hyperlink ref="D60" r:id="rId2" xr:uid="{00000000-0004-0000-0300-000001000000}"/>
    <hyperlink ref="D62" r:id="rId3" xr:uid="{00000000-0004-0000-0300-000002000000}"/>
    <hyperlink ref="H196" r:id="rId4" xr:uid="{00000000-0004-0000-0300-000003000000}"/>
    <hyperlink ref="H208" r:id="rId5" xr:uid="{00000000-0004-0000-0300-000004000000}"/>
    <hyperlink ref="G209" r:id="rId6" xr:uid="{00000000-0004-0000-0300-000005000000}"/>
    <hyperlink ref="H225" r:id="rId7" xr:uid="{00000000-0004-0000-0300-000006000000}"/>
    <hyperlink ref="G242" r:id="rId8" xr:uid="{00000000-0004-0000-0300-000007000000}"/>
    <hyperlink ref="G257" r:id="rId9" xr:uid="{00000000-0004-0000-0300-000008000000}"/>
    <hyperlink ref="H297" r:id="rId10" xr:uid="{00000000-0004-0000-0300-000009000000}"/>
    <hyperlink ref="H298" r:id="rId11" xr:uid="{00000000-0004-0000-0300-00000A000000}"/>
    <hyperlink ref="G327" r:id="rId12" xr:uid="{00000000-0004-0000-0300-00000B000000}"/>
    <hyperlink ref="G366" r:id="rId13" xr:uid="{00000000-0004-0000-0300-00000C000000}"/>
    <hyperlink ref="G368" r:id="rId14" xr:uid="{00000000-0004-0000-0300-00000D000000}"/>
    <hyperlink ref="G417" r:id="rId15" xr:uid="{00000000-0004-0000-0300-00000E000000}"/>
    <hyperlink ref="G420" r:id="rId16" xr:uid="{00000000-0004-0000-0300-00000F000000}"/>
    <hyperlink ref="G426" r:id="rId17" xr:uid="{00000000-0004-0000-0300-000010000000}"/>
    <hyperlink ref="G430" r:id="rId18" xr:uid="{00000000-0004-0000-0300-000011000000}"/>
    <hyperlink ref="H451" r:id="rId19" xr:uid="{00000000-0004-0000-0300-000012000000}"/>
    <hyperlink ref="G461" r:id="rId20" xr:uid="{00000000-0004-0000-0300-000013000000}"/>
    <hyperlink ref="G506" r:id="rId21" xr:uid="{00000000-0004-0000-0300-000014000000}"/>
    <hyperlink ref="G509" r:id="rId22" xr:uid="{00000000-0004-0000-0300-000015000000}"/>
    <hyperlink ref="G510" r:id="rId23" xr:uid="{00000000-0004-0000-0300-000016000000}"/>
    <hyperlink ref="G513" r:id="rId24" xr:uid="{00000000-0004-0000-0300-000017000000}"/>
    <hyperlink ref="H528" r:id="rId25" xr:uid="{00000000-0004-0000-0300-000018000000}"/>
    <hyperlink ref="G537" r:id="rId26" xr:uid="{00000000-0004-0000-0300-000019000000}"/>
    <hyperlink ref="G547" r:id="rId27" xr:uid="{00000000-0004-0000-0300-00001A000000}"/>
    <hyperlink ref="H584" r:id="rId28" xr:uid="{00000000-0004-0000-0300-00001B000000}"/>
    <hyperlink ref="G604" r:id="rId29" xr:uid="{00000000-0004-0000-0300-00001C000000}"/>
    <hyperlink ref="G605" r:id="rId30" xr:uid="{00000000-0004-0000-0300-00001D000000}"/>
    <hyperlink ref="G606" r:id="rId31" xr:uid="{00000000-0004-0000-0300-00001E000000}"/>
    <hyperlink ref="G608" r:id="rId32" xr:uid="{00000000-0004-0000-0300-00001F000000}"/>
    <hyperlink ref="G617" r:id="rId33" xr:uid="{00000000-0004-0000-0300-000020000000}"/>
    <hyperlink ref="G622" r:id="rId34" xr:uid="{00000000-0004-0000-0300-000021000000}"/>
    <hyperlink ref="G623" r:id="rId35" xr:uid="{00000000-0004-0000-0300-000022000000}"/>
    <hyperlink ref="G624" r:id="rId36" xr:uid="{00000000-0004-0000-0300-000023000000}"/>
    <hyperlink ref="G631" r:id="rId37" xr:uid="{00000000-0004-0000-0300-000024000000}"/>
    <hyperlink ref="G639" r:id="rId38" xr:uid="{00000000-0004-0000-0300-000025000000}"/>
    <hyperlink ref="G640" r:id="rId39" xr:uid="{00000000-0004-0000-0300-000026000000}"/>
    <hyperlink ref="G643" r:id="rId40" xr:uid="{00000000-0004-0000-0300-000027000000}"/>
    <hyperlink ref="G651" r:id="rId41" xr:uid="{00000000-0004-0000-0300-000028000000}"/>
    <hyperlink ref="G653" r:id="rId42" xr:uid="{00000000-0004-0000-0300-000029000000}"/>
    <hyperlink ref="G655" r:id="rId43" xr:uid="{00000000-0004-0000-0300-00002A000000}"/>
    <hyperlink ref="H660" r:id="rId44" xr:uid="{00000000-0004-0000-0300-00002B000000}"/>
    <hyperlink ref="G668" r:id="rId45" xr:uid="{00000000-0004-0000-0300-00002C000000}"/>
    <hyperlink ref="G676" r:id="rId46" xr:uid="{00000000-0004-0000-0300-00002D000000}"/>
    <hyperlink ref="G679" r:id="rId47" xr:uid="{00000000-0004-0000-0300-00002E000000}"/>
    <hyperlink ref="H731" r:id="rId48" xr:uid="{00000000-0004-0000-0300-00002F000000}"/>
    <hyperlink ref="H773" r:id="rId49" xr:uid="{00000000-0004-0000-0300-000030000000}"/>
    <hyperlink ref="G797" r:id="rId50" xr:uid="{00000000-0004-0000-0300-000031000000}"/>
    <hyperlink ref="G798" r:id="rId51" xr:uid="{00000000-0004-0000-0300-000032000000}"/>
    <hyperlink ref="H808" r:id="rId52" xr:uid="{00000000-0004-0000-0300-000033000000}"/>
    <hyperlink ref="H809" r:id="rId53" xr:uid="{00000000-0004-0000-0300-000034000000}"/>
    <hyperlink ref="H913" r:id="rId54" xr:uid="{00000000-0004-0000-0300-000035000000}"/>
    <hyperlink ref="H916" r:id="rId55" xr:uid="{00000000-0004-0000-0300-000036000000}"/>
    <hyperlink ref="H919" r:id="rId56" xr:uid="{00000000-0004-0000-0300-000037000000}"/>
    <hyperlink ref="H922" r:id="rId57" xr:uid="{00000000-0004-0000-0300-000038000000}"/>
    <hyperlink ref="G924" r:id="rId58" location="who-gaza-hospitals" xr:uid="{00000000-0004-0000-0300-000039000000}"/>
    <hyperlink ref="G944" r:id="rId59" xr:uid="{00000000-0004-0000-0300-00003A000000}"/>
    <hyperlink ref="G950" r:id="rId60" xr:uid="{00000000-0004-0000-0300-00003B000000}"/>
    <hyperlink ref="G957" r:id="rId61" xr:uid="{00000000-0004-0000-0300-00003C000000}"/>
    <hyperlink ref="G961" r:id="rId62" xr:uid="{00000000-0004-0000-0300-00003D000000}"/>
    <hyperlink ref="G964" r:id="rId63" xr:uid="{00000000-0004-0000-0300-00003E000000}"/>
    <hyperlink ref="G965" r:id="rId64" xr:uid="{00000000-0004-0000-0300-00003F000000}"/>
    <hyperlink ref="G966" r:id="rId65" xr:uid="{00000000-0004-0000-0300-000040000000}"/>
    <hyperlink ref="G969" r:id="rId66" xr:uid="{00000000-0004-0000-0300-000041000000}"/>
    <hyperlink ref="G972" r:id="rId67" xr:uid="{00000000-0004-0000-0300-000042000000}"/>
    <hyperlink ref="G978" r:id="rId68" xr:uid="{00000000-0004-0000-0300-000043000000}"/>
    <hyperlink ref="G979" r:id="rId69" xr:uid="{00000000-0004-0000-0300-000044000000}"/>
    <hyperlink ref="G980" r:id="rId70" xr:uid="{00000000-0004-0000-0300-000045000000}"/>
    <hyperlink ref="G986" r:id="rId71" xr:uid="{00000000-0004-0000-0300-000046000000}"/>
    <hyperlink ref="H988" r:id="rId72" xr:uid="{00000000-0004-0000-0300-000047000000}"/>
    <hyperlink ref="G989" r:id="rId73" location="erica-chenoweth" xr:uid="{00000000-0004-0000-0300-000048000000}"/>
    <hyperlink ref="G992" r:id="rId74" xr:uid="{00000000-0004-0000-0300-000049000000}"/>
    <hyperlink ref="G996" r:id="rId75" xr:uid="{00000000-0004-0000-0300-00004A000000}"/>
    <hyperlink ref="G998" r:id="rId76" xr:uid="{00000000-0004-0000-0300-00004B000000}"/>
    <hyperlink ref="G1000" r:id="rId77" xr:uid="{00000000-0004-0000-0300-00004C000000}"/>
    <hyperlink ref="G1009" r:id="rId78" xr:uid="{00000000-0004-0000-0300-00004D000000}"/>
    <hyperlink ref="G1060" r:id="rId79" xr:uid="{00000000-0004-0000-0300-00004E000000}"/>
    <hyperlink ref="G1127" r:id="rId80" xr:uid="{00000000-0004-0000-0300-00004F000000}"/>
    <hyperlink ref="H1130" r:id="rId81" xr:uid="{00000000-0004-0000-0300-000050000000}"/>
    <hyperlink ref="H1169" r:id="rId82" xr:uid="{00000000-0004-0000-0300-000051000000}"/>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6680"/>
  <sheetViews>
    <sheetView workbookViewId="0"/>
  </sheetViews>
  <sheetFormatPr baseColWidth="10" defaultColWidth="14.44140625" defaultRowHeight="15" customHeight="1" x14ac:dyDescent="0.3"/>
  <cols>
    <col min="3" max="3" width="93.88671875" customWidth="1"/>
  </cols>
  <sheetData>
    <row r="1" spans="1:8" x14ac:dyDescent="0.3">
      <c r="A1" s="11" t="s">
        <v>438</v>
      </c>
      <c r="B1" s="11" t="s">
        <v>2</v>
      </c>
      <c r="C1" s="11" t="s">
        <v>3</v>
      </c>
      <c r="D1" s="11" t="s">
        <v>439</v>
      </c>
      <c r="E1" s="11" t="s">
        <v>440</v>
      </c>
      <c r="F1" s="11" t="s">
        <v>441</v>
      </c>
      <c r="G1" s="11" t="s">
        <v>442</v>
      </c>
      <c r="H1" s="11" t="s">
        <v>443</v>
      </c>
    </row>
    <row r="2" spans="1:8" x14ac:dyDescent="0.3">
      <c r="A2" s="11" t="s">
        <v>444</v>
      </c>
      <c r="B2" s="11">
        <v>2020</v>
      </c>
      <c r="C2" s="11" t="s">
        <v>445</v>
      </c>
      <c r="D2" s="11" t="s">
        <v>446</v>
      </c>
      <c r="E2" s="11">
        <v>146</v>
      </c>
      <c r="G2" s="11" t="s">
        <v>447</v>
      </c>
      <c r="H2" s="11" t="s">
        <v>448</v>
      </c>
    </row>
    <row r="3" spans="1:8" x14ac:dyDescent="0.3">
      <c r="A3" s="11" t="s">
        <v>449</v>
      </c>
      <c r="B3" s="11">
        <v>2021</v>
      </c>
      <c r="C3" s="11" t="s">
        <v>450</v>
      </c>
      <c r="D3" s="11" t="s">
        <v>451</v>
      </c>
      <c r="E3" s="11">
        <v>147</v>
      </c>
      <c r="G3" s="11" t="s">
        <v>452</v>
      </c>
      <c r="H3" s="11" t="s">
        <v>453</v>
      </c>
    </row>
    <row r="4" spans="1:8" x14ac:dyDescent="0.3">
      <c r="A4" s="11" t="s">
        <v>454</v>
      </c>
      <c r="B4" s="11">
        <v>2018</v>
      </c>
      <c r="C4" s="11" t="s">
        <v>455</v>
      </c>
      <c r="D4" s="11" t="s">
        <v>456</v>
      </c>
      <c r="G4" s="11" t="s">
        <v>457</v>
      </c>
      <c r="H4" s="11" t="s">
        <v>458</v>
      </c>
    </row>
    <row r="5" spans="1:8" x14ac:dyDescent="0.3">
      <c r="A5" s="11" t="s">
        <v>459</v>
      </c>
      <c r="B5" s="11">
        <v>2018</v>
      </c>
      <c r="C5" s="11" t="s">
        <v>460</v>
      </c>
      <c r="D5" s="11" t="s">
        <v>461</v>
      </c>
      <c r="G5" s="11" t="s">
        <v>462</v>
      </c>
      <c r="H5" s="11" t="s">
        <v>463</v>
      </c>
    </row>
    <row r="6" spans="1:8" x14ac:dyDescent="0.3">
      <c r="A6" s="11" t="s">
        <v>464</v>
      </c>
      <c r="B6" s="11">
        <v>2019</v>
      </c>
      <c r="C6" s="11" t="s">
        <v>465</v>
      </c>
      <c r="D6" s="11" t="s">
        <v>466</v>
      </c>
      <c r="G6" s="11" t="s">
        <v>467</v>
      </c>
      <c r="H6" s="11" t="s">
        <v>468</v>
      </c>
    </row>
    <row r="7" spans="1:8" x14ac:dyDescent="0.3">
      <c r="A7" s="11" t="s">
        <v>469</v>
      </c>
      <c r="B7" s="11">
        <v>2007</v>
      </c>
      <c r="C7" s="11" t="s">
        <v>470</v>
      </c>
      <c r="D7" s="11" t="s">
        <v>471</v>
      </c>
      <c r="G7" s="11" t="s">
        <v>472</v>
      </c>
    </row>
    <row r="8" spans="1:8" x14ac:dyDescent="0.3">
      <c r="A8" s="11" t="s">
        <v>473</v>
      </c>
      <c r="B8" s="11">
        <v>2017</v>
      </c>
      <c r="C8" s="11" t="s">
        <v>474</v>
      </c>
      <c r="D8" s="11" t="s">
        <v>475</v>
      </c>
      <c r="G8" s="11" t="s">
        <v>476</v>
      </c>
      <c r="H8" s="11" t="s">
        <v>477</v>
      </c>
    </row>
    <row r="9" spans="1:8" x14ac:dyDescent="0.3">
      <c r="A9" s="11" t="s">
        <v>478</v>
      </c>
      <c r="B9" s="11">
        <v>2019</v>
      </c>
      <c r="C9" s="11" t="s">
        <v>479</v>
      </c>
      <c r="D9" s="11" t="s">
        <v>480</v>
      </c>
      <c r="G9" s="11" t="s">
        <v>481</v>
      </c>
      <c r="H9" s="11" t="s">
        <v>482</v>
      </c>
    </row>
    <row r="10" spans="1:8" x14ac:dyDescent="0.3">
      <c r="A10" s="11" t="s">
        <v>483</v>
      </c>
      <c r="B10" s="11">
        <v>2016</v>
      </c>
      <c r="C10" s="11" t="s">
        <v>484</v>
      </c>
      <c r="D10" s="11" t="s">
        <v>485</v>
      </c>
      <c r="E10" s="11">
        <v>108</v>
      </c>
      <c r="G10" s="11" t="s">
        <v>486</v>
      </c>
      <c r="H10" s="11" t="s">
        <v>487</v>
      </c>
    </row>
    <row r="11" spans="1:8" x14ac:dyDescent="0.3">
      <c r="A11" s="11" t="s">
        <v>488</v>
      </c>
      <c r="B11" s="11">
        <v>2015</v>
      </c>
      <c r="C11" s="11" t="s">
        <v>489</v>
      </c>
      <c r="D11" s="11" t="s">
        <v>490</v>
      </c>
      <c r="E11" s="11">
        <v>7</v>
      </c>
      <c r="G11" s="11" t="s">
        <v>491</v>
      </c>
      <c r="H11" s="11" t="s">
        <v>492</v>
      </c>
    </row>
    <row r="12" spans="1:8" x14ac:dyDescent="0.3">
      <c r="A12" s="11" t="s">
        <v>493</v>
      </c>
      <c r="B12" s="11">
        <v>2017</v>
      </c>
      <c r="C12" s="11" t="s">
        <v>494</v>
      </c>
      <c r="D12" s="11" t="s">
        <v>495</v>
      </c>
      <c r="E12" s="11">
        <v>50</v>
      </c>
      <c r="G12" s="11" t="s">
        <v>496</v>
      </c>
      <c r="H12" s="11" t="s">
        <v>497</v>
      </c>
    </row>
    <row r="13" spans="1:8" x14ac:dyDescent="0.3">
      <c r="A13" s="11" t="s">
        <v>498</v>
      </c>
      <c r="B13" s="11">
        <v>1992</v>
      </c>
      <c r="C13" s="11" t="s">
        <v>499</v>
      </c>
      <c r="D13" s="11" t="s">
        <v>500</v>
      </c>
      <c r="E13" s="11">
        <v>41</v>
      </c>
      <c r="G13" s="11" t="s">
        <v>501</v>
      </c>
    </row>
    <row r="14" spans="1:8" x14ac:dyDescent="0.3">
      <c r="A14" s="11" t="s">
        <v>502</v>
      </c>
      <c r="B14" s="11">
        <v>2020</v>
      </c>
      <c r="C14" s="11" t="s">
        <v>503</v>
      </c>
      <c r="D14" s="11" t="s">
        <v>504</v>
      </c>
      <c r="G14" s="11" t="s">
        <v>505</v>
      </c>
    </row>
    <row r="15" spans="1:8" x14ac:dyDescent="0.3">
      <c r="A15" s="11" t="s">
        <v>506</v>
      </c>
      <c r="B15" s="11">
        <v>2020</v>
      </c>
      <c r="C15" s="11" t="s">
        <v>507</v>
      </c>
      <c r="D15" s="11" t="s">
        <v>508</v>
      </c>
      <c r="E15" s="11">
        <v>20</v>
      </c>
      <c r="H15" s="11" t="s">
        <v>509</v>
      </c>
    </row>
    <row r="16" spans="1:8" x14ac:dyDescent="0.3">
      <c r="A16" s="11" t="s">
        <v>510</v>
      </c>
      <c r="B16" s="11">
        <v>2017</v>
      </c>
      <c r="C16" s="11" t="s">
        <v>511</v>
      </c>
      <c r="D16" s="11" t="s">
        <v>446</v>
      </c>
      <c r="E16" s="11">
        <v>71</v>
      </c>
      <c r="G16" s="11" t="s">
        <v>512</v>
      </c>
      <c r="H16" s="11" t="s">
        <v>513</v>
      </c>
    </row>
    <row r="17" spans="1:8" x14ac:dyDescent="0.3">
      <c r="A17" s="11" t="s">
        <v>514</v>
      </c>
      <c r="B17" s="11">
        <v>2017</v>
      </c>
      <c r="C17" s="11" t="s">
        <v>515</v>
      </c>
      <c r="D17" s="11" t="s">
        <v>516</v>
      </c>
      <c r="G17" s="11" t="s">
        <v>517</v>
      </c>
    </row>
    <row r="18" spans="1:8" x14ac:dyDescent="0.3">
      <c r="A18" s="11" t="s">
        <v>518</v>
      </c>
      <c r="B18" s="11">
        <v>2018</v>
      </c>
      <c r="C18" s="11" t="s">
        <v>519</v>
      </c>
      <c r="D18" s="11" t="s">
        <v>520</v>
      </c>
    </row>
    <row r="19" spans="1:8" x14ac:dyDescent="0.3">
      <c r="A19" s="11" t="s">
        <v>521</v>
      </c>
      <c r="B19" s="11">
        <v>2018</v>
      </c>
      <c r="C19" s="11" t="s">
        <v>522</v>
      </c>
      <c r="D19" s="11" t="s">
        <v>523</v>
      </c>
      <c r="G19" s="11" t="s">
        <v>524</v>
      </c>
    </row>
    <row r="20" spans="1:8" x14ac:dyDescent="0.3">
      <c r="A20" s="11" t="s">
        <v>525</v>
      </c>
      <c r="B20" s="11">
        <v>2018</v>
      </c>
      <c r="C20" s="11" t="s">
        <v>526</v>
      </c>
      <c r="D20" s="11" t="s">
        <v>527</v>
      </c>
      <c r="E20" s="11">
        <v>51</v>
      </c>
      <c r="G20" s="11" t="s">
        <v>528</v>
      </c>
      <c r="H20" s="11" t="s">
        <v>529</v>
      </c>
    </row>
    <row r="21" spans="1:8" x14ac:dyDescent="0.3">
      <c r="A21" s="11" t="s">
        <v>530</v>
      </c>
      <c r="B21" s="11">
        <v>2019</v>
      </c>
      <c r="C21" s="11" t="s">
        <v>531</v>
      </c>
      <c r="D21" s="11" t="s">
        <v>532</v>
      </c>
      <c r="E21" s="11">
        <v>36</v>
      </c>
      <c r="G21" s="11" t="s">
        <v>533</v>
      </c>
      <c r="H21" s="11" t="s">
        <v>534</v>
      </c>
    </row>
    <row r="22" spans="1:8" x14ac:dyDescent="0.3">
      <c r="A22" s="11" t="s">
        <v>535</v>
      </c>
      <c r="B22" s="11">
        <v>2018</v>
      </c>
      <c r="C22" s="11" t="s">
        <v>536</v>
      </c>
      <c r="D22" s="11" t="s">
        <v>446</v>
      </c>
      <c r="E22" s="11">
        <v>106</v>
      </c>
      <c r="G22" s="11" t="s">
        <v>537</v>
      </c>
      <c r="H22" s="11" t="s">
        <v>538</v>
      </c>
    </row>
    <row r="23" spans="1:8" x14ac:dyDescent="0.3">
      <c r="A23" s="11" t="s">
        <v>539</v>
      </c>
      <c r="B23" s="11">
        <v>2020</v>
      </c>
      <c r="C23" s="11" t="s">
        <v>540</v>
      </c>
      <c r="D23" s="11" t="s">
        <v>541</v>
      </c>
      <c r="G23" s="11" t="s">
        <v>542</v>
      </c>
      <c r="H23" s="11" t="s">
        <v>543</v>
      </c>
    </row>
    <row r="24" spans="1:8" x14ac:dyDescent="0.3">
      <c r="A24" s="11" t="s">
        <v>544</v>
      </c>
      <c r="B24" s="11">
        <v>2020</v>
      </c>
      <c r="C24" s="11" t="s">
        <v>545</v>
      </c>
      <c r="D24" s="11" t="s">
        <v>485</v>
      </c>
      <c r="E24" s="11">
        <v>192</v>
      </c>
      <c r="G24" s="11" t="s">
        <v>546</v>
      </c>
      <c r="H24" s="11" t="s">
        <v>547</v>
      </c>
    </row>
    <row r="25" spans="1:8" x14ac:dyDescent="0.3">
      <c r="A25" s="11" t="s">
        <v>548</v>
      </c>
      <c r="B25" s="11">
        <v>2020</v>
      </c>
      <c r="C25" s="11" t="s">
        <v>549</v>
      </c>
      <c r="D25" s="11" t="s">
        <v>485</v>
      </c>
      <c r="E25" s="11">
        <v>192</v>
      </c>
      <c r="G25" s="11" t="s">
        <v>550</v>
      </c>
      <c r="H25" s="11" t="s">
        <v>551</v>
      </c>
    </row>
    <row r="26" spans="1:8" x14ac:dyDescent="0.3">
      <c r="A26" s="11" t="s">
        <v>552</v>
      </c>
      <c r="B26" s="11">
        <v>1998</v>
      </c>
      <c r="C26" s="11" t="s">
        <v>553</v>
      </c>
      <c r="D26" s="11" t="s">
        <v>554</v>
      </c>
      <c r="E26" s="11">
        <v>13</v>
      </c>
      <c r="G26" s="11" t="s">
        <v>555</v>
      </c>
      <c r="H26" s="11" t="s">
        <v>556</v>
      </c>
    </row>
    <row r="27" spans="1:8" x14ac:dyDescent="0.3">
      <c r="A27" s="11" t="s">
        <v>557</v>
      </c>
      <c r="B27" s="11">
        <v>2016</v>
      </c>
      <c r="C27" s="11" t="s">
        <v>558</v>
      </c>
      <c r="D27" s="11" t="s">
        <v>559</v>
      </c>
      <c r="G27" s="11" t="s">
        <v>560</v>
      </c>
      <c r="H27" s="11" t="s">
        <v>561</v>
      </c>
    </row>
    <row r="28" spans="1:8" x14ac:dyDescent="0.3">
      <c r="A28" s="11" t="s">
        <v>562</v>
      </c>
      <c r="B28" s="11">
        <v>1997</v>
      </c>
      <c r="C28" s="11" t="s">
        <v>563</v>
      </c>
      <c r="D28" s="11" t="s">
        <v>564</v>
      </c>
      <c r="E28" s="11">
        <v>9</v>
      </c>
      <c r="G28" s="11" t="s">
        <v>565</v>
      </c>
      <c r="H28" s="11" t="s">
        <v>566</v>
      </c>
    </row>
    <row r="29" spans="1:8" x14ac:dyDescent="0.3">
      <c r="A29" s="11" t="s">
        <v>567</v>
      </c>
      <c r="B29" s="11">
        <v>2020</v>
      </c>
      <c r="C29" s="11" t="s">
        <v>568</v>
      </c>
      <c r="D29" s="11" t="s">
        <v>495</v>
      </c>
      <c r="E29" s="11">
        <v>91</v>
      </c>
      <c r="G29" s="11" t="s">
        <v>569</v>
      </c>
      <c r="H29" s="11" t="s">
        <v>570</v>
      </c>
    </row>
    <row r="30" spans="1:8" x14ac:dyDescent="0.3">
      <c r="A30" s="11" t="s">
        <v>571</v>
      </c>
      <c r="B30" s="11">
        <v>2013</v>
      </c>
      <c r="C30" s="11" t="s">
        <v>572</v>
      </c>
      <c r="D30" s="11" t="s">
        <v>573</v>
      </c>
    </row>
    <row r="31" spans="1:8" x14ac:dyDescent="0.3">
      <c r="A31" s="11" t="s">
        <v>574</v>
      </c>
      <c r="B31" s="11">
        <v>2016</v>
      </c>
      <c r="C31" s="11" t="s">
        <v>575</v>
      </c>
      <c r="D31" s="11" t="s">
        <v>485</v>
      </c>
      <c r="E31" s="11">
        <v>100</v>
      </c>
      <c r="G31" s="11" t="s">
        <v>576</v>
      </c>
      <c r="H31" s="11" t="s">
        <v>577</v>
      </c>
    </row>
    <row r="32" spans="1:8" x14ac:dyDescent="0.3">
      <c r="A32" s="11" t="s">
        <v>578</v>
      </c>
      <c r="B32" s="11">
        <v>2017</v>
      </c>
      <c r="C32" s="11" t="s">
        <v>579</v>
      </c>
      <c r="D32" s="11" t="s">
        <v>580</v>
      </c>
      <c r="E32" s="11">
        <v>2017</v>
      </c>
      <c r="G32" s="11">
        <v>211</v>
      </c>
      <c r="H32" s="11" t="s">
        <v>581</v>
      </c>
    </row>
    <row r="33" spans="1:8" x14ac:dyDescent="0.3">
      <c r="A33" s="11" t="s">
        <v>582</v>
      </c>
      <c r="B33" s="11">
        <v>2015</v>
      </c>
      <c r="C33" s="11" t="s">
        <v>583</v>
      </c>
      <c r="D33" s="11" t="s">
        <v>584</v>
      </c>
      <c r="G33" s="11" t="s">
        <v>585</v>
      </c>
    </row>
    <row r="34" spans="1:8" x14ac:dyDescent="0.3">
      <c r="A34" s="11" t="s">
        <v>586</v>
      </c>
      <c r="B34" s="11">
        <v>2019</v>
      </c>
      <c r="C34" s="11" t="s">
        <v>587</v>
      </c>
      <c r="D34" s="11" t="s">
        <v>588</v>
      </c>
      <c r="E34" s="11">
        <v>14</v>
      </c>
      <c r="G34" s="11" t="s">
        <v>589</v>
      </c>
      <c r="H34" s="11" t="s">
        <v>590</v>
      </c>
    </row>
    <row r="35" spans="1:8" x14ac:dyDescent="0.3">
      <c r="A35" s="11" t="s">
        <v>591</v>
      </c>
      <c r="B35" s="11">
        <v>2005</v>
      </c>
      <c r="C35" s="11" t="s">
        <v>592</v>
      </c>
      <c r="D35" s="11" t="s">
        <v>593</v>
      </c>
      <c r="G35" s="11" t="s">
        <v>594</v>
      </c>
      <c r="H35" s="11" t="s">
        <v>595</v>
      </c>
    </row>
    <row r="36" spans="1:8" x14ac:dyDescent="0.3">
      <c r="A36" s="11" t="s">
        <v>596</v>
      </c>
      <c r="B36" s="11">
        <v>2020</v>
      </c>
      <c r="C36" s="11" t="s">
        <v>427</v>
      </c>
      <c r="D36" s="11" t="s">
        <v>597</v>
      </c>
      <c r="E36" s="11">
        <v>57</v>
      </c>
      <c r="G36" s="11" t="s">
        <v>598</v>
      </c>
      <c r="H36" s="11" t="s">
        <v>599</v>
      </c>
    </row>
    <row r="37" spans="1:8" x14ac:dyDescent="0.3">
      <c r="A37" s="11" t="s">
        <v>600</v>
      </c>
      <c r="B37" s="11">
        <v>2019</v>
      </c>
      <c r="C37" s="11" t="s">
        <v>601</v>
      </c>
      <c r="D37" s="11" t="s">
        <v>602</v>
      </c>
      <c r="G37" s="11" t="s">
        <v>603</v>
      </c>
      <c r="H37" s="11" t="s">
        <v>604</v>
      </c>
    </row>
    <row r="38" spans="1:8" x14ac:dyDescent="0.3">
      <c r="A38" s="11" t="s">
        <v>605</v>
      </c>
      <c r="B38" s="11">
        <v>1992</v>
      </c>
      <c r="C38" s="11" t="s">
        <v>606</v>
      </c>
      <c r="D38" s="11" t="s">
        <v>607</v>
      </c>
      <c r="E38" s="11">
        <v>3</v>
      </c>
      <c r="G38" s="11" t="s">
        <v>608</v>
      </c>
      <c r="H38" s="11" t="s">
        <v>609</v>
      </c>
    </row>
    <row r="39" spans="1:8" x14ac:dyDescent="0.3">
      <c r="A39" s="11" t="s">
        <v>610</v>
      </c>
      <c r="B39" s="11">
        <v>2020</v>
      </c>
      <c r="C39" s="11" t="s">
        <v>611</v>
      </c>
      <c r="D39" s="11" t="s">
        <v>508</v>
      </c>
      <c r="E39" s="11">
        <v>20</v>
      </c>
      <c r="H39" s="11" t="s">
        <v>612</v>
      </c>
    </row>
    <row r="40" spans="1:8" x14ac:dyDescent="0.3">
      <c r="A40" s="11" t="s">
        <v>613</v>
      </c>
      <c r="B40" s="11">
        <v>2017</v>
      </c>
      <c r="C40" s="11" t="s">
        <v>614</v>
      </c>
      <c r="D40" s="11" t="s">
        <v>485</v>
      </c>
      <c r="E40" s="11">
        <v>128</v>
      </c>
      <c r="G40" s="11" t="s">
        <v>615</v>
      </c>
      <c r="H40" s="11" t="s">
        <v>616</v>
      </c>
    </row>
    <row r="41" spans="1:8" x14ac:dyDescent="0.3">
      <c r="A41" s="11" t="s">
        <v>617</v>
      </c>
      <c r="B41" s="11">
        <v>2020</v>
      </c>
      <c r="C41" s="11" t="s">
        <v>618</v>
      </c>
      <c r="D41" s="11" t="s">
        <v>619</v>
      </c>
      <c r="G41" s="11" t="s">
        <v>620</v>
      </c>
    </row>
    <row r="42" spans="1:8" x14ac:dyDescent="0.3">
      <c r="A42" s="11" t="s">
        <v>621</v>
      </c>
      <c r="B42" s="11">
        <v>2019</v>
      </c>
      <c r="C42" s="11" t="s">
        <v>135</v>
      </c>
      <c r="D42" s="11" t="s">
        <v>437</v>
      </c>
      <c r="E42" s="11">
        <v>93</v>
      </c>
      <c r="G42" s="11" t="s">
        <v>622</v>
      </c>
      <c r="H42" s="11" t="s">
        <v>623</v>
      </c>
    </row>
    <row r="43" spans="1:8" x14ac:dyDescent="0.3">
      <c r="A43" s="11" t="s">
        <v>624</v>
      </c>
      <c r="B43" s="11">
        <v>2020</v>
      </c>
      <c r="C43" s="11" t="s">
        <v>625</v>
      </c>
      <c r="D43" s="11" t="s">
        <v>626</v>
      </c>
      <c r="E43" s="11">
        <v>11</v>
      </c>
      <c r="G43" s="11" t="s">
        <v>627</v>
      </c>
    </row>
    <row r="44" spans="1:8" x14ac:dyDescent="0.3">
      <c r="A44" s="11" t="s">
        <v>628</v>
      </c>
      <c r="B44" s="11">
        <v>2019</v>
      </c>
      <c r="C44" s="11" t="s">
        <v>629</v>
      </c>
      <c r="D44" s="11" t="s">
        <v>630</v>
      </c>
      <c r="G44" s="11" t="s">
        <v>631</v>
      </c>
      <c r="H44" s="11" t="s">
        <v>632</v>
      </c>
    </row>
    <row r="45" spans="1:8" x14ac:dyDescent="0.3">
      <c r="A45" s="11" t="s">
        <v>633</v>
      </c>
      <c r="B45" s="11">
        <v>2018</v>
      </c>
      <c r="C45" s="11" t="s">
        <v>634</v>
      </c>
      <c r="D45" s="11" t="s">
        <v>446</v>
      </c>
      <c r="E45" s="11">
        <v>110</v>
      </c>
      <c r="G45" s="11" t="s">
        <v>635</v>
      </c>
      <c r="H45" s="11" t="s">
        <v>636</v>
      </c>
    </row>
    <row r="46" spans="1:8" x14ac:dyDescent="0.3">
      <c r="A46" s="11" t="s">
        <v>637</v>
      </c>
      <c r="B46" s="11">
        <v>2017</v>
      </c>
      <c r="C46" s="11" t="s">
        <v>638</v>
      </c>
      <c r="D46" s="11" t="s">
        <v>446</v>
      </c>
      <c r="E46" s="11">
        <v>81</v>
      </c>
      <c r="G46" s="11" t="s">
        <v>639</v>
      </c>
      <c r="H46" s="11" t="s">
        <v>640</v>
      </c>
    </row>
    <row r="47" spans="1:8" x14ac:dyDescent="0.3">
      <c r="A47" s="11" t="s">
        <v>641</v>
      </c>
      <c r="B47" s="11">
        <v>2016</v>
      </c>
      <c r="C47" s="11" t="s">
        <v>642</v>
      </c>
      <c r="D47" s="11" t="s">
        <v>643</v>
      </c>
      <c r="G47" s="11" t="s">
        <v>644</v>
      </c>
    </row>
    <row r="48" spans="1:8" x14ac:dyDescent="0.3">
      <c r="A48" s="11" t="s">
        <v>645</v>
      </c>
      <c r="B48" s="11">
        <v>2016</v>
      </c>
      <c r="C48" s="11" t="s">
        <v>646</v>
      </c>
      <c r="D48" s="11" t="s">
        <v>647</v>
      </c>
      <c r="G48" s="11" t="s">
        <v>648</v>
      </c>
      <c r="H48" s="11" t="s">
        <v>649</v>
      </c>
    </row>
    <row r="49" spans="1:8" x14ac:dyDescent="0.3">
      <c r="A49" s="11" t="s">
        <v>650</v>
      </c>
      <c r="B49" s="11">
        <v>2019</v>
      </c>
      <c r="C49" s="11" t="s">
        <v>651</v>
      </c>
      <c r="D49" s="11" t="s">
        <v>485</v>
      </c>
      <c r="E49" s="11">
        <v>183</v>
      </c>
      <c r="G49" s="11" t="s">
        <v>652</v>
      </c>
      <c r="H49" s="11" t="s">
        <v>653</v>
      </c>
    </row>
    <row r="50" spans="1:8" x14ac:dyDescent="0.3">
      <c r="A50" s="11" t="s">
        <v>654</v>
      </c>
      <c r="B50" s="11">
        <v>2009</v>
      </c>
      <c r="C50" s="11" t="s">
        <v>655</v>
      </c>
      <c r="D50" s="11" t="s">
        <v>656</v>
      </c>
      <c r="G50" s="11" t="s">
        <v>657</v>
      </c>
      <c r="H50" s="11" t="s">
        <v>658</v>
      </c>
    </row>
    <row r="51" spans="1:8" x14ac:dyDescent="0.3">
      <c r="A51" s="11" t="s">
        <v>659</v>
      </c>
      <c r="B51" s="11">
        <v>2007</v>
      </c>
      <c r="C51" s="11" t="s">
        <v>660</v>
      </c>
      <c r="D51" s="11" t="s">
        <v>661</v>
      </c>
      <c r="E51" s="11">
        <v>40</v>
      </c>
      <c r="G51" s="11" t="s">
        <v>662</v>
      </c>
      <c r="H51" s="11" t="s">
        <v>663</v>
      </c>
    </row>
    <row r="52" spans="1:8" x14ac:dyDescent="0.3">
      <c r="A52" s="11" t="s">
        <v>664</v>
      </c>
      <c r="B52" s="11">
        <v>2020</v>
      </c>
      <c r="C52" s="11" t="s">
        <v>665</v>
      </c>
      <c r="D52" s="11" t="s">
        <v>666</v>
      </c>
    </row>
    <row r="53" spans="1:8" x14ac:dyDescent="0.3">
      <c r="A53" s="11" t="s">
        <v>444</v>
      </c>
      <c r="B53" s="11">
        <v>2020</v>
      </c>
      <c r="C53" s="11" t="s">
        <v>667</v>
      </c>
      <c r="D53" s="11" t="s">
        <v>446</v>
      </c>
      <c r="E53" s="11">
        <v>146</v>
      </c>
      <c r="G53" s="11" t="s">
        <v>447</v>
      </c>
      <c r="H53" s="11" t="s">
        <v>448</v>
      </c>
    </row>
    <row r="54" spans="1:8" x14ac:dyDescent="0.3">
      <c r="A54" s="11" t="s">
        <v>444</v>
      </c>
      <c r="B54" s="11">
        <v>2021</v>
      </c>
      <c r="C54" s="11" t="s">
        <v>171</v>
      </c>
      <c r="D54" s="11" t="s">
        <v>446</v>
      </c>
      <c r="E54" s="11">
        <v>185</v>
      </c>
      <c r="G54" s="11" t="s">
        <v>668</v>
      </c>
      <c r="H54" s="11" t="s">
        <v>669</v>
      </c>
    </row>
    <row r="55" spans="1:8" x14ac:dyDescent="0.3">
      <c r="A55" s="11" t="s">
        <v>449</v>
      </c>
      <c r="B55" s="11">
        <v>2022</v>
      </c>
      <c r="C55" s="11" t="s">
        <v>670</v>
      </c>
      <c r="D55" s="11" t="s">
        <v>671</v>
      </c>
      <c r="E55" s="11">
        <v>7</v>
      </c>
      <c r="G55" s="11" t="s">
        <v>672</v>
      </c>
      <c r="H55" s="11" t="s">
        <v>673</v>
      </c>
    </row>
    <row r="56" spans="1:8" x14ac:dyDescent="0.3">
      <c r="A56" s="11" t="s">
        <v>454</v>
      </c>
      <c r="B56" s="11">
        <v>2018</v>
      </c>
      <c r="C56" s="11" t="s">
        <v>455</v>
      </c>
      <c r="D56" s="11" t="s">
        <v>674</v>
      </c>
      <c r="G56" s="11" t="s">
        <v>457</v>
      </c>
    </row>
    <row r="57" spans="1:8" x14ac:dyDescent="0.3">
      <c r="A57" s="11" t="s">
        <v>464</v>
      </c>
      <c r="B57" s="11">
        <v>2019</v>
      </c>
      <c r="C57" s="11" t="s">
        <v>465</v>
      </c>
      <c r="D57" s="11" t="s">
        <v>675</v>
      </c>
      <c r="G57" s="11" t="s">
        <v>467</v>
      </c>
      <c r="H57" s="11" t="s">
        <v>468</v>
      </c>
    </row>
    <row r="58" spans="1:8" x14ac:dyDescent="0.3">
      <c r="A58" s="11" t="s">
        <v>473</v>
      </c>
      <c r="B58" s="11">
        <v>2017</v>
      </c>
      <c r="C58" s="11" t="s">
        <v>474</v>
      </c>
      <c r="D58" s="11" t="s">
        <v>475</v>
      </c>
      <c r="G58" s="11" t="s">
        <v>476</v>
      </c>
      <c r="H58" s="11" t="s">
        <v>477</v>
      </c>
    </row>
    <row r="59" spans="1:8" x14ac:dyDescent="0.3">
      <c r="A59" s="11" t="s">
        <v>676</v>
      </c>
      <c r="B59" s="11">
        <v>2019</v>
      </c>
      <c r="C59" s="11" t="s">
        <v>677</v>
      </c>
      <c r="D59" s="11" t="s">
        <v>678</v>
      </c>
      <c r="G59" s="11" t="s">
        <v>679</v>
      </c>
      <c r="H59" s="11" t="s">
        <v>680</v>
      </c>
    </row>
    <row r="60" spans="1:8" x14ac:dyDescent="0.3">
      <c r="A60" s="11" t="s">
        <v>478</v>
      </c>
      <c r="B60" s="11">
        <v>2019</v>
      </c>
      <c r="C60" s="11" t="s">
        <v>681</v>
      </c>
      <c r="D60" s="11" t="s">
        <v>480</v>
      </c>
      <c r="G60" s="11" t="s">
        <v>481</v>
      </c>
      <c r="H60" s="11" t="s">
        <v>482</v>
      </c>
    </row>
    <row r="61" spans="1:8" x14ac:dyDescent="0.3">
      <c r="A61" s="11" t="s">
        <v>682</v>
      </c>
      <c r="B61" s="11">
        <v>2020</v>
      </c>
      <c r="C61" s="11" t="s">
        <v>503</v>
      </c>
      <c r="D61" s="11" t="s">
        <v>683</v>
      </c>
      <c r="E61" s="11">
        <v>34</v>
      </c>
      <c r="F61" s="11">
        <v>1</v>
      </c>
      <c r="G61" s="11" t="s">
        <v>505</v>
      </c>
      <c r="H61" s="11" t="s">
        <v>684</v>
      </c>
    </row>
    <row r="62" spans="1:8" x14ac:dyDescent="0.3">
      <c r="A62" s="11" t="s">
        <v>506</v>
      </c>
      <c r="B62" s="11">
        <v>2020</v>
      </c>
      <c r="C62" s="11" t="s">
        <v>507</v>
      </c>
      <c r="D62" s="11" t="s">
        <v>508</v>
      </c>
      <c r="E62" s="11">
        <v>20</v>
      </c>
      <c r="F62" s="11">
        <v>2</v>
      </c>
      <c r="H62" s="11" t="s">
        <v>509</v>
      </c>
    </row>
    <row r="63" spans="1:8" x14ac:dyDescent="0.3">
      <c r="A63" s="11" t="s">
        <v>514</v>
      </c>
      <c r="B63" s="11">
        <v>2017</v>
      </c>
      <c r="C63" s="11" t="s">
        <v>515</v>
      </c>
      <c r="D63" s="11" t="s">
        <v>516</v>
      </c>
      <c r="G63" s="11" t="s">
        <v>517</v>
      </c>
    </row>
    <row r="64" spans="1:8" x14ac:dyDescent="0.3">
      <c r="A64" s="11" t="s">
        <v>685</v>
      </c>
      <c r="B64" s="11">
        <v>2018</v>
      </c>
      <c r="C64" s="11" t="s">
        <v>686</v>
      </c>
      <c r="D64" s="11" t="s">
        <v>554</v>
      </c>
      <c r="E64" s="11">
        <v>33</v>
      </c>
      <c r="F64" s="11">
        <v>3</v>
      </c>
      <c r="G64" s="11" t="s">
        <v>687</v>
      </c>
      <c r="H64" s="11" t="s">
        <v>688</v>
      </c>
    </row>
    <row r="65" spans="1:8" x14ac:dyDescent="0.3">
      <c r="A65" s="11" t="s">
        <v>689</v>
      </c>
      <c r="B65" s="11">
        <v>2018</v>
      </c>
      <c r="C65" s="11" t="s">
        <v>690</v>
      </c>
      <c r="D65" s="11" t="s">
        <v>446</v>
      </c>
      <c r="E65" s="11">
        <v>92</v>
      </c>
      <c r="G65" s="11" t="s">
        <v>691</v>
      </c>
      <c r="H65" s="11" t="s">
        <v>692</v>
      </c>
    </row>
    <row r="66" spans="1:8" x14ac:dyDescent="0.3">
      <c r="A66" s="11" t="s">
        <v>693</v>
      </c>
      <c r="B66" s="11">
        <v>2019</v>
      </c>
      <c r="C66" s="11" t="s">
        <v>694</v>
      </c>
      <c r="D66" s="11" t="s">
        <v>485</v>
      </c>
      <c r="E66" s="11">
        <v>165</v>
      </c>
      <c r="G66" s="11" t="s">
        <v>695</v>
      </c>
      <c r="H66" s="11" t="s">
        <v>696</v>
      </c>
    </row>
    <row r="67" spans="1:8" x14ac:dyDescent="0.3">
      <c r="A67" s="11" t="s">
        <v>525</v>
      </c>
      <c r="B67" s="11">
        <v>2018</v>
      </c>
      <c r="C67" s="11" t="s">
        <v>526</v>
      </c>
      <c r="D67" s="11" t="s">
        <v>527</v>
      </c>
      <c r="E67" s="11">
        <v>51</v>
      </c>
      <c r="F67" s="11">
        <v>4</v>
      </c>
      <c r="G67" s="11" t="s">
        <v>528</v>
      </c>
      <c r="H67" s="11" t="s">
        <v>529</v>
      </c>
    </row>
    <row r="68" spans="1:8" x14ac:dyDescent="0.3">
      <c r="A68" s="11" t="s">
        <v>697</v>
      </c>
      <c r="B68" s="11">
        <v>2018</v>
      </c>
      <c r="C68" s="11" t="s">
        <v>698</v>
      </c>
      <c r="D68" s="11" t="s">
        <v>699</v>
      </c>
      <c r="G68" s="11" t="s">
        <v>700</v>
      </c>
      <c r="H68" s="11" t="s">
        <v>701</v>
      </c>
    </row>
    <row r="69" spans="1:8" x14ac:dyDescent="0.3">
      <c r="A69" s="11" t="s">
        <v>702</v>
      </c>
      <c r="B69" s="11">
        <v>2021</v>
      </c>
      <c r="C69" s="11" t="s">
        <v>703</v>
      </c>
      <c r="D69" s="11" t="s">
        <v>704</v>
      </c>
      <c r="E69" s="11">
        <v>117</v>
      </c>
      <c r="G69" s="11" t="s">
        <v>705</v>
      </c>
      <c r="H69" s="11" t="s">
        <v>706</v>
      </c>
    </row>
    <row r="70" spans="1:8" x14ac:dyDescent="0.3">
      <c r="A70" s="11" t="s">
        <v>557</v>
      </c>
      <c r="B70" s="11">
        <v>2016</v>
      </c>
      <c r="C70" s="11" t="s">
        <v>707</v>
      </c>
      <c r="D70" s="11" t="s">
        <v>559</v>
      </c>
      <c r="G70" s="11" t="s">
        <v>560</v>
      </c>
      <c r="H70" s="11" t="s">
        <v>561</v>
      </c>
    </row>
    <row r="71" spans="1:8" x14ac:dyDescent="0.3">
      <c r="A71" s="11" t="s">
        <v>571</v>
      </c>
      <c r="B71" s="11">
        <v>2013</v>
      </c>
      <c r="C71" s="11" t="s">
        <v>572</v>
      </c>
      <c r="D71" s="11" t="s">
        <v>573</v>
      </c>
    </row>
    <row r="72" spans="1:8" x14ac:dyDescent="0.3">
      <c r="A72" s="11" t="s">
        <v>708</v>
      </c>
      <c r="B72" s="11">
        <v>2019</v>
      </c>
      <c r="C72" s="11" t="s">
        <v>587</v>
      </c>
      <c r="D72" s="11" t="s">
        <v>588</v>
      </c>
      <c r="E72" s="11">
        <v>14</v>
      </c>
      <c r="F72" s="11">
        <v>8</v>
      </c>
      <c r="G72" s="11" t="s">
        <v>589</v>
      </c>
      <c r="H72" s="11" t="s">
        <v>590</v>
      </c>
    </row>
    <row r="73" spans="1:8" x14ac:dyDescent="0.3">
      <c r="A73" s="11" t="s">
        <v>709</v>
      </c>
      <c r="B73" s="11">
        <v>2021</v>
      </c>
      <c r="C73" s="11" t="s">
        <v>710</v>
      </c>
      <c r="D73" s="11" t="s">
        <v>711</v>
      </c>
      <c r="G73" s="11" t="s">
        <v>712</v>
      </c>
    </row>
    <row r="74" spans="1:8" x14ac:dyDescent="0.3">
      <c r="A74" s="11" t="s">
        <v>713</v>
      </c>
      <c r="B74" s="11">
        <v>2021</v>
      </c>
      <c r="C74" s="11" t="s">
        <v>714</v>
      </c>
      <c r="D74" s="11" t="s">
        <v>715</v>
      </c>
      <c r="E74" s="11">
        <v>9</v>
      </c>
      <c r="G74" s="11" t="s">
        <v>716</v>
      </c>
      <c r="H74" s="11" t="s">
        <v>717</v>
      </c>
    </row>
    <row r="75" spans="1:8" x14ac:dyDescent="0.3">
      <c r="A75" s="11" t="s">
        <v>718</v>
      </c>
      <c r="B75" s="11">
        <v>2021</v>
      </c>
      <c r="C75" s="11" t="s">
        <v>66</v>
      </c>
      <c r="D75" s="11" t="s">
        <v>597</v>
      </c>
      <c r="E75" s="11">
        <v>58</v>
      </c>
      <c r="F75" s="11">
        <v>4</v>
      </c>
      <c r="G75" s="11" t="s">
        <v>719</v>
      </c>
      <c r="H75" s="11" t="s">
        <v>720</v>
      </c>
    </row>
    <row r="76" spans="1:8" x14ac:dyDescent="0.3">
      <c r="A76" s="11" t="s">
        <v>721</v>
      </c>
      <c r="B76" s="11">
        <v>2017</v>
      </c>
      <c r="C76" s="11" t="s">
        <v>722</v>
      </c>
      <c r="D76" s="11" t="s">
        <v>723</v>
      </c>
      <c r="G76" s="11" t="s">
        <v>724</v>
      </c>
      <c r="H76" s="11" t="s">
        <v>725</v>
      </c>
    </row>
    <row r="77" spans="1:8" x14ac:dyDescent="0.3">
      <c r="A77" s="11" t="s">
        <v>726</v>
      </c>
      <c r="B77" s="11">
        <v>2020</v>
      </c>
      <c r="C77" s="11" t="s">
        <v>727</v>
      </c>
      <c r="D77" s="11" t="s">
        <v>728</v>
      </c>
      <c r="E77" s="11" t="s">
        <v>729</v>
      </c>
    </row>
    <row r="78" spans="1:8" x14ac:dyDescent="0.3">
      <c r="A78" s="11" t="s">
        <v>621</v>
      </c>
      <c r="B78" s="11">
        <v>2019</v>
      </c>
      <c r="C78" s="11" t="s">
        <v>135</v>
      </c>
      <c r="D78" s="11" t="s">
        <v>437</v>
      </c>
      <c r="E78" s="11">
        <v>93</v>
      </c>
      <c r="G78" s="11" t="s">
        <v>622</v>
      </c>
      <c r="H78" s="11" t="s">
        <v>623</v>
      </c>
    </row>
    <row r="79" spans="1:8" x14ac:dyDescent="0.3">
      <c r="A79" s="11" t="s">
        <v>624</v>
      </c>
      <c r="B79" s="11">
        <v>2020</v>
      </c>
      <c r="C79" s="11" t="s">
        <v>625</v>
      </c>
      <c r="D79" s="11" t="s">
        <v>626</v>
      </c>
      <c r="E79" s="11">
        <v>11</v>
      </c>
      <c r="F79" s="11">
        <v>1</v>
      </c>
      <c r="G79" s="11" t="s">
        <v>627</v>
      </c>
    </row>
    <row r="80" spans="1:8" x14ac:dyDescent="0.3">
      <c r="A80" s="11" t="s">
        <v>628</v>
      </c>
      <c r="B80" s="11">
        <v>2019</v>
      </c>
      <c r="C80" s="11" t="s">
        <v>629</v>
      </c>
      <c r="D80" s="11" t="s">
        <v>630</v>
      </c>
      <c r="G80" s="11" t="s">
        <v>631</v>
      </c>
      <c r="H80" s="11" t="s">
        <v>632</v>
      </c>
    </row>
    <row r="81" spans="1:8" x14ac:dyDescent="0.3">
      <c r="A81" s="11" t="s">
        <v>730</v>
      </c>
      <c r="B81" s="11">
        <v>2020</v>
      </c>
      <c r="C81" s="11" t="s">
        <v>731</v>
      </c>
      <c r="D81" s="11" t="s">
        <v>732</v>
      </c>
      <c r="G81" s="11" t="s">
        <v>733</v>
      </c>
    </row>
    <row r="82" spans="1:8" x14ac:dyDescent="0.3">
      <c r="A82" s="11" t="s">
        <v>734</v>
      </c>
      <c r="B82" s="11">
        <v>2014</v>
      </c>
      <c r="C82" s="11" t="s">
        <v>735</v>
      </c>
      <c r="D82" s="11" t="s">
        <v>736</v>
      </c>
      <c r="E82" s="11">
        <v>57</v>
      </c>
      <c r="G82" s="11" t="s">
        <v>737</v>
      </c>
      <c r="H82" s="11" t="s">
        <v>738</v>
      </c>
    </row>
    <row r="83" spans="1:8" x14ac:dyDescent="0.3">
      <c r="A83" s="11" t="s">
        <v>645</v>
      </c>
      <c r="B83" s="11">
        <v>2016</v>
      </c>
      <c r="C83" s="11" t="s">
        <v>739</v>
      </c>
      <c r="D83" s="11" t="s">
        <v>647</v>
      </c>
      <c r="G83" s="11" t="s">
        <v>648</v>
      </c>
      <c r="H83" s="11" t="s">
        <v>649</v>
      </c>
    </row>
    <row r="84" spans="1:8" x14ac:dyDescent="0.3">
      <c r="A84" s="11" t="s">
        <v>740</v>
      </c>
      <c r="B84" s="11">
        <v>2021</v>
      </c>
      <c r="C84" s="11" t="s">
        <v>741</v>
      </c>
      <c r="D84" s="11" t="s">
        <v>446</v>
      </c>
      <c r="E84" s="11">
        <v>166</v>
      </c>
      <c r="G84" s="11" t="s">
        <v>742</v>
      </c>
      <c r="H84" s="11" t="s">
        <v>743</v>
      </c>
    </row>
    <row r="85" spans="1:8" x14ac:dyDescent="0.3">
      <c r="A85" s="11" t="s">
        <v>744</v>
      </c>
      <c r="B85" s="11">
        <v>2018</v>
      </c>
      <c r="C85" s="11" t="s">
        <v>745</v>
      </c>
      <c r="D85" s="11" t="s">
        <v>746</v>
      </c>
      <c r="G85" s="11" t="s">
        <v>747</v>
      </c>
    </row>
    <row r="86" spans="1:8" x14ac:dyDescent="0.3">
      <c r="A86" s="11" t="s">
        <v>664</v>
      </c>
      <c r="B86" s="11">
        <v>2020</v>
      </c>
      <c r="C86" s="11" t="s">
        <v>748</v>
      </c>
      <c r="D86" s="11" t="s">
        <v>728</v>
      </c>
      <c r="E86" s="11" t="s">
        <v>749</v>
      </c>
    </row>
    <row r="87" spans="1:8" x14ac:dyDescent="0.3">
      <c r="A87" s="11" t="s">
        <v>750</v>
      </c>
      <c r="B87" s="11">
        <v>2018</v>
      </c>
      <c r="C87" s="11" t="s">
        <v>751</v>
      </c>
      <c r="D87" s="11" t="s">
        <v>752</v>
      </c>
    </row>
    <row r="88" spans="1:8" x14ac:dyDescent="0.3">
      <c r="A88" s="11" t="s">
        <v>753</v>
      </c>
      <c r="B88" s="11">
        <v>2022</v>
      </c>
      <c r="C88" s="11" t="s">
        <v>754</v>
      </c>
      <c r="D88" s="11" t="s">
        <v>755</v>
      </c>
      <c r="G88" s="11" t="s">
        <v>756</v>
      </c>
    </row>
    <row r="89" spans="1:8" x14ac:dyDescent="0.3">
      <c r="A89" s="11" t="s">
        <v>757</v>
      </c>
      <c r="B89" s="11">
        <v>2023</v>
      </c>
      <c r="C89" s="11" t="s">
        <v>758</v>
      </c>
      <c r="D89" s="11" t="s">
        <v>759</v>
      </c>
      <c r="G89" s="11" t="s">
        <v>760</v>
      </c>
      <c r="H89" s="11" t="s">
        <v>761</v>
      </c>
    </row>
    <row r="90" spans="1:8" x14ac:dyDescent="0.3">
      <c r="A90" s="11" t="s">
        <v>762</v>
      </c>
      <c r="B90" s="11">
        <v>2023</v>
      </c>
      <c r="C90" s="11" t="s">
        <v>763</v>
      </c>
      <c r="D90" s="11" t="s">
        <v>764</v>
      </c>
      <c r="G90" s="11" t="s">
        <v>760</v>
      </c>
      <c r="H90" s="11" t="s">
        <v>765</v>
      </c>
    </row>
    <row r="91" spans="1:8" x14ac:dyDescent="0.3">
      <c r="A91" s="11" t="s">
        <v>766</v>
      </c>
      <c r="B91" s="11">
        <v>2023</v>
      </c>
      <c r="C91" s="11" t="s">
        <v>767</v>
      </c>
      <c r="D91" s="11" t="s">
        <v>768</v>
      </c>
      <c r="E91" s="11">
        <v>558</v>
      </c>
      <c r="G91" s="11" t="s">
        <v>769</v>
      </c>
      <c r="H91" s="11" t="s">
        <v>770</v>
      </c>
    </row>
    <row r="92" spans="1:8" x14ac:dyDescent="0.3">
      <c r="A92" s="11" t="s">
        <v>771</v>
      </c>
      <c r="B92" s="11">
        <v>2023</v>
      </c>
      <c r="C92" s="11" t="s">
        <v>772</v>
      </c>
      <c r="D92" s="11" t="s">
        <v>773</v>
      </c>
      <c r="H92" s="11" t="s">
        <v>774</v>
      </c>
    </row>
    <row r="93" spans="1:8" x14ac:dyDescent="0.3">
      <c r="A93" s="11" t="s">
        <v>775</v>
      </c>
      <c r="B93" s="11">
        <v>2021</v>
      </c>
      <c r="C93" s="11" t="s">
        <v>776</v>
      </c>
      <c r="D93" s="11" t="s">
        <v>777</v>
      </c>
      <c r="G93" s="11" t="s">
        <v>778</v>
      </c>
      <c r="H93" s="11" t="s">
        <v>779</v>
      </c>
    </row>
    <row r="94" spans="1:8" x14ac:dyDescent="0.3">
      <c r="A94" s="11" t="s">
        <v>780</v>
      </c>
      <c r="B94" s="11">
        <v>2017</v>
      </c>
      <c r="C94" s="11" t="s">
        <v>781</v>
      </c>
      <c r="G94" s="11" t="s">
        <v>782</v>
      </c>
      <c r="H94" s="11" t="s">
        <v>783</v>
      </c>
    </row>
    <row r="95" spans="1:8" x14ac:dyDescent="0.3">
      <c r="A95" s="11" t="s">
        <v>784</v>
      </c>
      <c r="B95" s="11">
        <v>2018</v>
      </c>
      <c r="C95" s="11" t="s">
        <v>785</v>
      </c>
      <c r="D95" s="11" t="s">
        <v>786</v>
      </c>
      <c r="G95" s="11" t="s">
        <v>787</v>
      </c>
    </row>
    <row r="96" spans="1:8" x14ac:dyDescent="0.3">
      <c r="A96" s="11" t="s">
        <v>788</v>
      </c>
      <c r="B96" s="11">
        <v>2021</v>
      </c>
      <c r="C96" s="11" t="s">
        <v>789</v>
      </c>
      <c r="D96" s="11" t="s">
        <v>790</v>
      </c>
      <c r="E96" s="11">
        <v>6</v>
      </c>
      <c r="F96" s="11">
        <v>1</v>
      </c>
      <c r="G96" s="11" t="s">
        <v>791</v>
      </c>
      <c r="H96" s="11" t="s">
        <v>792</v>
      </c>
    </row>
    <row r="97" spans="1:8" x14ac:dyDescent="0.3">
      <c r="A97" s="11" t="s">
        <v>793</v>
      </c>
      <c r="B97" s="11">
        <v>2023</v>
      </c>
      <c r="C97" s="11" t="s">
        <v>794</v>
      </c>
      <c r="D97" s="11" t="s">
        <v>768</v>
      </c>
      <c r="E97" s="11">
        <v>529</v>
      </c>
      <c r="G97" s="11" t="s">
        <v>795</v>
      </c>
      <c r="H97" s="11" t="s">
        <v>796</v>
      </c>
    </row>
    <row r="98" spans="1:8" x14ac:dyDescent="0.3">
      <c r="A98" s="11" t="s">
        <v>797</v>
      </c>
      <c r="B98" s="11">
        <v>2016</v>
      </c>
      <c r="C98" s="11" t="s">
        <v>798</v>
      </c>
      <c r="D98" s="11" t="s">
        <v>799</v>
      </c>
      <c r="G98" s="11" t="s">
        <v>800</v>
      </c>
    </row>
    <row r="99" spans="1:8" x14ac:dyDescent="0.3">
      <c r="A99" s="11" t="s">
        <v>801</v>
      </c>
      <c r="B99" s="11">
        <v>2021</v>
      </c>
      <c r="C99" s="11" t="s">
        <v>802</v>
      </c>
      <c r="D99" s="11" t="s">
        <v>803</v>
      </c>
      <c r="G99" s="11" t="s">
        <v>804</v>
      </c>
    </row>
    <row r="100" spans="1:8" x14ac:dyDescent="0.3">
      <c r="A100" s="11" t="s">
        <v>805</v>
      </c>
      <c r="B100" s="11">
        <v>2019</v>
      </c>
      <c r="C100" s="11" t="s">
        <v>806</v>
      </c>
      <c r="D100" s="11" t="s">
        <v>807</v>
      </c>
      <c r="G100" s="11" t="s">
        <v>808</v>
      </c>
    </row>
    <row r="101" spans="1:8" x14ac:dyDescent="0.3">
      <c r="A101" s="11" t="s">
        <v>809</v>
      </c>
      <c r="B101" s="11">
        <v>2023</v>
      </c>
      <c r="C101" s="11" t="s">
        <v>810</v>
      </c>
      <c r="D101" s="11" t="s">
        <v>811</v>
      </c>
      <c r="E101" s="11">
        <v>29</v>
      </c>
      <c r="F101" s="11">
        <v>3</v>
      </c>
      <c r="G101" s="11" t="s">
        <v>812</v>
      </c>
      <c r="H101" s="11" t="s">
        <v>813</v>
      </c>
    </row>
    <row r="102" spans="1:8" x14ac:dyDescent="0.3">
      <c r="A102" s="11" t="s">
        <v>814</v>
      </c>
      <c r="B102" s="11">
        <v>2023</v>
      </c>
      <c r="C102" s="11" t="s">
        <v>815</v>
      </c>
      <c r="D102" s="11" t="s">
        <v>816</v>
      </c>
      <c r="G102" s="11" t="s">
        <v>817</v>
      </c>
      <c r="H102" s="11" t="s">
        <v>818</v>
      </c>
    </row>
    <row r="103" spans="1:8" x14ac:dyDescent="0.3">
      <c r="A103" s="11" t="s">
        <v>819</v>
      </c>
      <c r="B103" s="11">
        <v>2022</v>
      </c>
      <c r="C103" s="11" t="s">
        <v>820</v>
      </c>
      <c r="D103" s="11" t="s">
        <v>821</v>
      </c>
      <c r="G103" s="11" t="s">
        <v>822</v>
      </c>
    </row>
    <row r="104" spans="1:8" x14ac:dyDescent="0.3">
      <c r="A104" s="11" t="s">
        <v>823</v>
      </c>
      <c r="B104" s="11">
        <v>2020</v>
      </c>
      <c r="C104" s="11" t="s">
        <v>824</v>
      </c>
      <c r="D104" s="11" t="s">
        <v>825</v>
      </c>
    </row>
    <row r="105" spans="1:8" x14ac:dyDescent="0.3">
      <c r="A105" s="11" t="s">
        <v>826</v>
      </c>
      <c r="B105" s="11">
        <v>2017</v>
      </c>
      <c r="C105" s="11" t="s">
        <v>827</v>
      </c>
      <c r="D105" s="11" t="s">
        <v>828</v>
      </c>
      <c r="E105" s="11">
        <v>11</v>
      </c>
      <c r="F105" s="11">
        <v>1</v>
      </c>
      <c r="G105" s="11" t="s">
        <v>829</v>
      </c>
      <c r="H105" s="11" t="s">
        <v>830</v>
      </c>
    </row>
    <row r="106" spans="1:8" x14ac:dyDescent="0.3">
      <c r="A106" s="11" t="s">
        <v>831</v>
      </c>
      <c r="B106" s="11">
        <v>2022</v>
      </c>
      <c r="C106" s="11" t="s">
        <v>832</v>
      </c>
      <c r="D106" s="11" t="s">
        <v>833</v>
      </c>
      <c r="G106" s="11" t="s">
        <v>834</v>
      </c>
      <c r="H106" s="11" t="s">
        <v>835</v>
      </c>
    </row>
    <row r="107" spans="1:8" x14ac:dyDescent="0.3">
      <c r="A107" s="11" t="s">
        <v>836</v>
      </c>
      <c r="B107" s="11">
        <v>2019</v>
      </c>
      <c r="C107" s="11" t="s">
        <v>837</v>
      </c>
      <c r="D107" s="11" t="s">
        <v>838</v>
      </c>
      <c r="G107" s="11" t="s">
        <v>839</v>
      </c>
    </row>
    <row r="108" spans="1:8" x14ac:dyDescent="0.3">
      <c r="A108" s="11" t="s">
        <v>840</v>
      </c>
      <c r="B108" s="11">
        <v>2018</v>
      </c>
      <c r="C108" s="11" t="s">
        <v>841</v>
      </c>
      <c r="D108" s="11" t="s">
        <v>842</v>
      </c>
      <c r="G108" s="11" t="s">
        <v>843</v>
      </c>
    </row>
    <row r="109" spans="1:8" x14ac:dyDescent="0.3">
      <c r="A109" s="11" t="s">
        <v>844</v>
      </c>
      <c r="B109" s="11">
        <v>2020</v>
      </c>
      <c r="C109" s="11" t="s">
        <v>845</v>
      </c>
      <c r="D109" s="11" t="s">
        <v>846</v>
      </c>
      <c r="G109" s="11" t="s">
        <v>847</v>
      </c>
    </row>
    <row r="110" spans="1:8" x14ac:dyDescent="0.3">
      <c r="A110" s="11" t="s">
        <v>848</v>
      </c>
      <c r="B110" s="11">
        <v>2023</v>
      </c>
      <c r="C110" s="11" t="s">
        <v>849</v>
      </c>
      <c r="D110" s="11" t="s">
        <v>816</v>
      </c>
      <c r="G110" s="11" t="s">
        <v>850</v>
      </c>
      <c r="H110" s="11" t="s">
        <v>851</v>
      </c>
    </row>
    <row r="111" spans="1:8" x14ac:dyDescent="0.3">
      <c r="A111" s="11" t="s">
        <v>852</v>
      </c>
      <c r="B111" s="11">
        <v>2023</v>
      </c>
      <c r="C111" s="11" t="s">
        <v>853</v>
      </c>
      <c r="D111" s="11" t="s">
        <v>854</v>
      </c>
      <c r="G111" s="11" t="s">
        <v>855</v>
      </c>
    </row>
    <row r="112" spans="1:8" x14ac:dyDescent="0.3">
      <c r="A112" s="11" t="s">
        <v>856</v>
      </c>
      <c r="B112" s="11">
        <v>2023</v>
      </c>
      <c r="C112" s="11" t="s">
        <v>857</v>
      </c>
      <c r="D112" s="11" t="s">
        <v>858</v>
      </c>
      <c r="G112" s="11" t="s">
        <v>662</v>
      </c>
      <c r="H112" s="11" t="s">
        <v>859</v>
      </c>
    </row>
    <row r="113" spans="1:8" x14ac:dyDescent="0.3">
      <c r="A113" s="11" t="s">
        <v>860</v>
      </c>
      <c r="B113" s="11">
        <v>2018</v>
      </c>
      <c r="C113" s="11" t="s">
        <v>861</v>
      </c>
      <c r="D113" s="11" t="s">
        <v>862</v>
      </c>
      <c r="G113" s="11" t="s">
        <v>863</v>
      </c>
      <c r="H113" s="11" t="s">
        <v>864</v>
      </c>
    </row>
    <row r="114" spans="1:8" x14ac:dyDescent="0.3">
      <c r="A114" s="11" t="s">
        <v>865</v>
      </c>
      <c r="B114" s="11">
        <v>2020</v>
      </c>
      <c r="C114" s="11" t="s">
        <v>866</v>
      </c>
      <c r="D114" s="11" t="s">
        <v>867</v>
      </c>
      <c r="G114" s="11" t="s">
        <v>868</v>
      </c>
    </row>
    <row r="115" spans="1:8" x14ac:dyDescent="0.3">
      <c r="A115" s="11" t="s">
        <v>869</v>
      </c>
      <c r="B115" s="11">
        <v>2015</v>
      </c>
      <c r="C115" s="11" t="s">
        <v>870</v>
      </c>
      <c r="D115" s="11" t="s">
        <v>871</v>
      </c>
      <c r="G115" s="11" t="s">
        <v>872</v>
      </c>
    </row>
    <row r="116" spans="1:8" x14ac:dyDescent="0.3">
      <c r="A116" s="11" t="s">
        <v>873</v>
      </c>
      <c r="B116" s="11">
        <v>2024</v>
      </c>
      <c r="C116" s="11" t="s">
        <v>874</v>
      </c>
      <c r="D116" s="11" t="s">
        <v>446</v>
      </c>
      <c r="E116" s="11">
        <v>244</v>
      </c>
      <c r="G116" s="11" t="s">
        <v>875</v>
      </c>
      <c r="H116" s="11" t="s">
        <v>876</v>
      </c>
    </row>
    <row r="117" spans="1:8" x14ac:dyDescent="0.3">
      <c r="A117" s="11" t="s">
        <v>877</v>
      </c>
      <c r="B117" s="11">
        <v>1970</v>
      </c>
      <c r="C117" s="11" t="s">
        <v>878</v>
      </c>
      <c r="D117" s="11" t="s">
        <v>879</v>
      </c>
      <c r="E117" s="11">
        <v>57</v>
      </c>
      <c r="F117" s="11">
        <v>1</v>
      </c>
      <c r="G117" s="11" t="s">
        <v>880</v>
      </c>
      <c r="H117" s="11" t="s">
        <v>881</v>
      </c>
    </row>
    <row r="118" spans="1:8" x14ac:dyDescent="0.3">
      <c r="A118" s="11" t="s">
        <v>882</v>
      </c>
      <c r="B118" s="11">
        <v>2022</v>
      </c>
      <c r="C118" s="11" t="s">
        <v>883</v>
      </c>
      <c r="D118" s="11" t="s">
        <v>884</v>
      </c>
      <c r="G118" s="11" t="s">
        <v>885</v>
      </c>
      <c r="H118" s="11" t="s">
        <v>886</v>
      </c>
    </row>
    <row r="119" spans="1:8" x14ac:dyDescent="0.3">
      <c r="A119" s="11" t="s">
        <v>887</v>
      </c>
      <c r="B119" s="11">
        <v>2020</v>
      </c>
      <c r="C119" s="11" t="s">
        <v>888</v>
      </c>
      <c r="D119" s="11" t="s">
        <v>889</v>
      </c>
      <c r="G119" s="11" t="s">
        <v>890</v>
      </c>
      <c r="H119" s="11" t="s">
        <v>891</v>
      </c>
    </row>
    <row r="120" spans="1:8" x14ac:dyDescent="0.3">
      <c r="A120" s="11" t="s">
        <v>892</v>
      </c>
      <c r="B120" s="11">
        <v>2018</v>
      </c>
      <c r="C120" s="11" t="s">
        <v>893</v>
      </c>
      <c r="D120" s="11" t="s">
        <v>894</v>
      </c>
      <c r="G120" s="11" t="s">
        <v>895</v>
      </c>
    </row>
    <row r="121" spans="1:8" x14ac:dyDescent="0.3">
      <c r="A121" s="11" t="s">
        <v>896</v>
      </c>
      <c r="B121" s="11">
        <v>2020</v>
      </c>
      <c r="C121" s="11" t="s">
        <v>897</v>
      </c>
      <c r="D121" s="11" t="s">
        <v>898</v>
      </c>
      <c r="G121" s="11" t="s">
        <v>899</v>
      </c>
      <c r="H121" s="11" t="s">
        <v>900</v>
      </c>
    </row>
    <row r="122" spans="1:8" x14ac:dyDescent="0.3">
      <c r="A122" s="11" t="s">
        <v>901</v>
      </c>
      <c r="B122" s="11">
        <v>2020</v>
      </c>
      <c r="C122" s="11" t="s">
        <v>902</v>
      </c>
      <c r="D122" s="11" t="s">
        <v>683</v>
      </c>
      <c r="E122" s="11">
        <v>34</v>
      </c>
      <c r="F122" s="11">
        <v>5</v>
      </c>
      <c r="G122" s="11" t="s">
        <v>903</v>
      </c>
    </row>
    <row r="123" spans="1:8" x14ac:dyDescent="0.3">
      <c r="A123" s="11" t="s">
        <v>904</v>
      </c>
      <c r="B123" s="11">
        <v>2020</v>
      </c>
      <c r="C123" s="11" t="s">
        <v>905</v>
      </c>
      <c r="D123" s="11" t="s">
        <v>906</v>
      </c>
      <c r="E123" s="11">
        <v>8</v>
      </c>
      <c r="G123" s="11" t="s">
        <v>907</v>
      </c>
      <c r="H123" s="11" t="s">
        <v>908</v>
      </c>
    </row>
    <row r="124" spans="1:8" x14ac:dyDescent="0.3">
      <c r="A124" s="11" t="s">
        <v>909</v>
      </c>
      <c r="B124" s="11">
        <v>1995</v>
      </c>
      <c r="C124" s="11" t="s">
        <v>910</v>
      </c>
      <c r="D124" s="11" t="s">
        <v>911</v>
      </c>
      <c r="E124" s="11">
        <v>4</v>
      </c>
      <c r="G124" s="11" t="s">
        <v>912</v>
      </c>
      <c r="H124" s="11" t="s">
        <v>913</v>
      </c>
    </row>
    <row r="125" spans="1:8" x14ac:dyDescent="0.3">
      <c r="A125" s="11" t="s">
        <v>914</v>
      </c>
      <c r="B125" s="11">
        <v>2014</v>
      </c>
      <c r="C125" s="11" t="s">
        <v>915</v>
      </c>
      <c r="D125" s="11" t="s">
        <v>916</v>
      </c>
      <c r="G125" s="11" t="s">
        <v>917</v>
      </c>
      <c r="H125" s="11" t="s">
        <v>918</v>
      </c>
    </row>
    <row r="126" spans="1:8" x14ac:dyDescent="0.3">
      <c r="A126" s="11" t="s">
        <v>919</v>
      </c>
      <c r="B126" s="11">
        <v>2021</v>
      </c>
      <c r="C126" s="11" t="s">
        <v>920</v>
      </c>
      <c r="D126" s="11" t="s">
        <v>921</v>
      </c>
      <c r="G126" s="11" t="s">
        <v>922</v>
      </c>
      <c r="H126" s="11" t="s">
        <v>923</v>
      </c>
    </row>
    <row r="127" spans="1:8" x14ac:dyDescent="0.3">
      <c r="A127" s="11" t="s">
        <v>924</v>
      </c>
      <c r="B127" s="11">
        <v>2018</v>
      </c>
      <c r="C127" s="11" t="s">
        <v>925</v>
      </c>
      <c r="D127" s="11" t="s">
        <v>926</v>
      </c>
      <c r="G127" s="11" t="s">
        <v>927</v>
      </c>
      <c r="H127" s="11" t="s">
        <v>928</v>
      </c>
    </row>
    <row r="128" spans="1:8" x14ac:dyDescent="0.3">
      <c r="A128" s="11" t="s">
        <v>929</v>
      </c>
      <c r="B128" s="11">
        <v>2020</v>
      </c>
      <c r="C128" s="11" t="s">
        <v>930</v>
      </c>
      <c r="D128" s="11" t="s">
        <v>931</v>
      </c>
    </row>
    <row r="129" spans="1:8" x14ac:dyDescent="0.3">
      <c r="A129" s="11" t="s">
        <v>932</v>
      </c>
      <c r="B129" s="11">
        <v>2022</v>
      </c>
      <c r="C129" s="11" t="s">
        <v>933</v>
      </c>
      <c r="D129" s="11" t="s">
        <v>768</v>
      </c>
      <c r="E129" s="11">
        <v>470</v>
      </c>
      <c r="G129" s="11" t="s">
        <v>934</v>
      </c>
      <c r="H129" s="11" t="s">
        <v>935</v>
      </c>
    </row>
    <row r="130" spans="1:8" x14ac:dyDescent="0.3">
      <c r="A130" s="11" t="s">
        <v>936</v>
      </c>
      <c r="B130" s="11">
        <v>2022</v>
      </c>
      <c r="C130" s="11" t="s">
        <v>937</v>
      </c>
      <c r="D130" s="11" t="s">
        <v>938</v>
      </c>
      <c r="G130" s="11" t="s">
        <v>939</v>
      </c>
      <c r="H130" s="11" t="s">
        <v>940</v>
      </c>
    </row>
    <row r="131" spans="1:8" x14ac:dyDescent="0.3">
      <c r="A131" s="11" t="s">
        <v>941</v>
      </c>
      <c r="B131" s="11">
        <v>2022</v>
      </c>
      <c r="C131" s="11" t="s">
        <v>942</v>
      </c>
      <c r="D131" s="11" t="s">
        <v>943</v>
      </c>
      <c r="G131" s="11" t="s">
        <v>944</v>
      </c>
      <c r="H131" s="11" t="s">
        <v>945</v>
      </c>
    </row>
    <row r="132" spans="1:8" x14ac:dyDescent="0.3">
      <c r="A132" s="11" t="s">
        <v>946</v>
      </c>
      <c r="B132" s="11">
        <v>2021</v>
      </c>
      <c r="C132" s="11" t="s">
        <v>947</v>
      </c>
      <c r="D132" s="11" t="s">
        <v>948</v>
      </c>
      <c r="G132" s="11" t="s">
        <v>949</v>
      </c>
    </row>
    <row r="133" spans="1:8" x14ac:dyDescent="0.3">
      <c r="A133" s="11" t="s">
        <v>950</v>
      </c>
      <c r="B133" s="11">
        <v>2019</v>
      </c>
      <c r="C133" s="11" t="s">
        <v>951</v>
      </c>
      <c r="D133" s="11" t="s">
        <v>952</v>
      </c>
      <c r="G133" s="11" t="s">
        <v>953</v>
      </c>
    </row>
    <row r="134" spans="1:8" x14ac:dyDescent="0.3">
      <c r="A134" s="11" t="s">
        <v>954</v>
      </c>
      <c r="B134" s="11">
        <v>2020</v>
      </c>
      <c r="C134" s="11" t="s">
        <v>955</v>
      </c>
      <c r="D134" s="11" t="s">
        <v>867</v>
      </c>
      <c r="G134" s="11" t="s">
        <v>956</v>
      </c>
    </row>
    <row r="135" spans="1:8" x14ac:dyDescent="0.3">
      <c r="A135" s="11" t="s">
        <v>957</v>
      </c>
      <c r="B135" s="11">
        <v>2021</v>
      </c>
      <c r="C135" s="11" t="s">
        <v>958</v>
      </c>
      <c r="D135" s="11" t="s">
        <v>803</v>
      </c>
      <c r="G135" s="11" t="s">
        <v>959</v>
      </c>
    </row>
    <row r="136" spans="1:8" x14ac:dyDescent="0.3">
      <c r="A136" s="11" t="s">
        <v>960</v>
      </c>
      <c r="B136" s="11">
        <v>2022</v>
      </c>
      <c r="C136" s="11" t="s">
        <v>961</v>
      </c>
      <c r="D136" s="11" t="s">
        <v>962</v>
      </c>
      <c r="E136" s="11">
        <v>3</v>
      </c>
      <c r="G136" s="11" t="s">
        <v>963</v>
      </c>
      <c r="H136" s="11" t="s">
        <v>964</v>
      </c>
    </row>
    <row r="137" spans="1:8" x14ac:dyDescent="0.3">
      <c r="A137" s="11" t="s">
        <v>965</v>
      </c>
      <c r="B137" s="11">
        <v>2022</v>
      </c>
      <c r="C137" s="11" t="s">
        <v>966</v>
      </c>
      <c r="D137" s="11" t="s">
        <v>821</v>
      </c>
      <c r="G137" s="11" t="s">
        <v>967</v>
      </c>
    </row>
    <row r="138" spans="1:8" x14ac:dyDescent="0.3">
      <c r="A138" s="11" t="s">
        <v>968</v>
      </c>
      <c r="B138" s="11">
        <v>2023</v>
      </c>
      <c r="C138" s="11" t="s">
        <v>969</v>
      </c>
      <c r="D138" s="11" t="s">
        <v>970</v>
      </c>
      <c r="G138" s="11" t="s">
        <v>971</v>
      </c>
      <c r="H138" s="11" t="s">
        <v>972</v>
      </c>
    </row>
    <row r="139" spans="1:8" x14ac:dyDescent="0.3">
      <c r="A139" s="11" t="s">
        <v>973</v>
      </c>
      <c r="B139" s="11">
        <v>2016</v>
      </c>
      <c r="C139" s="11" t="s">
        <v>974</v>
      </c>
      <c r="D139" s="11" t="s">
        <v>975</v>
      </c>
    </row>
    <row r="140" spans="1:8" x14ac:dyDescent="0.3">
      <c r="A140" s="11" t="s">
        <v>976</v>
      </c>
      <c r="B140" s="11">
        <v>2019</v>
      </c>
      <c r="C140" s="11" t="s">
        <v>977</v>
      </c>
      <c r="D140" s="11" t="s">
        <v>978</v>
      </c>
    </row>
    <row r="141" spans="1:8" x14ac:dyDescent="0.3">
      <c r="A141" s="11" t="s">
        <v>979</v>
      </c>
      <c r="B141" s="11">
        <v>2024</v>
      </c>
      <c r="C141" s="11" t="s">
        <v>980</v>
      </c>
      <c r="D141" s="11" t="s">
        <v>446</v>
      </c>
      <c r="E141" s="11">
        <v>238</v>
      </c>
      <c r="G141" s="11" t="s">
        <v>981</v>
      </c>
      <c r="H141" s="11" t="s">
        <v>982</v>
      </c>
    </row>
    <row r="142" spans="1:8" x14ac:dyDescent="0.3">
      <c r="A142" s="11" t="s">
        <v>983</v>
      </c>
      <c r="B142" s="11">
        <v>2023</v>
      </c>
      <c r="C142" s="11" t="s">
        <v>984</v>
      </c>
      <c r="D142" s="11" t="s">
        <v>446</v>
      </c>
      <c r="E142" s="11">
        <v>215</v>
      </c>
      <c r="G142" s="11" t="s">
        <v>985</v>
      </c>
      <c r="H142" s="11" t="s">
        <v>986</v>
      </c>
    </row>
    <row r="143" spans="1:8" x14ac:dyDescent="0.3">
      <c r="A143" s="11" t="s">
        <v>987</v>
      </c>
      <c r="B143" s="11">
        <v>2018</v>
      </c>
      <c r="C143" s="11" t="s">
        <v>988</v>
      </c>
      <c r="D143" s="11" t="s">
        <v>975</v>
      </c>
    </row>
    <row r="144" spans="1:8" x14ac:dyDescent="0.3">
      <c r="A144" s="11" t="s">
        <v>989</v>
      </c>
      <c r="B144" s="11">
        <v>2023</v>
      </c>
      <c r="C144" s="11" t="s">
        <v>990</v>
      </c>
      <c r="D144" s="11" t="s">
        <v>991</v>
      </c>
      <c r="E144" s="11">
        <v>99</v>
      </c>
      <c r="G144" s="11" t="s">
        <v>992</v>
      </c>
      <c r="H144" s="11" t="s">
        <v>993</v>
      </c>
    </row>
    <row r="145" spans="1:8" x14ac:dyDescent="0.3">
      <c r="A145" s="11" t="s">
        <v>994</v>
      </c>
      <c r="B145" s="11">
        <v>2004</v>
      </c>
      <c r="C145" s="11" t="s">
        <v>995</v>
      </c>
      <c r="D145" s="11" t="s">
        <v>996</v>
      </c>
      <c r="E145" s="11">
        <v>21</v>
      </c>
      <c r="F145" s="11">
        <v>6</v>
      </c>
      <c r="G145" s="11" t="s">
        <v>997</v>
      </c>
      <c r="H145" s="11" t="s">
        <v>998</v>
      </c>
    </row>
    <row r="146" spans="1:8" x14ac:dyDescent="0.3">
      <c r="A146" s="11" t="s">
        <v>999</v>
      </c>
      <c r="B146" s="11">
        <v>2019</v>
      </c>
      <c r="C146" s="11" t="s">
        <v>1000</v>
      </c>
      <c r="D146" s="11" t="s">
        <v>1001</v>
      </c>
      <c r="G146" s="11" t="s">
        <v>1002</v>
      </c>
      <c r="H146" s="11" t="s">
        <v>1003</v>
      </c>
    </row>
    <row r="147" spans="1:8" x14ac:dyDescent="0.3">
      <c r="A147" s="11" t="s">
        <v>1004</v>
      </c>
      <c r="B147" s="11">
        <v>2022</v>
      </c>
      <c r="C147" s="11" t="s">
        <v>1005</v>
      </c>
      <c r="D147" s="11" t="s">
        <v>1006</v>
      </c>
      <c r="E147" s="11">
        <v>8</v>
      </c>
      <c r="F147" s="11">
        <v>6</v>
      </c>
      <c r="G147" s="11" t="s">
        <v>1007</v>
      </c>
      <c r="H147" s="11" t="s">
        <v>1008</v>
      </c>
    </row>
    <row r="148" spans="1:8" x14ac:dyDescent="0.3">
      <c r="A148" s="11" t="s">
        <v>1009</v>
      </c>
      <c r="B148" s="11">
        <v>2021</v>
      </c>
      <c r="C148" s="11" t="s">
        <v>1010</v>
      </c>
      <c r="D148" s="11" t="s">
        <v>948</v>
      </c>
      <c r="G148" s="11" t="s">
        <v>1011</v>
      </c>
      <c r="H148" s="11" t="s">
        <v>1012</v>
      </c>
    </row>
    <row r="149" spans="1:8" x14ac:dyDescent="0.3">
      <c r="A149" s="11" t="s">
        <v>1013</v>
      </c>
      <c r="B149" s="11">
        <v>2016</v>
      </c>
      <c r="C149" s="11" t="s">
        <v>1014</v>
      </c>
      <c r="D149" s="11" t="s">
        <v>1015</v>
      </c>
      <c r="G149" s="11" t="s">
        <v>1016</v>
      </c>
      <c r="H149" s="11" t="s">
        <v>1017</v>
      </c>
    </row>
    <row r="150" spans="1:8" x14ac:dyDescent="0.3">
      <c r="A150" s="11" t="s">
        <v>1018</v>
      </c>
      <c r="B150" s="11">
        <v>2020</v>
      </c>
      <c r="C150" s="11" t="s">
        <v>1019</v>
      </c>
      <c r="D150" s="11" t="s">
        <v>898</v>
      </c>
      <c r="G150" s="11" t="s">
        <v>1020</v>
      </c>
      <c r="H150" s="11" t="s">
        <v>1021</v>
      </c>
    </row>
    <row r="151" spans="1:8" x14ac:dyDescent="0.3">
      <c r="A151" s="11" t="s">
        <v>1022</v>
      </c>
      <c r="B151" s="11">
        <v>2020</v>
      </c>
      <c r="C151" s="11" t="s">
        <v>1023</v>
      </c>
      <c r="D151" s="11" t="s">
        <v>1024</v>
      </c>
      <c r="G151" s="11" t="s">
        <v>1025</v>
      </c>
      <c r="H151" s="11" t="s">
        <v>1026</v>
      </c>
    </row>
    <row r="152" spans="1:8" x14ac:dyDescent="0.3">
      <c r="A152" s="11" t="s">
        <v>1027</v>
      </c>
      <c r="B152" s="11">
        <v>2022</v>
      </c>
      <c r="C152" s="11" t="s">
        <v>1028</v>
      </c>
      <c r="D152" s="11" t="s">
        <v>884</v>
      </c>
      <c r="G152" s="11" t="s">
        <v>1029</v>
      </c>
      <c r="H152" s="11" t="s">
        <v>1030</v>
      </c>
    </row>
    <row r="153" spans="1:8" x14ac:dyDescent="0.3">
      <c r="A153" s="11" t="s">
        <v>1031</v>
      </c>
      <c r="B153" s="11">
        <v>2018</v>
      </c>
      <c r="C153" s="11" t="s">
        <v>1032</v>
      </c>
      <c r="D153" s="11" t="s">
        <v>1033</v>
      </c>
      <c r="G153" s="11" t="s">
        <v>1034</v>
      </c>
      <c r="H153" s="11" t="s">
        <v>1035</v>
      </c>
    </row>
    <row r="154" spans="1:8" x14ac:dyDescent="0.3">
      <c r="A154" s="11" t="s">
        <v>1036</v>
      </c>
      <c r="B154" s="11">
        <v>2023</v>
      </c>
      <c r="C154" s="11" t="s">
        <v>1037</v>
      </c>
      <c r="D154" s="11" t="s">
        <v>485</v>
      </c>
      <c r="E154" s="11">
        <v>269</v>
      </c>
      <c r="G154" s="11" t="s">
        <v>1038</v>
      </c>
      <c r="H154" s="11" t="s">
        <v>1039</v>
      </c>
    </row>
    <row r="155" spans="1:8" x14ac:dyDescent="0.3">
      <c r="A155" s="11" t="s">
        <v>1040</v>
      </c>
      <c r="B155" s="11">
        <v>2017</v>
      </c>
      <c r="C155" s="11" t="s">
        <v>1041</v>
      </c>
      <c r="D155" s="11" t="s">
        <v>1042</v>
      </c>
      <c r="G155" s="11" t="s">
        <v>1043</v>
      </c>
      <c r="H155" s="11" t="s">
        <v>1044</v>
      </c>
    </row>
    <row r="156" spans="1:8" x14ac:dyDescent="0.3">
      <c r="A156" s="11" t="s">
        <v>1045</v>
      </c>
      <c r="B156" s="11">
        <v>2016</v>
      </c>
      <c r="C156" s="11" t="s">
        <v>1046</v>
      </c>
      <c r="D156" s="11" t="s">
        <v>1047</v>
      </c>
      <c r="G156" s="11" t="s">
        <v>1048</v>
      </c>
      <c r="H156" s="11" t="s">
        <v>1049</v>
      </c>
    </row>
    <row r="157" spans="1:8" x14ac:dyDescent="0.3">
      <c r="A157" s="11" t="s">
        <v>1050</v>
      </c>
      <c r="B157" s="11">
        <v>2019</v>
      </c>
      <c r="C157" s="11" t="s">
        <v>1051</v>
      </c>
      <c r="D157" s="11" t="s">
        <v>1052</v>
      </c>
      <c r="G157" s="11" t="s">
        <v>1053</v>
      </c>
      <c r="H157" s="11" t="s">
        <v>1054</v>
      </c>
    </row>
    <row r="158" spans="1:8" x14ac:dyDescent="0.3">
      <c r="A158" s="11" t="s">
        <v>1055</v>
      </c>
      <c r="B158" s="11">
        <v>2014</v>
      </c>
      <c r="C158" s="11" t="s">
        <v>1056</v>
      </c>
      <c r="D158" s="11" t="s">
        <v>916</v>
      </c>
      <c r="G158" s="11" t="s">
        <v>1057</v>
      </c>
      <c r="H158" s="11" t="s">
        <v>1058</v>
      </c>
    </row>
    <row r="159" spans="1:8" x14ac:dyDescent="0.3">
      <c r="A159" s="11" t="s">
        <v>1059</v>
      </c>
      <c r="B159" s="11" t="s">
        <v>1060</v>
      </c>
      <c r="C159" s="11" t="s">
        <v>1059</v>
      </c>
      <c r="G159" s="8" t="s">
        <v>1061</v>
      </c>
    </row>
    <row r="160" spans="1:8" x14ac:dyDescent="0.3">
      <c r="A160" s="11" t="s">
        <v>1062</v>
      </c>
      <c r="B160" s="11">
        <v>2019</v>
      </c>
      <c r="C160" s="11" t="s">
        <v>1063</v>
      </c>
      <c r="D160" s="11" t="s">
        <v>1064</v>
      </c>
      <c r="G160" s="11" t="s">
        <v>1065</v>
      </c>
      <c r="H160" s="11" t="s">
        <v>1066</v>
      </c>
    </row>
    <row r="161" spans="1:8" x14ac:dyDescent="0.3">
      <c r="A161" s="11" t="s">
        <v>1067</v>
      </c>
      <c r="B161" s="11">
        <v>2021</v>
      </c>
      <c r="C161" s="11" t="s">
        <v>1068</v>
      </c>
      <c r="D161" s="11" t="s">
        <v>803</v>
      </c>
      <c r="G161" s="11" t="s">
        <v>1069</v>
      </c>
      <c r="H161" s="11" t="s">
        <v>1070</v>
      </c>
    </row>
    <row r="162" spans="1:8" x14ac:dyDescent="0.3">
      <c r="A162" s="11" t="s">
        <v>1071</v>
      </c>
      <c r="B162" s="11">
        <v>2019</v>
      </c>
      <c r="C162" s="11" t="s">
        <v>1072</v>
      </c>
      <c r="D162" s="11" t="s">
        <v>1073</v>
      </c>
      <c r="G162" s="11" t="s">
        <v>1074</v>
      </c>
    </row>
    <row r="163" spans="1:8" x14ac:dyDescent="0.3">
      <c r="A163" s="11" t="s">
        <v>1075</v>
      </c>
      <c r="B163" s="11">
        <v>2015</v>
      </c>
      <c r="C163" s="11" t="s">
        <v>1076</v>
      </c>
      <c r="D163" s="11" t="s">
        <v>1077</v>
      </c>
      <c r="G163" s="11" t="s">
        <v>1078</v>
      </c>
    </row>
    <row r="164" spans="1:8" x14ac:dyDescent="0.3">
      <c r="A164" s="11" t="s">
        <v>1079</v>
      </c>
      <c r="B164" s="11" t="s">
        <v>1060</v>
      </c>
      <c r="C164" s="11" t="s">
        <v>1080</v>
      </c>
    </row>
    <row r="165" spans="1:8" x14ac:dyDescent="0.3">
      <c r="A165" s="11" t="s">
        <v>1081</v>
      </c>
      <c r="B165" s="11">
        <v>2019</v>
      </c>
      <c r="C165" s="11" t="s">
        <v>1082</v>
      </c>
      <c r="D165" s="11" t="s">
        <v>1064</v>
      </c>
      <c r="G165" s="11" t="s">
        <v>1083</v>
      </c>
      <c r="H165" s="11" t="s">
        <v>1084</v>
      </c>
    </row>
    <row r="166" spans="1:8" x14ac:dyDescent="0.3">
      <c r="A166" s="11" t="s">
        <v>1085</v>
      </c>
      <c r="B166" s="11">
        <v>2023</v>
      </c>
      <c r="C166" s="11" t="s">
        <v>1086</v>
      </c>
      <c r="D166" s="11" t="s">
        <v>1087</v>
      </c>
      <c r="E166" s="11">
        <v>37</v>
      </c>
      <c r="F166" s="11">
        <v>1</v>
      </c>
      <c r="G166" s="11">
        <v>2166719</v>
      </c>
      <c r="H166" s="11" t="s">
        <v>1088</v>
      </c>
    </row>
    <row r="167" spans="1:8" x14ac:dyDescent="0.3">
      <c r="A167" s="11" t="s">
        <v>1089</v>
      </c>
      <c r="B167" s="11">
        <v>2016</v>
      </c>
      <c r="C167" s="11" t="s">
        <v>1090</v>
      </c>
      <c r="D167" s="11" t="s">
        <v>1091</v>
      </c>
      <c r="E167" s="11">
        <v>29</v>
      </c>
    </row>
    <row r="168" spans="1:8" x14ac:dyDescent="0.3">
      <c r="A168" s="11" t="s">
        <v>1092</v>
      </c>
      <c r="B168" s="11">
        <v>2020</v>
      </c>
      <c r="C168" s="11" t="s">
        <v>1093</v>
      </c>
      <c r="D168" s="11" t="s">
        <v>1094</v>
      </c>
    </row>
    <row r="169" spans="1:8" x14ac:dyDescent="0.3">
      <c r="A169" s="11" t="s">
        <v>1095</v>
      </c>
      <c r="B169" s="11">
        <v>2021</v>
      </c>
      <c r="C169" s="11" t="s">
        <v>1096</v>
      </c>
      <c r="D169" s="11" t="s">
        <v>446</v>
      </c>
      <c r="E169" s="11">
        <v>185</v>
      </c>
      <c r="G169" s="11" t="s">
        <v>1097</v>
      </c>
      <c r="H169" s="11" t="s">
        <v>1098</v>
      </c>
    </row>
    <row r="170" spans="1:8" x14ac:dyDescent="0.3">
      <c r="A170" s="11" t="s">
        <v>1099</v>
      </c>
      <c r="B170" s="11">
        <v>2019</v>
      </c>
      <c r="C170" s="11" t="s">
        <v>1100</v>
      </c>
      <c r="D170" s="11" t="s">
        <v>1101</v>
      </c>
      <c r="G170" s="11" t="s">
        <v>1102</v>
      </c>
      <c r="H170" s="11" t="s">
        <v>1103</v>
      </c>
    </row>
    <row r="171" spans="1:8" x14ac:dyDescent="0.3">
      <c r="A171" s="11" t="s">
        <v>1104</v>
      </c>
      <c r="B171" s="11">
        <v>2023</v>
      </c>
      <c r="C171" s="11" t="s">
        <v>377</v>
      </c>
      <c r="D171" s="11" t="s">
        <v>446</v>
      </c>
      <c r="E171" s="11">
        <v>216</v>
      </c>
      <c r="G171" s="11" t="s">
        <v>1105</v>
      </c>
      <c r="H171" s="11" t="s">
        <v>1106</v>
      </c>
    </row>
    <row r="172" spans="1:8" x14ac:dyDescent="0.3">
      <c r="A172" s="11" t="s">
        <v>1107</v>
      </c>
      <c r="B172" s="11">
        <v>2017</v>
      </c>
      <c r="C172" s="11" t="s">
        <v>1108</v>
      </c>
      <c r="D172" s="11" t="s">
        <v>1091</v>
      </c>
      <c r="E172" s="11">
        <v>30</v>
      </c>
    </row>
    <row r="173" spans="1:8" x14ac:dyDescent="0.3">
      <c r="A173" s="11" t="s">
        <v>1109</v>
      </c>
      <c r="B173" s="11">
        <v>2017</v>
      </c>
      <c r="C173" s="11" t="s">
        <v>1110</v>
      </c>
      <c r="D173" s="11" t="s">
        <v>1111</v>
      </c>
      <c r="G173" s="11" t="s">
        <v>1112</v>
      </c>
    </row>
    <row r="174" spans="1:8" x14ac:dyDescent="0.3">
      <c r="A174" s="11" t="s">
        <v>1113</v>
      </c>
      <c r="B174" s="11">
        <v>2022</v>
      </c>
      <c r="C174" s="11" t="s">
        <v>1114</v>
      </c>
      <c r="D174" s="11" t="s">
        <v>1115</v>
      </c>
      <c r="G174" s="11" t="s">
        <v>1116</v>
      </c>
    </row>
    <row r="175" spans="1:8" x14ac:dyDescent="0.3">
      <c r="A175" s="11" t="s">
        <v>1117</v>
      </c>
      <c r="B175" s="11">
        <v>2020</v>
      </c>
      <c r="C175" s="11" t="s">
        <v>1118</v>
      </c>
      <c r="D175" s="11" t="s">
        <v>867</v>
      </c>
      <c r="G175" s="11" t="s">
        <v>1119</v>
      </c>
      <c r="H175" s="11" t="s">
        <v>1120</v>
      </c>
    </row>
    <row r="176" spans="1:8" x14ac:dyDescent="0.3">
      <c r="A176" s="11" t="s">
        <v>1121</v>
      </c>
      <c r="B176" s="11">
        <v>2022</v>
      </c>
      <c r="C176" s="11" t="s">
        <v>1122</v>
      </c>
      <c r="D176" s="11" t="s">
        <v>943</v>
      </c>
      <c r="G176" s="11" t="s">
        <v>1123</v>
      </c>
      <c r="H176" s="11" t="s">
        <v>1124</v>
      </c>
    </row>
    <row r="177" spans="1:8" x14ac:dyDescent="0.3">
      <c r="A177" s="11" t="s">
        <v>1125</v>
      </c>
      <c r="B177" s="11">
        <v>2020</v>
      </c>
      <c r="C177" s="11" t="s">
        <v>1126</v>
      </c>
      <c r="D177" s="11" t="s">
        <v>1127</v>
      </c>
      <c r="E177" s="11">
        <v>17</v>
      </c>
      <c r="F177" s="11">
        <v>2</v>
      </c>
      <c r="G177" s="11" t="s">
        <v>1128</v>
      </c>
      <c r="H177" s="11" t="s">
        <v>1129</v>
      </c>
    </row>
    <row r="178" spans="1:8" x14ac:dyDescent="0.3">
      <c r="A178" s="11" t="s">
        <v>1130</v>
      </c>
      <c r="B178" s="11">
        <v>2022</v>
      </c>
      <c r="C178" s="11" t="s">
        <v>1131</v>
      </c>
      <c r="D178" s="11" t="s">
        <v>1115</v>
      </c>
      <c r="G178" s="11" t="s">
        <v>1132</v>
      </c>
    </row>
    <row r="179" spans="1:8" x14ac:dyDescent="0.3">
      <c r="A179" s="11" t="s">
        <v>1133</v>
      </c>
      <c r="B179" s="11">
        <v>2023</v>
      </c>
      <c r="C179" s="11" t="s">
        <v>1134</v>
      </c>
      <c r="D179" s="11" t="s">
        <v>446</v>
      </c>
      <c r="E179" s="11">
        <v>232</v>
      </c>
      <c r="G179" s="11" t="s">
        <v>1135</v>
      </c>
      <c r="H179" s="11" t="s">
        <v>1136</v>
      </c>
    </row>
    <row r="180" spans="1:8" x14ac:dyDescent="0.3">
      <c r="A180" s="11" t="s">
        <v>1137</v>
      </c>
      <c r="B180" s="11">
        <v>2023</v>
      </c>
      <c r="C180" s="11" t="s">
        <v>1138</v>
      </c>
      <c r="D180" s="11" t="s">
        <v>1139</v>
      </c>
      <c r="E180" s="11">
        <v>644</v>
      </c>
      <c r="G180" s="11" t="s">
        <v>1140</v>
      </c>
      <c r="H180" s="11" t="s">
        <v>1141</v>
      </c>
    </row>
    <row r="181" spans="1:8" x14ac:dyDescent="0.3">
      <c r="A181" s="11" t="s">
        <v>1142</v>
      </c>
      <c r="B181" s="11">
        <v>2019</v>
      </c>
      <c r="C181" s="11" t="s">
        <v>1143</v>
      </c>
      <c r="D181" s="11" t="s">
        <v>1091</v>
      </c>
      <c r="E181" s="11">
        <v>32</v>
      </c>
    </row>
    <row r="182" spans="1:8" x14ac:dyDescent="0.3">
      <c r="A182" s="11" t="s">
        <v>1144</v>
      </c>
      <c r="B182" s="11">
        <v>2021</v>
      </c>
      <c r="C182" s="11" t="s">
        <v>1145</v>
      </c>
      <c r="D182" s="11" t="s">
        <v>1146</v>
      </c>
      <c r="G182" s="11" t="s">
        <v>1147</v>
      </c>
      <c r="H182" s="11" t="s">
        <v>1148</v>
      </c>
    </row>
    <row r="183" spans="1:8" x14ac:dyDescent="0.3">
      <c r="A183" s="11" t="s">
        <v>1149</v>
      </c>
      <c r="B183" s="11">
        <v>2021</v>
      </c>
      <c r="C183" s="11" t="s">
        <v>1150</v>
      </c>
      <c r="D183" s="11" t="s">
        <v>921</v>
      </c>
      <c r="G183" s="11" t="s">
        <v>1151</v>
      </c>
      <c r="H183" s="11" t="s">
        <v>1152</v>
      </c>
    </row>
    <row r="184" spans="1:8" x14ac:dyDescent="0.3">
      <c r="A184" s="11" t="s">
        <v>1153</v>
      </c>
      <c r="B184" s="11">
        <v>2023</v>
      </c>
      <c r="C184" s="11" t="s">
        <v>1154</v>
      </c>
      <c r="D184" s="11" t="s">
        <v>816</v>
      </c>
      <c r="G184" s="11" t="s">
        <v>1155</v>
      </c>
      <c r="H184" s="11" t="s">
        <v>1156</v>
      </c>
    </row>
    <row r="185" spans="1:8" x14ac:dyDescent="0.3">
      <c r="A185" s="11" t="s">
        <v>1157</v>
      </c>
      <c r="B185" s="11">
        <v>2020</v>
      </c>
      <c r="C185" s="11" t="s">
        <v>1158</v>
      </c>
      <c r="D185" s="11" t="s">
        <v>1159</v>
      </c>
      <c r="G185" s="11" t="s">
        <v>1160</v>
      </c>
    </row>
    <row r="186" spans="1:8" x14ac:dyDescent="0.3">
      <c r="A186" s="11" t="s">
        <v>1161</v>
      </c>
      <c r="B186" s="11">
        <v>2023</v>
      </c>
      <c r="C186" s="11" t="s">
        <v>1162</v>
      </c>
      <c r="D186" s="11" t="s">
        <v>816</v>
      </c>
      <c r="G186" s="11" t="s">
        <v>1163</v>
      </c>
      <c r="H186" s="11" t="s">
        <v>1164</v>
      </c>
    </row>
    <row r="187" spans="1:8" x14ac:dyDescent="0.3">
      <c r="A187" s="11" t="s">
        <v>1165</v>
      </c>
      <c r="B187" s="11">
        <v>2019</v>
      </c>
      <c r="C187" s="11" t="s">
        <v>1166</v>
      </c>
      <c r="D187" s="11" t="s">
        <v>1064</v>
      </c>
      <c r="G187" s="11" t="s">
        <v>1167</v>
      </c>
    </row>
    <row r="188" spans="1:8" x14ac:dyDescent="0.3">
      <c r="A188" s="11" t="s">
        <v>1168</v>
      </c>
      <c r="B188" s="11">
        <v>2022</v>
      </c>
      <c r="C188" s="11" t="s">
        <v>1169</v>
      </c>
      <c r="D188" s="11" t="s">
        <v>884</v>
      </c>
      <c r="G188" s="11" t="s">
        <v>1170</v>
      </c>
      <c r="H188" s="11" t="s">
        <v>1171</v>
      </c>
    </row>
    <row r="189" spans="1:8" x14ac:dyDescent="0.3">
      <c r="A189" s="11" t="s">
        <v>1172</v>
      </c>
      <c r="B189" s="11">
        <v>2022</v>
      </c>
      <c r="C189" s="11" t="s">
        <v>1173</v>
      </c>
      <c r="D189" s="11" t="s">
        <v>1174</v>
      </c>
      <c r="G189" s="11" t="s">
        <v>1175</v>
      </c>
    </row>
    <row r="190" spans="1:8" x14ac:dyDescent="0.3">
      <c r="A190" s="11" t="s">
        <v>1176</v>
      </c>
      <c r="B190" s="11">
        <v>2023</v>
      </c>
      <c r="C190" s="11" t="s">
        <v>1177</v>
      </c>
      <c r="D190" s="11" t="s">
        <v>1178</v>
      </c>
      <c r="G190" s="11" t="s">
        <v>1179</v>
      </c>
    </row>
    <row r="191" spans="1:8" x14ac:dyDescent="0.3">
      <c r="A191" s="11" t="s">
        <v>1180</v>
      </c>
      <c r="B191" s="11">
        <v>2016</v>
      </c>
      <c r="C191" s="11" t="s">
        <v>1181</v>
      </c>
      <c r="D191" s="11" t="s">
        <v>1182</v>
      </c>
      <c r="G191" s="11" t="s">
        <v>1183</v>
      </c>
    </row>
    <row r="192" spans="1:8" x14ac:dyDescent="0.3">
      <c r="A192" s="11" t="s">
        <v>1184</v>
      </c>
      <c r="B192" s="11">
        <v>2022</v>
      </c>
      <c r="C192" s="11" t="s">
        <v>1185</v>
      </c>
      <c r="D192" s="11" t="s">
        <v>1186</v>
      </c>
      <c r="G192" s="11" t="s">
        <v>1187</v>
      </c>
      <c r="H192" s="11" t="s">
        <v>1188</v>
      </c>
    </row>
    <row r="193" spans="1:7" x14ac:dyDescent="0.3">
      <c r="A193" s="11" t="s">
        <v>1189</v>
      </c>
      <c r="B193" s="11">
        <v>2020</v>
      </c>
      <c r="C193" s="11" t="s">
        <v>1190</v>
      </c>
      <c r="D193" s="11" t="s">
        <v>825</v>
      </c>
    </row>
    <row r="194" spans="1:7" x14ac:dyDescent="0.3">
      <c r="A194" s="11" t="s">
        <v>1191</v>
      </c>
      <c r="B194" s="11">
        <v>2012</v>
      </c>
      <c r="C194" s="11" t="s">
        <v>1192</v>
      </c>
      <c r="D194" s="11" t="s">
        <v>1193</v>
      </c>
      <c r="G194" s="11" t="s">
        <v>1194</v>
      </c>
    </row>
    <row r="195" spans="1:7" x14ac:dyDescent="0.3">
      <c r="A195" s="11" t="s">
        <v>1195</v>
      </c>
      <c r="B195" s="11">
        <v>2012</v>
      </c>
      <c r="C195" s="11" t="s">
        <v>1196</v>
      </c>
      <c r="D195" s="11" t="s">
        <v>1197</v>
      </c>
      <c r="G195" s="18">
        <v>45992</v>
      </c>
    </row>
    <row r="196" spans="1:7" x14ac:dyDescent="0.3">
      <c r="A196" s="11" t="s">
        <v>1198</v>
      </c>
      <c r="B196" s="11">
        <v>2009</v>
      </c>
      <c r="C196" s="11" t="s">
        <v>1199</v>
      </c>
      <c r="D196" s="11" t="s">
        <v>1200</v>
      </c>
      <c r="E196" s="11">
        <v>34</v>
      </c>
      <c r="F196" s="11">
        <v>1</v>
      </c>
      <c r="G196" s="11">
        <v>169</v>
      </c>
    </row>
    <row r="197" spans="1:7" x14ac:dyDescent="0.3">
      <c r="A197" s="11" t="s">
        <v>1201</v>
      </c>
      <c r="B197" s="11">
        <v>2015</v>
      </c>
      <c r="C197" s="11" t="s">
        <v>1202</v>
      </c>
      <c r="D197" s="11" t="s">
        <v>437</v>
      </c>
      <c r="E197" s="11">
        <v>46</v>
      </c>
      <c r="G197" s="11" t="s">
        <v>1203</v>
      </c>
    </row>
    <row r="198" spans="1:7" x14ac:dyDescent="0.3">
      <c r="A198" s="11" t="s">
        <v>1204</v>
      </c>
      <c r="B198" s="11">
        <v>2013</v>
      </c>
      <c r="C198" s="11" t="s">
        <v>1205</v>
      </c>
      <c r="D198" s="11" t="s">
        <v>1206</v>
      </c>
      <c r="E198" s="11">
        <v>36</v>
      </c>
      <c r="F198" s="11">
        <v>2</v>
      </c>
      <c r="G198" s="11" t="s">
        <v>1207</v>
      </c>
    </row>
    <row r="199" spans="1:7" x14ac:dyDescent="0.3">
      <c r="A199" s="11" t="s">
        <v>1208</v>
      </c>
      <c r="B199" s="11">
        <v>2015</v>
      </c>
      <c r="C199" s="11" t="s">
        <v>1209</v>
      </c>
      <c r="D199" s="11" t="s">
        <v>437</v>
      </c>
      <c r="E199" s="11">
        <v>44</v>
      </c>
      <c r="G199" s="11" t="s">
        <v>1210</v>
      </c>
    </row>
    <row r="200" spans="1:7" x14ac:dyDescent="0.3">
      <c r="A200" s="11" t="s">
        <v>1211</v>
      </c>
      <c r="B200" s="11">
        <v>2011</v>
      </c>
      <c r="C200" s="11" t="s">
        <v>1212</v>
      </c>
      <c r="D200" s="11" t="s">
        <v>1213</v>
      </c>
      <c r="E200" s="11">
        <v>2</v>
      </c>
      <c r="F200" s="11">
        <v>1</v>
      </c>
      <c r="G200" s="18">
        <v>45870</v>
      </c>
    </row>
    <row r="201" spans="1:7" x14ac:dyDescent="0.3">
      <c r="A201" s="11" t="s">
        <v>1214</v>
      </c>
      <c r="B201" s="11">
        <v>2013</v>
      </c>
      <c r="C201" s="11" t="s">
        <v>1215</v>
      </c>
      <c r="D201" s="11" t="s">
        <v>1216</v>
      </c>
      <c r="G201" s="11" t="s">
        <v>1217</v>
      </c>
    </row>
    <row r="202" spans="1:7" x14ac:dyDescent="0.3">
      <c r="A202" s="11" t="s">
        <v>1218</v>
      </c>
      <c r="B202" s="11">
        <v>2011</v>
      </c>
      <c r="C202" s="11" t="s">
        <v>1219</v>
      </c>
      <c r="D202" s="11" t="s">
        <v>1220</v>
      </c>
      <c r="G202" s="11" t="s">
        <v>1221</v>
      </c>
    </row>
    <row r="203" spans="1:7" x14ac:dyDescent="0.3">
      <c r="A203" s="11" t="s">
        <v>1222</v>
      </c>
      <c r="B203" s="11">
        <v>2010</v>
      </c>
      <c r="C203" s="11" t="s">
        <v>1223</v>
      </c>
      <c r="D203" s="11" t="s">
        <v>437</v>
      </c>
      <c r="E203" s="11">
        <v>26</v>
      </c>
      <c r="F203" s="11">
        <v>5</v>
      </c>
      <c r="G203" s="11" t="s">
        <v>1224</v>
      </c>
    </row>
    <row r="204" spans="1:7" x14ac:dyDescent="0.3">
      <c r="A204" s="11" t="s">
        <v>1225</v>
      </c>
      <c r="B204" s="11">
        <v>2015</v>
      </c>
      <c r="C204" s="11" t="s">
        <v>1226</v>
      </c>
      <c r="D204" s="11" t="s">
        <v>1227</v>
      </c>
      <c r="G204" s="11" t="s">
        <v>1228</v>
      </c>
    </row>
    <row r="205" spans="1:7" x14ac:dyDescent="0.3">
      <c r="A205" s="11" t="s">
        <v>1229</v>
      </c>
      <c r="B205" s="11">
        <v>2002</v>
      </c>
      <c r="C205" s="11" t="s">
        <v>1230</v>
      </c>
      <c r="D205" s="11" t="s">
        <v>1231</v>
      </c>
      <c r="E205" s="11">
        <v>16</v>
      </c>
      <c r="F205" s="11">
        <v>1</v>
      </c>
      <c r="G205" s="11" t="s">
        <v>1232</v>
      </c>
    </row>
    <row r="206" spans="1:7" x14ac:dyDescent="0.3">
      <c r="A206" s="11" t="s">
        <v>1233</v>
      </c>
      <c r="B206" s="11">
        <v>2014</v>
      </c>
      <c r="C206" s="11" t="s">
        <v>1234</v>
      </c>
      <c r="D206" s="11" t="s">
        <v>1235</v>
      </c>
      <c r="G206" s="11" t="s">
        <v>1236</v>
      </c>
    </row>
    <row r="207" spans="1:7" x14ac:dyDescent="0.3">
      <c r="A207" s="11" t="s">
        <v>1237</v>
      </c>
      <c r="B207" s="11">
        <v>2014</v>
      </c>
      <c r="C207" s="11" t="s">
        <v>1238</v>
      </c>
      <c r="D207" s="11" t="s">
        <v>1239</v>
      </c>
      <c r="E207" s="11">
        <v>9</v>
      </c>
      <c r="F207" s="11">
        <v>6</v>
      </c>
      <c r="G207" s="11" t="s">
        <v>1240</v>
      </c>
    </row>
    <row r="208" spans="1:7" x14ac:dyDescent="0.3">
      <c r="A208" s="11" t="s">
        <v>1241</v>
      </c>
      <c r="B208" s="11">
        <v>2012</v>
      </c>
      <c r="C208" s="11" t="s">
        <v>1242</v>
      </c>
      <c r="D208" s="11" t="s">
        <v>1243</v>
      </c>
      <c r="G208" s="11" t="s">
        <v>1244</v>
      </c>
    </row>
    <row r="209" spans="1:7" x14ac:dyDescent="0.3">
      <c r="A209" s="11" t="s">
        <v>1245</v>
      </c>
      <c r="B209" s="11">
        <v>2003</v>
      </c>
      <c r="C209" s="11" t="s">
        <v>1246</v>
      </c>
      <c r="D209" s="11" t="s">
        <v>1247</v>
      </c>
      <c r="E209" s="11">
        <v>35</v>
      </c>
      <c r="F209" s="11">
        <v>3</v>
      </c>
      <c r="G209" s="11" t="s">
        <v>1248</v>
      </c>
    </row>
    <row r="210" spans="1:7" x14ac:dyDescent="0.3">
      <c r="A210" s="11" t="s">
        <v>1249</v>
      </c>
      <c r="B210" s="11">
        <v>2012</v>
      </c>
      <c r="C210" s="11" t="s">
        <v>1250</v>
      </c>
      <c r="D210" s="11" t="s">
        <v>1251</v>
      </c>
      <c r="E210" s="11">
        <v>33</v>
      </c>
      <c r="F210" s="11">
        <v>4</v>
      </c>
      <c r="G210" s="11" t="s">
        <v>1252</v>
      </c>
    </row>
    <row r="211" spans="1:7" x14ac:dyDescent="0.3">
      <c r="A211" s="11" t="s">
        <v>1253</v>
      </c>
      <c r="B211" s="11">
        <v>2012</v>
      </c>
      <c r="C211" s="11" t="s">
        <v>1254</v>
      </c>
      <c r="D211" s="11" t="s">
        <v>1255</v>
      </c>
      <c r="G211" s="11" t="s">
        <v>1256</v>
      </c>
    </row>
    <row r="212" spans="1:7" x14ac:dyDescent="0.3">
      <c r="A212" s="11" t="s">
        <v>1257</v>
      </c>
      <c r="B212" s="11">
        <v>2012</v>
      </c>
      <c r="C212" s="11" t="s">
        <v>1258</v>
      </c>
    </row>
    <row r="213" spans="1:7" x14ac:dyDescent="0.3">
      <c r="A213" s="11" t="s">
        <v>1259</v>
      </c>
      <c r="B213" s="11" t="s">
        <v>1260</v>
      </c>
      <c r="C213" s="11" t="s">
        <v>1261</v>
      </c>
    </row>
    <row r="214" spans="1:7" x14ac:dyDescent="0.3">
      <c r="A214" s="11" t="s">
        <v>1262</v>
      </c>
      <c r="B214" s="11" t="s">
        <v>1263</v>
      </c>
      <c r="C214" s="11" t="s">
        <v>1264</v>
      </c>
      <c r="D214" s="11" t="s">
        <v>674</v>
      </c>
      <c r="G214" s="11" t="s">
        <v>1265</v>
      </c>
    </row>
    <row r="215" spans="1:7" x14ac:dyDescent="0.3">
      <c r="A215" s="11" t="s">
        <v>1266</v>
      </c>
      <c r="B215" s="11">
        <v>2014</v>
      </c>
      <c r="C215" s="11" t="s">
        <v>1267</v>
      </c>
    </row>
    <row r="216" spans="1:7" x14ac:dyDescent="0.3">
      <c r="A216" s="11" t="s">
        <v>1268</v>
      </c>
      <c r="B216" s="11">
        <v>2010</v>
      </c>
      <c r="C216" s="11" t="s">
        <v>1269</v>
      </c>
      <c r="D216" s="11" t="s">
        <v>1270</v>
      </c>
      <c r="G216" s="11" t="s">
        <v>1271</v>
      </c>
    </row>
    <row r="217" spans="1:7" x14ac:dyDescent="0.3">
      <c r="A217" s="11" t="s">
        <v>1272</v>
      </c>
      <c r="B217" s="11">
        <v>2009</v>
      </c>
      <c r="C217" s="11" t="s">
        <v>1273</v>
      </c>
      <c r="D217" s="11" t="s">
        <v>1274</v>
      </c>
      <c r="E217" s="11">
        <v>9</v>
      </c>
      <c r="F217" s="11">
        <v>3</v>
      </c>
      <c r="G217" s="11" t="s">
        <v>1275</v>
      </c>
    </row>
    <row r="218" spans="1:7" x14ac:dyDescent="0.3">
      <c r="A218" s="11" t="s">
        <v>1276</v>
      </c>
      <c r="B218" s="11">
        <v>2012</v>
      </c>
      <c r="C218" s="11" t="s">
        <v>1277</v>
      </c>
      <c r="D218" s="11" t="s">
        <v>1278</v>
      </c>
      <c r="E218" s="11">
        <v>55</v>
      </c>
      <c r="F218" s="11">
        <v>10</v>
      </c>
      <c r="G218" s="11" t="s">
        <v>1279</v>
      </c>
    </row>
    <row r="219" spans="1:7" x14ac:dyDescent="0.3">
      <c r="A219" s="11" t="s">
        <v>1280</v>
      </c>
      <c r="B219" s="11">
        <v>2015</v>
      </c>
      <c r="C219" s="11" t="s">
        <v>1281</v>
      </c>
      <c r="D219" s="11" t="s">
        <v>1282</v>
      </c>
      <c r="E219" s="11">
        <v>26</v>
      </c>
      <c r="F219" s="11">
        <v>2</v>
      </c>
      <c r="G219" s="11" t="s">
        <v>1283</v>
      </c>
    </row>
    <row r="220" spans="1:7" x14ac:dyDescent="0.3">
      <c r="A220" s="11" t="s">
        <v>1284</v>
      </c>
      <c r="B220" s="11">
        <v>2008</v>
      </c>
      <c r="C220" s="11" t="s">
        <v>1285</v>
      </c>
      <c r="D220" s="11" t="s">
        <v>1286</v>
      </c>
      <c r="E220" s="11">
        <v>94</v>
      </c>
      <c r="F220" s="11">
        <v>2</v>
      </c>
      <c r="G220" s="11">
        <v>334</v>
      </c>
    </row>
    <row r="221" spans="1:7" x14ac:dyDescent="0.3">
      <c r="A221" s="11" t="s">
        <v>1287</v>
      </c>
      <c r="B221" s="11">
        <v>2004</v>
      </c>
      <c r="C221" s="11" t="s">
        <v>1288</v>
      </c>
      <c r="D221" s="11" t="s">
        <v>1289</v>
      </c>
      <c r="E221" s="11">
        <v>31</v>
      </c>
      <c r="F221" s="11">
        <v>1</v>
      </c>
      <c r="G221" s="11" t="s">
        <v>1290</v>
      </c>
    </row>
    <row r="222" spans="1:7" x14ac:dyDescent="0.3">
      <c r="A222" s="11" t="s">
        <v>1287</v>
      </c>
      <c r="B222" s="11">
        <v>2006</v>
      </c>
      <c r="C222" s="11" t="s">
        <v>1291</v>
      </c>
      <c r="D222" s="11" t="s">
        <v>451</v>
      </c>
      <c r="E222" s="11">
        <v>27</v>
      </c>
      <c r="F222" s="11">
        <v>8</v>
      </c>
      <c r="G222" s="11" t="s">
        <v>1292</v>
      </c>
    </row>
    <row r="223" spans="1:7" x14ac:dyDescent="0.3">
      <c r="A223" s="11" t="s">
        <v>1293</v>
      </c>
      <c r="B223" s="11">
        <v>2013</v>
      </c>
      <c r="C223" s="11" t="s">
        <v>1294</v>
      </c>
      <c r="D223" s="11" t="s">
        <v>1295</v>
      </c>
      <c r="G223" s="18">
        <v>45994</v>
      </c>
    </row>
    <row r="224" spans="1:7" x14ac:dyDescent="0.3">
      <c r="A224" s="11" t="s">
        <v>1296</v>
      </c>
      <c r="B224" s="11">
        <v>2015</v>
      </c>
      <c r="C224" s="11" t="s">
        <v>1297</v>
      </c>
      <c r="D224" s="11" t="s">
        <v>1298</v>
      </c>
      <c r="E224" s="11">
        <v>521</v>
      </c>
      <c r="F224" s="11">
        <v>7553</v>
      </c>
      <c r="G224" s="11" t="s">
        <v>1299</v>
      </c>
    </row>
    <row r="225" spans="1:7" x14ac:dyDescent="0.3">
      <c r="A225" s="11" t="s">
        <v>1300</v>
      </c>
      <c r="B225" s="11">
        <v>2009</v>
      </c>
      <c r="C225" s="11" t="s">
        <v>1301</v>
      </c>
      <c r="D225" s="11" t="s">
        <v>1302</v>
      </c>
    </row>
    <row r="226" spans="1:7" x14ac:dyDescent="0.3">
      <c r="A226" s="11" t="s">
        <v>1303</v>
      </c>
      <c r="B226" s="11">
        <v>2012</v>
      </c>
      <c r="C226" s="11" t="s">
        <v>1304</v>
      </c>
      <c r="D226" s="11" t="s">
        <v>1305</v>
      </c>
      <c r="G226" s="11" t="s">
        <v>1306</v>
      </c>
    </row>
    <row r="227" spans="1:7" x14ac:dyDescent="0.3">
      <c r="A227" s="11" t="s">
        <v>1307</v>
      </c>
      <c r="B227" s="11">
        <v>2011</v>
      </c>
      <c r="C227" s="11" t="s">
        <v>1308</v>
      </c>
      <c r="D227" s="11" t="s">
        <v>1309</v>
      </c>
      <c r="G227" s="11" t="s">
        <v>1310</v>
      </c>
    </row>
    <row r="228" spans="1:7" x14ac:dyDescent="0.3">
      <c r="A228" s="11" t="s">
        <v>1311</v>
      </c>
      <c r="B228" s="11">
        <v>2011</v>
      </c>
      <c r="C228" s="11" t="s">
        <v>1312</v>
      </c>
      <c r="D228" s="11" t="s">
        <v>1313</v>
      </c>
      <c r="G228" s="11" t="s">
        <v>1314</v>
      </c>
    </row>
    <row r="229" spans="1:7" x14ac:dyDescent="0.3">
      <c r="A229" s="11" t="s">
        <v>1315</v>
      </c>
      <c r="B229" s="11">
        <v>2011</v>
      </c>
      <c r="C229" s="11" t="s">
        <v>1316</v>
      </c>
      <c r="D229" s="11" t="s">
        <v>1317</v>
      </c>
      <c r="E229" s="11">
        <v>333</v>
      </c>
      <c r="F229" s="11">
        <v>6051</v>
      </c>
      <c r="G229" s="11" t="s">
        <v>1318</v>
      </c>
    </row>
    <row r="230" spans="1:7" x14ac:dyDescent="0.3">
      <c r="A230" s="11" t="s">
        <v>1319</v>
      </c>
      <c r="B230" s="11">
        <v>2014</v>
      </c>
      <c r="C230" s="11" t="s">
        <v>1320</v>
      </c>
      <c r="D230" s="11" t="s">
        <v>1321</v>
      </c>
      <c r="E230" s="11">
        <v>38</v>
      </c>
      <c r="G230" s="11" t="s">
        <v>1322</v>
      </c>
    </row>
    <row r="231" spans="1:7" x14ac:dyDescent="0.3">
      <c r="A231" s="11" t="s">
        <v>1323</v>
      </c>
      <c r="B231" s="11">
        <v>2009</v>
      </c>
      <c r="C231" s="11" t="s">
        <v>1324</v>
      </c>
      <c r="D231" s="11" t="s">
        <v>1325</v>
      </c>
      <c r="E231" s="11">
        <v>11</v>
      </c>
      <c r="F231" s="11">
        <v>1</v>
      </c>
      <c r="G231" s="11" t="s">
        <v>1326</v>
      </c>
    </row>
    <row r="232" spans="1:7" x14ac:dyDescent="0.3">
      <c r="A232" s="11" t="s">
        <v>1327</v>
      </c>
      <c r="B232" s="11">
        <v>2016</v>
      </c>
      <c r="C232" s="11" t="s">
        <v>1328</v>
      </c>
      <c r="D232" s="11" t="s">
        <v>437</v>
      </c>
      <c r="E232" s="11">
        <v>56</v>
      </c>
      <c r="G232" s="11" t="s">
        <v>1329</v>
      </c>
    </row>
    <row r="233" spans="1:7" x14ac:dyDescent="0.3">
      <c r="A233" s="11" t="s">
        <v>1330</v>
      </c>
      <c r="B233" s="11">
        <v>2010</v>
      </c>
      <c r="C233" s="11" t="s">
        <v>1331</v>
      </c>
      <c r="D233" s="11" t="s">
        <v>1332</v>
      </c>
    </row>
    <row r="234" spans="1:7" x14ac:dyDescent="0.3">
      <c r="A234" s="11" t="s">
        <v>1333</v>
      </c>
      <c r="B234" s="11">
        <v>2007</v>
      </c>
      <c r="C234" s="11" t="s">
        <v>1334</v>
      </c>
      <c r="D234" s="11" t="s">
        <v>1335</v>
      </c>
      <c r="G234" s="11" t="s">
        <v>1336</v>
      </c>
    </row>
    <row r="235" spans="1:7" x14ac:dyDescent="0.3">
      <c r="A235" s="11" t="s">
        <v>1337</v>
      </c>
      <c r="B235" s="11">
        <v>2012</v>
      </c>
      <c r="C235" s="11" t="s">
        <v>1338</v>
      </c>
      <c r="D235" s="11" t="s">
        <v>1339</v>
      </c>
      <c r="E235" s="11">
        <v>29</v>
      </c>
      <c r="F235" s="11">
        <v>4</v>
      </c>
      <c r="G235" s="11" t="s">
        <v>1340</v>
      </c>
    </row>
    <row r="236" spans="1:7" x14ac:dyDescent="0.3">
      <c r="A236" s="11" t="s">
        <v>1341</v>
      </c>
      <c r="B236" s="11">
        <v>1995</v>
      </c>
      <c r="C236" s="11" t="s">
        <v>1342</v>
      </c>
      <c r="D236" s="11" t="s">
        <v>1343</v>
      </c>
      <c r="E236" s="11">
        <v>14</v>
      </c>
      <c r="G236" s="11" t="s">
        <v>1344</v>
      </c>
    </row>
    <row r="237" spans="1:7" x14ac:dyDescent="0.3">
      <c r="A237" s="11" t="s">
        <v>1345</v>
      </c>
      <c r="B237" s="11">
        <v>2013</v>
      </c>
      <c r="C237" s="11" t="s">
        <v>1346</v>
      </c>
      <c r="D237" s="11" t="s">
        <v>1347</v>
      </c>
      <c r="G237" s="11" t="s">
        <v>1348</v>
      </c>
    </row>
    <row r="238" spans="1:7" x14ac:dyDescent="0.3">
      <c r="A238" s="11" t="s">
        <v>1349</v>
      </c>
      <c r="B238" s="11">
        <v>2014</v>
      </c>
      <c r="C238" s="11" t="s">
        <v>1350</v>
      </c>
      <c r="D238" s="11" t="s">
        <v>1351</v>
      </c>
      <c r="E238" s="11">
        <v>140</v>
      </c>
      <c r="F238" s="11">
        <v>4</v>
      </c>
      <c r="G238" s="11">
        <v>1073</v>
      </c>
    </row>
    <row r="239" spans="1:7" x14ac:dyDescent="0.3">
      <c r="A239" s="11" t="s">
        <v>1352</v>
      </c>
      <c r="B239" s="11">
        <v>2012</v>
      </c>
      <c r="C239" s="11" t="s">
        <v>1353</v>
      </c>
      <c r="D239" s="11" t="s">
        <v>1354</v>
      </c>
      <c r="E239" s="11">
        <v>5</v>
      </c>
      <c r="G239" s="11" t="s">
        <v>1355</v>
      </c>
    </row>
    <row r="240" spans="1:7" x14ac:dyDescent="0.3">
      <c r="A240" s="11" t="s">
        <v>1356</v>
      </c>
      <c r="B240" s="11">
        <v>2012</v>
      </c>
      <c r="C240" s="11" t="s">
        <v>1357</v>
      </c>
      <c r="D240" s="11" t="s">
        <v>1358</v>
      </c>
    </row>
    <row r="241" spans="1:7" x14ac:dyDescent="0.3">
      <c r="A241" s="11" t="s">
        <v>1359</v>
      </c>
      <c r="B241" s="11">
        <v>2010</v>
      </c>
      <c r="C241" s="11" t="s">
        <v>1360</v>
      </c>
      <c r="D241" s="11" t="s">
        <v>1361</v>
      </c>
      <c r="G241" s="11" t="s">
        <v>1362</v>
      </c>
    </row>
    <row r="242" spans="1:7" x14ac:dyDescent="0.3">
      <c r="A242" s="11" t="s">
        <v>1363</v>
      </c>
      <c r="B242" s="11">
        <v>2010</v>
      </c>
      <c r="C242" s="11" t="s">
        <v>1364</v>
      </c>
      <c r="D242" s="11" t="s">
        <v>1365</v>
      </c>
      <c r="E242" s="11">
        <v>14</v>
      </c>
      <c r="F242" s="11">
        <v>2</v>
      </c>
      <c r="G242" s="11" t="s">
        <v>1366</v>
      </c>
    </row>
    <row r="243" spans="1:7" x14ac:dyDescent="0.3">
      <c r="A243" s="11" t="s">
        <v>1367</v>
      </c>
      <c r="B243" s="11">
        <v>2014</v>
      </c>
      <c r="C243" s="11" t="s">
        <v>1368</v>
      </c>
      <c r="D243" s="11" t="s">
        <v>1369</v>
      </c>
      <c r="G243" s="11" t="s">
        <v>1370</v>
      </c>
    </row>
    <row r="244" spans="1:7" x14ac:dyDescent="0.3">
      <c r="A244" s="11" t="s">
        <v>1371</v>
      </c>
      <c r="B244" s="11">
        <v>2007</v>
      </c>
      <c r="C244" s="11" t="s">
        <v>1372</v>
      </c>
      <c r="D244" s="11" t="s">
        <v>437</v>
      </c>
      <c r="E244" s="11">
        <v>23</v>
      </c>
      <c r="F244" s="11">
        <v>4</v>
      </c>
      <c r="G244" s="11" t="s">
        <v>1373</v>
      </c>
    </row>
    <row r="245" spans="1:7" x14ac:dyDescent="0.3">
      <c r="A245" s="11" t="s">
        <v>1374</v>
      </c>
      <c r="B245" s="11">
        <v>2011</v>
      </c>
      <c r="C245" s="11" t="s">
        <v>1375</v>
      </c>
      <c r="D245" s="11" t="s">
        <v>1376</v>
      </c>
      <c r="E245" s="11">
        <v>44</v>
      </c>
      <c r="F245" s="11">
        <v>9</v>
      </c>
      <c r="G245" s="11" t="s">
        <v>1377</v>
      </c>
    </row>
    <row r="246" spans="1:7" x14ac:dyDescent="0.3">
      <c r="A246" s="11" t="s">
        <v>1378</v>
      </c>
      <c r="B246" s="11">
        <v>2014</v>
      </c>
      <c r="C246" s="11" t="s">
        <v>1379</v>
      </c>
      <c r="D246" s="11" t="s">
        <v>1380</v>
      </c>
      <c r="G246" s="11" t="s">
        <v>1381</v>
      </c>
    </row>
    <row r="247" spans="1:7" x14ac:dyDescent="0.3">
      <c r="A247" s="11" t="s">
        <v>1382</v>
      </c>
      <c r="B247" s="11">
        <v>2014</v>
      </c>
      <c r="C247" s="11" t="s">
        <v>1383</v>
      </c>
      <c r="D247" s="11" t="s">
        <v>1384</v>
      </c>
      <c r="E247" s="11">
        <v>13</v>
      </c>
      <c r="G247" s="11">
        <v>55</v>
      </c>
    </row>
    <row r="248" spans="1:7" x14ac:dyDescent="0.3">
      <c r="A248" s="11" t="s">
        <v>1385</v>
      </c>
      <c r="B248" s="11">
        <v>2013</v>
      </c>
      <c r="C248" s="11" t="s">
        <v>1386</v>
      </c>
    </row>
    <row r="249" spans="1:7" x14ac:dyDescent="0.3">
      <c r="A249" s="11" t="s">
        <v>1387</v>
      </c>
      <c r="B249" s="11">
        <v>2006</v>
      </c>
      <c r="C249" s="11" t="s">
        <v>1388</v>
      </c>
      <c r="D249" s="11" t="s">
        <v>1389</v>
      </c>
      <c r="G249" s="11" t="s">
        <v>1390</v>
      </c>
    </row>
    <row r="250" spans="1:7" x14ac:dyDescent="0.3">
      <c r="A250" s="11" t="s">
        <v>1391</v>
      </c>
      <c r="B250" s="11">
        <v>2013</v>
      </c>
      <c r="C250" s="11" t="s">
        <v>1392</v>
      </c>
      <c r="D250" s="11" t="s">
        <v>1393</v>
      </c>
      <c r="G250" s="11" t="s">
        <v>1394</v>
      </c>
    </row>
    <row r="251" spans="1:7" x14ac:dyDescent="0.3">
      <c r="A251" s="11" t="s">
        <v>1395</v>
      </c>
      <c r="C251" s="11" t="s">
        <v>1396</v>
      </c>
    </row>
    <row r="252" spans="1:7" x14ac:dyDescent="0.3">
      <c r="A252" s="11" t="s">
        <v>1397</v>
      </c>
      <c r="B252" s="11">
        <v>2011</v>
      </c>
      <c r="C252" s="11" t="s">
        <v>1398</v>
      </c>
      <c r="D252" s="11" t="s">
        <v>1399</v>
      </c>
      <c r="E252" s="11">
        <v>28</v>
      </c>
      <c r="F252" s="11">
        <v>2</v>
      </c>
      <c r="G252" s="11" t="s">
        <v>1400</v>
      </c>
    </row>
    <row r="253" spans="1:7" x14ac:dyDescent="0.3">
      <c r="A253" s="11" t="s">
        <v>1401</v>
      </c>
      <c r="B253" s="11">
        <v>2011</v>
      </c>
      <c r="C253" s="11" t="s">
        <v>1402</v>
      </c>
      <c r="D253" s="11" t="s">
        <v>1403</v>
      </c>
      <c r="G253" s="11" t="s">
        <v>1404</v>
      </c>
    </row>
    <row r="254" spans="1:7" x14ac:dyDescent="0.3">
      <c r="A254" s="11" t="s">
        <v>1405</v>
      </c>
      <c r="B254" s="11">
        <v>2012</v>
      </c>
      <c r="C254" s="11" t="s">
        <v>1406</v>
      </c>
    </row>
    <row r="255" spans="1:7" x14ac:dyDescent="0.3">
      <c r="A255" s="11" t="s">
        <v>1407</v>
      </c>
      <c r="B255" s="11">
        <v>2013</v>
      </c>
      <c r="C255" s="11" t="s">
        <v>1408</v>
      </c>
      <c r="D255" s="11" t="s">
        <v>1409</v>
      </c>
    </row>
    <row r="256" spans="1:7" x14ac:dyDescent="0.3">
      <c r="A256" s="11" t="s">
        <v>1410</v>
      </c>
      <c r="B256" s="11">
        <v>2013</v>
      </c>
      <c r="C256" s="11" t="s">
        <v>1411</v>
      </c>
      <c r="D256" s="11" t="s">
        <v>1412</v>
      </c>
      <c r="E256" s="11">
        <v>15</v>
      </c>
      <c r="F256" s="11">
        <v>8</v>
      </c>
      <c r="G256" s="11" t="s">
        <v>1413</v>
      </c>
    </row>
    <row r="257" spans="1:7" x14ac:dyDescent="0.3">
      <c r="A257" s="11" t="s">
        <v>1414</v>
      </c>
      <c r="B257" s="11">
        <v>2015</v>
      </c>
      <c r="C257" s="11" t="s">
        <v>1415</v>
      </c>
      <c r="D257" s="11" t="s">
        <v>1416</v>
      </c>
      <c r="E257" s="11">
        <v>2</v>
      </c>
      <c r="G257" s="11" t="s">
        <v>1417</v>
      </c>
    </row>
    <row r="258" spans="1:7" x14ac:dyDescent="0.3">
      <c r="A258" s="11" t="s">
        <v>1418</v>
      </c>
      <c r="B258" s="11">
        <v>2012</v>
      </c>
      <c r="C258" s="11" t="s">
        <v>1419</v>
      </c>
      <c r="D258" s="11" t="s">
        <v>1420</v>
      </c>
      <c r="E258" s="11">
        <v>32</v>
      </c>
      <c r="F258" s="11">
        <v>1</v>
      </c>
      <c r="G258" s="11" t="s">
        <v>1421</v>
      </c>
    </row>
    <row r="259" spans="1:7" x14ac:dyDescent="0.3">
      <c r="A259" s="11" t="s">
        <v>1422</v>
      </c>
      <c r="B259" s="11">
        <v>2013</v>
      </c>
      <c r="C259" s="11" t="s">
        <v>1423</v>
      </c>
      <c r="D259" s="11" t="s">
        <v>1424</v>
      </c>
    </row>
    <row r="260" spans="1:7" x14ac:dyDescent="0.3">
      <c r="A260" s="11" t="s">
        <v>1425</v>
      </c>
      <c r="B260" s="11">
        <v>2013</v>
      </c>
      <c r="C260" s="11" t="s">
        <v>1426</v>
      </c>
    </row>
    <row r="261" spans="1:7" x14ac:dyDescent="0.3">
      <c r="A261" s="11" t="s">
        <v>1427</v>
      </c>
      <c r="B261" s="11">
        <v>2011</v>
      </c>
      <c r="C261" s="11" t="s">
        <v>1428</v>
      </c>
      <c r="D261" s="11" t="s">
        <v>1429</v>
      </c>
      <c r="E261" s="11">
        <v>127</v>
      </c>
      <c r="F261" s="11">
        <v>4</v>
      </c>
      <c r="G261" s="11" t="s">
        <v>1430</v>
      </c>
    </row>
    <row r="262" spans="1:7" x14ac:dyDescent="0.3">
      <c r="A262" s="11" t="s">
        <v>1431</v>
      </c>
      <c r="B262" s="11">
        <v>2014</v>
      </c>
      <c r="C262" s="11" t="s">
        <v>1432</v>
      </c>
      <c r="D262" s="11" t="s">
        <v>1433</v>
      </c>
      <c r="E262" s="11">
        <v>6</v>
      </c>
    </row>
    <row r="263" spans="1:7" x14ac:dyDescent="0.3">
      <c r="A263" s="11" t="s">
        <v>1434</v>
      </c>
      <c r="B263" s="11">
        <v>2011</v>
      </c>
      <c r="C263" s="11" t="s">
        <v>1435</v>
      </c>
      <c r="D263" s="11" t="s">
        <v>1436</v>
      </c>
      <c r="G263" s="11" t="s">
        <v>1437</v>
      </c>
    </row>
    <row r="264" spans="1:7" x14ac:dyDescent="0.3">
      <c r="A264" s="11" t="s">
        <v>1438</v>
      </c>
      <c r="B264" s="11">
        <v>2011</v>
      </c>
      <c r="C264" s="11" t="s">
        <v>1439</v>
      </c>
      <c r="D264" s="11" t="s">
        <v>1302</v>
      </c>
      <c r="E264" s="11">
        <v>11</v>
      </c>
      <c r="G264" s="11" t="s">
        <v>1440</v>
      </c>
    </row>
    <row r="265" spans="1:7" x14ac:dyDescent="0.3">
      <c r="A265" s="11" t="s">
        <v>1441</v>
      </c>
      <c r="B265" s="11">
        <v>2015</v>
      </c>
      <c r="C265" s="11" t="s">
        <v>1442</v>
      </c>
      <c r="D265" s="11" t="s">
        <v>1443</v>
      </c>
      <c r="G265" s="11">
        <v>21</v>
      </c>
    </row>
    <row r="266" spans="1:7" x14ac:dyDescent="0.3">
      <c r="A266" s="11" t="s">
        <v>1444</v>
      </c>
      <c r="B266" s="11">
        <v>2014</v>
      </c>
      <c r="C266" s="11" t="s">
        <v>1445</v>
      </c>
      <c r="D266" s="11" t="s">
        <v>1239</v>
      </c>
      <c r="E266" s="11">
        <v>9</v>
      </c>
      <c r="F266" s="11">
        <v>1</v>
      </c>
      <c r="G266" s="11" t="s">
        <v>1446</v>
      </c>
    </row>
    <row r="267" spans="1:7" x14ac:dyDescent="0.3">
      <c r="A267" s="11" t="s">
        <v>1447</v>
      </c>
      <c r="B267" s="11">
        <v>1997</v>
      </c>
      <c r="C267" s="11" t="s">
        <v>1448</v>
      </c>
      <c r="D267" s="11" t="s">
        <v>1449</v>
      </c>
      <c r="E267" s="11">
        <v>97</v>
      </c>
      <c r="G267" s="11" t="s">
        <v>1450</v>
      </c>
    </row>
    <row r="268" spans="1:7" x14ac:dyDescent="0.3">
      <c r="A268" s="11" t="s">
        <v>1451</v>
      </c>
      <c r="B268" s="11">
        <v>2011</v>
      </c>
      <c r="C268" s="11" t="s">
        <v>1452</v>
      </c>
      <c r="D268" s="11" t="s">
        <v>1453</v>
      </c>
      <c r="G268" s="11" t="s">
        <v>1454</v>
      </c>
    </row>
    <row r="269" spans="1:7" x14ac:dyDescent="0.3">
      <c r="A269" s="11" t="s">
        <v>1455</v>
      </c>
      <c r="B269" s="11">
        <v>2015</v>
      </c>
      <c r="C269" s="11" t="s">
        <v>1456</v>
      </c>
      <c r="D269" s="11" t="s">
        <v>446</v>
      </c>
      <c r="E269" s="11">
        <v>42</v>
      </c>
      <c r="F269" s="11">
        <v>5</v>
      </c>
      <c r="G269" s="11" t="s">
        <v>1457</v>
      </c>
    </row>
    <row r="270" spans="1:7" x14ac:dyDescent="0.3">
      <c r="A270" s="11" t="s">
        <v>1458</v>
      </c>
      <c r="B270" s="11">
        <v>2013</v>
      </c>
      <c r="C270" s="11" t="s">
        <v>1459</v>
      </c>
      <c r="D270" s="11" t="s">
        <v>1460</v>
      </c>
      <c r="G270" s="11">
        <v>177</v>
      </c>
    </row>
    <row r="271" spans="1:7" x14ac:dyDescent="0.3">
      <c r="A271" s="11" t="s">
        <v>1461</v>
      </c>
      <c r="B271" s="11">
        <v>2010</v>
      </c>
      <c r="C271" s="11" t="s">
        <v>1462</v>
      </c>
      <c r="D271" s="11" t="s">
        <v>1463</v>
      </c>
      <c r="G271" s="11" t="s">
        <v>1437</v>
      </c>
    </row>
    <row r="272" spans="1:7" x14ac:dyDescent="0.3">
      <c r="A272" s="11" t="s">
        <v>1464</v>
      </c>
      <c r="B272" s="11">
        <v>2009</v>
      </c>
      <c r="C272" s="11" t="s">
        <v>1465</v>
      </c>
      <c r="D272" s="11" t="s">
        <v>1466</v>
      </c>
      <c r="G272" s="11" t="s">
        <v>1467</v>
      </c>
    </row>
    <row r="273" spans="1:7" x14ac:dyDescent="0.3">
      <c r="A273" s="11" t="s">
        <v>1468</v>
      </c>
      <c r="B273" s="11">
        <v>2011</v>
      </c>
      <c r="C273" s="11" t="s">
        <v>1469</v>
      </c>
      <c r="D273" s="11" t="s">
        <v>1470</v>
      </c>
      <c r="E273" s="11">
        <v>2</v>
      </c>
      <c r="G273" s="11" t="s">
        <v>1471</v>
      </c>
    </row>
    <row r="274" spans="1:7" x14ac:dyDescent="0.3">
      <c r="A274" s="11" t="s">
        <v>1472</v>
      </c>
      <c r="B274" s="11">
        <v>2014</v>
      </c>
      <c r="C274" s="11" t="s">
        <v>1473</v>
      </c>
      <c r="D274" s="11" t="s">
        <v>1317</v>
      </c>
      <c r="E274" s="11">
        <v>346</v>
      </c>
      <c r="F274" s="11">
        <v>6213</v>
      </c>
      <c r="G274" s="11" t="s">
        <v>1474</v>
      </c>
    </row>
    <row r="275" spans="1:7" x14ac:dyDescent="0.3">
      <c r="A275" s="11" t="s">
        <v>1475</v>
      </c>
      <c r="B275" s="11">
        <v>2010</v>
      </c>
      <c r="C275" s="11" t="s">
        <v>1476</v>
      </c>
      <c r="D275" s="11" t="s">
        <v>1361</v>
      </c>
      <c r="G275" s="11" t="s">
        <v>1477</v>
      </c>
    </row>
    <row r="276" spans="1:7" x14ac:dyDescent="0.3">
      <c r="A276" s="11" t="s">
        <v>1478</v>
      </c>
      <c r="B276" s="11">
        <v>2010</v>
      </c>
      <c r="C276" s="11" t="s">
        <v>1479</v>
      </c>
      <c r="D276" s="11" t="s">
        <v>1480</v>
      </c>
      <c r="E276" s="11">
        <v>15</v>
      </c>
      <c r="F276" s="11">
        <v>2</v>
      </c>
      <c r="G276" s="11" t="s">
        <v>1481</v>
      </c>
    </row>
    <row r="277" spans="1:7" x14ac:dyDescent="0.3">
      <c r="A277" s="11" t="s">
        <v>1482</v>
      </c>
      <c r="B277" s="11">
        <v>2014</v>
      </c>
      <c r="C277" s="11" t="s">
        <v>1483</v>
      </c>
      <c r="D277" s="11" t="s">
        <v>1239</v>
      </c>
      <c r="E277" s="11">
        <v>9</v>
      </c>
      <c r="F277" s="11">
        <v>7</v>
      </c>
      <c r="G277" s="11" t="s">
        <v>1484</v>
      </c>
    </row>
    <row r="278" spans="1:7" x14ac:dyDescent="0.3">
      <c r="A278" s="11" t="s">
        <v>1485</v>
      </c>
      <c r="B278" s="11">
        <v>2011</v>
      </c>
      <c r="C278" s="11" t="s">
        <v>1486</v>
      </c>
      <c r="D278" s="11" t="s">
        <v>1487</v>
      </c>
      <c r="E278" s="11">
        <v>12</v>
      </c>
      <c r="G278" s="11" t="s">
        <v>1488</v>
      </c>
    </row>
    <row r="279" spans="1:7" x14ac:dyDescent="0.3">
      <c r="A279" s="11" t="s">
        <v>1489</v>
      </c>
      <c r="B279" s="11">
        <v>2013</v>
      </c>
      <c r="C279" s="11" t="s">
        <v>1490</v>
      </c>
      <c r="D279" s="11" t="s">
        <v>1491</v>
      </c>
      <c r="G279" s="11" t="s">
        <v>1492</v>
      </c>
    </row>
    <row r="280" spans="1:7" x14ac:dyDescent="0.3">
      <c r="A280" s="11" t="s">
        <v>1493</v>
      </c>
      <c r="B280" s="11">
        <v>2013</v>
      </c>
      <c r="C280" s="11" t="s">
        <v>1494</v>
      </c>
      <c r="D280" s="11" t="s">
        <v>1239</v>
      </c>
      <c r="E280" s="11">
        <v>8</v>
      </c>
      <c r="F280" s="11">
        <v>9</v>
      </c>
      <c r="G280" s="11" t="s">
        <v>1495</v>
      </c>
    </row>
    <row r="281" spans="1:7" x14ac:dyDescent="0.3">
      <c r="A281" s="11" t="s">
        <v>1496</v>
      </c>
      <c r="B281" s="11">
        <v>2008</v>
      </c>
      <c r="C281" s="11" t="s">
        <v>1497</v>
      </c>
      <c r="D281" s="11" t="s">
        <v>1498</v>
      </c>
      <c r="E281" s="11">
        <v>49</v>
      </c>
      <c r="F281" s="11">
        <v>2</v>
      </c>
      <c r="G281" s="11" t="s">
        <v>1499</v>
      </c>
    </row>
    <row r="282" spans="1:7" x14ac:dyDescent="0.3">
      <c r="A282" s="11" t="s">
        <v>1500</v>
      </c>
      <c r="B282" s="11">
        <v>2010</v>
      </c>
      <c r="C282" s="11" t="s">
        <v>1501</v>
      </c>
      <c r="D282" s="11" t="s">
        <v>1502</v>
      </c>
      <c r="E282" s="11">
        <v>67</v>
      </c>
      <c r="F282" s="11">
        <v>7</v>
      </c>
      <c r="G282" s="11" t="s">
        <v>1503</v>
      </c>
    </row>
    <row r="283" spans="1:7" x14ac:dyDescent="0.3">
      <c r="A283" s="11" t="s">
        <v>1504</v>
      </c>
      <c r="B283" s="11">
        <v>2015</v>
      </c>
      <c r="C283" s="11" t="s">
        <v>1505</v>
      </c>
      <c r="D283" s="11" t="s">
        <v>1506</v>
      </c>
      <c r="G283" s="11" t="s">
        <v>1507</v>
      </c>
    </row>
    <row r="284" spans="1:7" x14ac:dyDescent="0.3">
      <c r="A284" s="11" t="s">
        <v>1508</v>
      </c>
      <c r="B284" s="11">
        <v>2013</v>
      </c>
      <c r="C284" s="11" t="s">
        <v>1509</v>
      </c>
      <c r="D284" s="11" t="s">
        <v>1510</v>
      </c>
      <c r="G284" s="18">
        <v>45748</v>
      </c>
    </row>
    <row r="285" spans="1:7" x14ac:dyDescent="0.3">
      <c r="A285" s="11" t="s">
        <v>1511</v>
      </c>
      <c r="B285" s="11">
        <v>2010</v>
      </c>
      <c r="C285" s="11" t="s">
        <v>1512</v>
      </c>
      <c r="D285" s="11" t="s">
        <v>1513</v>
      </c>
      <c r="E285" s="11">
        <v>29</v>
      </c>
      <c r="F285" s="11">
        <v>1</v>
      </c>
      <c r="G285" s="11" t="s">
        <v>1514</v>
      </c>
    </row>
    <row r="286" spans="1:7" x14ac:dyDescent="0.3">
      <c r="A286" s="11" t="s">
        <v>1515</v>
      </c>
      <c r="B286" s="11">
        <v>2010</v>
      </c>
      <c r="C286" s="11" t="s">
        <v>1516</v>
      </c>
      <c r="D286" s="11" t="s">
        <v>437</v>
      </c>
      <c r="E286" s="11">
        <v>26</v>
      </c>
      <c r="F286" s="11">
        <v>3</v>
      </c>
      <c r="G286" s="11" t="s">
        <v>1517</v>
      </c>
    </row>
    <row r="287" spans="1:7" x14ac:dyDescent="0.3">
      <c r="A287" s="11" t="s">
        <v>1518</v>
      </c>
      <c r="B287" s="11">
        <v>2009</v>
      </c>
      <c r="C287" s="11" t="s">
        <v>1519</v>
      </c>
      <c r="D287" s="11" t="s">
        <v>1520</v>
      </c>
      <c r="E287" s="11">
        <v>11</v>
      </c>
      <c r="F287" s="11">
        <v>8</v>
      </c>
      <c r="G287" s="11" t="s">
        <v>1521</v>
      </c>
    </row>
    <row r="288" spans="1:7" x14ac:dyDescent="0.3">
      <c r="A288" s="11" t="s">
        <v>1522</v>
      </c>
      <c r="B288" s="11">
        <v>2015</v>
      </c>
      <c r="C288" s="11" t="s">
        <v>1523</v>
      </c>
      <c r="D288" s="11" t="s">
        <v>1524</v>
      </c>
      <c r="E288" s="11">
        <v>32</v>
      </c>
      <c r="F288" s="11">
        <v>1</v>
      </c>
      <c r="G288" s="11" t="s">
        <v>1525</v>
      </c>
    </row>
    <row r="289" spans="1:7" x14ac:dyDescent="0.3">
      <c r="A289" s="11" t="s">
        <v>1526</v>
      </c>
      <c r="B289" s="11">
        <v>2000</v>
      </c>
      <c r="C289" s="11" t="s">
        <v>1527</v>
      </c>
      <c r="D289" s="11" t="s">
        <v>1528</v>
      </c>
    </row>
    <row r="290" spans="1:7" x14ac:dyDescent="0.3">
      <c r="A290" s="11" t="s">
        <v>1529</v>
      </c>
      <c r="B290" s="11">
        <v>2015</v>
      </c>
      <c r="C290" s="11" t="s">
        <v>1530</v>
      </c>
      <c r="D290" s="11" t="s">
        <v>1531</v>
      </c>
      <c r="E290" s="11">
        <v>11</v>
      </c>
      <c r="F290" s="11">
        <v>2</v>
      </c>
      <c r="G290" s="11" t="s">
        <v>1532</v>
      </c>
    </row>
    <row r="291" spans="1:7" x14ac:dyDescent="0.3">
      <c r="A291" s="11" t="s">
        <v>1533</v>
      </c>
      <c r="B291" s="11" t="s">
        <v>1534</v>
      </c>
      <c r="C291" s="11" t="s">
        <v>1535</v>
      </c>
      <c r="D291" s="11" t="s">
        <v>1536</v>
      </c>
      <c r="G291" s="11" t="s">
        <v>1537</v>
      </c>
    </row>
    <row r="292" spans="1:7" x14ac:dyDescent="0.3">
      <c r="A292" s="11" t="s">
        <v>1533</v>
      </c>
      <c r="B292" s="11" t="s">
        <v>1538</v>
      </c>
      <c r="C292" s="11" t="s">
        <v>1539</v>
      </c>
      <c r="D292" s="11" t="s">
        <v>1540</v>
      </c>
      <c r="G292" s="18">
        <v>45931</v>
      </c>
    </row>
    <row r="293" spans="1:7" x14ac:dyDescent="0.3">
      <c r="A293" s="11" t="s">
        <v>1541</v>
      </c>
      <c r="B293" s="11">
        <v>2014</v>
      </c>
      <c r="C293" s="11" t="s">
        <v>1542</v>
      </c>
      <c r="D293" s="11" t="s">
        <v>1543</v>
      </c>
      <c r="G293" s="11" t="s">
        <v>1544</v>
      </c>
    </row>
    <row r="294" spans="1:7" x14ac:dyDescent="0.3">
      <c r="A294" s="11" t="s">
        <v>1545</v>
      </c>
      <c r="B294" s="11">
        <v>2011</v>
      </c>
      <c r="C294" s="11" t="s">
        <v>1546</v>
      </c>
      <c r="D294" s="11" t="s">
        <v>1547</v>
      </c>
      <c r="E294" s="11">
        <v>16</v>
      </c>
      <c r="F294" s="11">
        <v>2</v>
      </c>
      <c r="G294" s="11" t="s">
        <v>1548</v>
      </c>
    </row>
    <row r="295" spans="1:7" x14ac:dyDescent="0.3">
      <c r="A295" s="11" t="s">
        <v>1549</v>
      </c>
      <c r="B295" s="11">
        <v>2015</v>
      </c>
      <c r="C295" s="11" t="s">
        <v>1550</v>
      </c>
      <c r="D295" s="11" t="s">
        <v>1551</v>
      </c>
      <c r="E295" s="11">
        <v>14</v>
      </c>
      <c r="F295" s="11">
        <v>1</v>
      </c>
      <c r="G295" s="11" t="s">
        <v>1552</v>
      </c>
    </row>
    <row r="296" spans="1:7" x14ac:dyDescent="0.3">
      <c r="A296" s="11" t="s">
        <v>1553</v>
      </c>
      <c r="B296" s="11">
        <v>2007</v>
      </c>
      <c r="C296" s="11" t="s">
        <v>1554</v>
      </c>
      <c r="D296" s="11" t="s">
        <v>1555</v>
      </c>
      <c r="E296" s="11">
        <v>41</v>
      </c>
      <c r="F296" s="11">
        <v>6</v>
      </c>
      <c r="G296" s="11" t="s">
        <v>1556</v>
      </c>
    </row>
    <row r="297" spans="1:7" x14ac:dyDescent="0.3">
      <c r="A297" s="11" t="s">
        <v>1557</v>
      </c>
      <c r="B297" s="11">
        <v>2012</v>
      </c>
      <c r="C297" s="11" t="s">
        <v>1558</v>
      </c>
      <c r="D297" s="11" t="s">
        <v>1559</v>
      </c>
      <c r="G297" s="11" t="s">
        <v>1560</v>
      </c>
    </row>
    <row r="298" spans="1:7" x14ac:dyDescent="0.3">
      <c r="A298" s="11" t="s">
        <v>1561</v>
      </c>
      <c r="B298" s="11">
        <v>2012</v>
      </c>
      <c r="C298" s="11" t="s">
        <v>1562</v>
      </c>
      <c r="D298" s="11" t="s">
        <v>1563</v>
      </c>
      <c r="G298" s="11" t="s">
        <v>1564</v>
      </c>
    </row>
    <row r="299" spans="1:7" x14ac:dyDescent="0.3">
      <c r="A299" s="11" t="s">
        <v>1565</v>
      </c>
      <c r="B299" s="11">
        <v>2012</v>
      </c>
      <c r="C299" s="11" t="s">
        <v>1566</v>
      </c>
      <c r="D299" s="11" t="s">
        <v>1567</v>
      </c>
      <c r="G299" s="11" t="s">
        <v>1244</v>
      </c>
    </row>
    <row r="300" spans="1:7" x14ac:dyDescent="0.3">
      <c r="A300" s="11" t="s">
        <v>1568</v>
      </c>
      <c r="C300" s="11" t="s">
        <v>1569</v>
      </c>
    </row>
    <row r="301" spans="1:7" x14ac:dyDescent="0.3">
      <c r="A301" s="11" t="s">
        <v>1570</v>
      </c>
      <c r="B301" s="11">
        <v>2009</v>
      </c>
      <c r="C301" s="11" t="s">
        <v>1571</v>
      </c>
      <c r="D301" s="11" t="s">
        <v>1572</v>
      </c>
      <c r="E301" s="11">
        <v>15</v>
      </c>
      <c r="F301" s="11">
        <v>1</v>
      </c>
    </row>
    <row r="302" spans="1:7" x14ac:dyDescent="0.3">
      <c r="A302" s="11" t="s">
        <v>1573</v>
      </c>
      <c r="B302" s="11" t="s">
        <v>1574</v>
      </c>
      <c r="C302" s="11" t="s">
        <v>1575</v>
      </c>
      <c r="D302" s="11" t="s">
        <v>1576</v>
      </c>
      <c r="E302" s="11">
        <v>1</v>
      </c>
      <c r="F302" s="11">
        <v>2</v>
      </c>
      <c r="G302" s="11">
        <v>3</v>
      </c>
    </row>
    <row r="303" spans="1:7" x14ac:dyDescent="0.3">
      <c r="A303" s="11" t="s">
        <v>1573</v>
      </c>
      <c r="B303" s="11" t="s">
        <v>1577</v>
      </c>
      <c r="C303" s="11" t="s">
        <v>1575</v>
      </c>
    </row>
    <row r="304" spans="1:7" x14ac:dyDescent="0.3">
      <c r="A304" s="11" t="s">
        <v>1578</v>
      </c>
      <c r="B304" s="11">
        <v>2015</v>
      </c>
      <c r="C304" s="11" t="s">
        <v>1579</v>
      </c>
      <c r="D304" s="11" t="s">
        <v>768</v>
      </c>
      <c r="E304" s="11">
        <v>159</v>
      </c>
      <c r="G304" s="11" t="s">
        <v>1580</v>
      </c>
    </row>
    <row r="305" spans="1:8" x14ac:dyDescent="0.3">
      <c r="A305" s="11" t="s">
        <v>1581</v>
      </c>
      <c r="B305" s="11">
        <v>2018</v>
      </c>
      <c r="C305" s="11" t="s">
        <v>1582</v>
      </c>
    </row>
    <row r="306" spans="1:8" x14ac:dyDescent="0.3">
      <c r="A306" s="11" t="s">
        <v>1583</v>
      </c>
      <c r="B306" s="11">
        <v>2019</v>
      </c>
      <c r="C306" s="11" t="s">
        <v>1584</v>
      </c>
      <c r="G306" s="8" t="s">
        <v>1585</v>
      </c>
    </row>
    <row r="307" spans="1:8" x14ac:dyDescent="0.3">
      <c r="A307" s="11" t="s">
        <v>1586</v>
      </c>
      <c r="B307" s="11">
        <v>2018</v>
      </c>
      <c r="C307" s="11" t="s">
        <v>1587</v>
      </c>
      <c r="D307" s="11" t="s">
        <v>1588</v>
      </c>
      <c r="G307" s="11" t="s">
        <v>1589</v>
      </c>
    </row>
    <row r="308" spans="1:8" x14ac:dyDescent="0.3">
      <c r="A308" s="11" t="s">
        <v>1590</v>
      </c>
      <c r="B308" s="11">
        <v>2018</v>
      </c>
      <c r="C308" s="11" t="s">
        <v>526</v>
      </c>
      <c r="D308" s="11" t="s">
        <v>1591</v>
      </c>
      <c r="G308" s="11" t="s">
        <v>529</v>
      </c>
    </row>
    <row r="309" spans="1:8" x14ac:dyDescent="0.3">
      <c r="A309" s="11" t="s">
        <v>1592</v>
      </c>
      <c r="B309" s="11">
        <v>2017</v>
      </c>
      <c r="C309" s="11" t="s">
        <v>1593</v>
      </c>
      <c r="D309" s="11" t="s">
        <v>1592</v>
      </c>
      <c r="H309" s="8" t="s">
        <v>1594</v>
      </c>
    </row>
    <row r="310" spans="1:8" x14ac:dyDescent="0.3">
      <c r="A310" s="11" t="s">
        <v>1595</v>
      </c>
      <c r="B310" s="11">
        <v>2016</v>
      </c>
      <c r="C310" s="11" t="s">
        <v>1596</v>
      </c>
      <c r="G310" s="8" t="s">
        <v>1597</v>
      </c>
    </row>
    <row r="311" spans="1:8" x14ac:dyDescent="0.3">
      <c r="A311" s="11" t="s">
        <v>1598</v>
      </c>
      <c r="B311" s="11">
        <v>2020</v>
      </c>
      <c r="C311" s="11" t="s">
        <v>1599</v>
      </c>
      <c r="D311" s="11" t="s">
        <v>1600</v>
      </c>
      <c r="G311" s="11" t="s">
        <v>1601</v>
      </c>
      <c r="H311" s="11" t="s">
        <v>1602</v>
      </c>
    </row>
    <row r="312" spans="1:8" x14ac:dyDescent="0.3">
      <c r="A312" s="11" t="s">
        <v>1603</v>
      </c>
      <c r="B312" s="11">
        <v>2018</v>
      </c>
      <c r="C312" s="11" t="s">
        <v>1604</v>
      </c>
      <c r="D312" s="11" t="s">
        <v>1605</v>
      </c>
      <c r="E312" s="11">
        <v>30</v>
      </c>
    </row>
    <row r="313" spans="1:8" x14ac:dyDescent="0.3">
      <c r="A313" s="11" t="s">
        <v>1606</v>
      </c>
      <c r="B313" s="11">
        <v>2018</v>
      </c>
      <c r="C313" s="11" t="s">
        <v>1607</v>
      </c>
      <c r="D313" s="11" t="s">
        <v>1608</v>
      </c>
      <c r="G313" s="11" t="s">
        <v>1609</v>
      </c>
    </row>
    <row r="314" spans="1:8" x14ac:dyDescent="0.3">
      <c r="A314" s="11" t="s">
        <v>1610</v>
      </c>
      <c r="B314" s="11">
        <v>2020</v>
      </c>
      <c r="C314" s="11" t="s">
        <v>1611</v>
      </c>
      <c r="D314" s="11" t="s">
        <v>1612</v>
      </c>
    </row>
    <row r="315" spans="1:8" x14ac:dyDescent="0.3">
      <c r="A315" s="11" t="s">
        <v>1613</v>
      </c>
      <c r="B315" s="11">
        <v>2015</v>
      </c>
      <c r="C315" s="11" t="s">
        <v>1614</v>
      </c>
      <c r="D315" s="11" t="s">
        <v>1615</v>
      </c>
      <c r="G315" s="11" t="s">
        <v>1616</v>
      </c>
    </row>
    <row r="316" spans="1:8" x14ac:dyDescent="0.3">
      <c r="A316" s="11" t="s">
        <v>1617</v>
      </c>
      <c r="B316" s="11">
        <v>2017</v>
      </c>
      <c r="C316" s="11" t="s">
        <v>827</v>
      </c>
      <c r="D316" s="11" t="s">
        <v>1618</v>
      </c>
    </row>
    <row r="317" spans="1:8" x14ac:dyDescent="0.3">
      <c r="A317" s="11" t="s">
        <v>1619</v>
      </c>
      <c r="B317" s="11">
        <v>2018</v>
      </c>
      <c r="C317" s="11" t="s">
        <v>1620</v>
      </c>
      <c r="D317" s="11" t="s">
        <v>1621</v>
      </c>
      <c r="E317" s="11">
        <v>7</v>
      </c>
      <c r="G317" s="11" t="s">
        <v>1622</v>
      </c>
      <c r="H317" s="11" t="s">
        <v>1623</v>
      </c>
    </row>
    <row r="318" spans="1:8" x14ac:dyDescent="0.3">
      <c r="A318" s="11" t="s">
        <v>1624</v>
      </c>
      <c r="B318" s="11">
        <v>2017</v>
      </c>
      <c r="C318" s="11" t="s">
        <v>1625</v>
      </c>
      <c r="D318" s="11" t="s">
        <v>1626</v>
      </c>
      <c r="H318" s="8" t="s">
        <v>1627</v>
      </c>
    </row>
    <row r="319" spans="1:8" x14ac:dyDescent="0.3">
      <c r="A319" s="11" t="s">
        <v>1628</v>
      </c>
      <c r="B319" s="11">
        <v>2018</v>
      </c>
      <c r="C319" s="11" t="s">
        <v>1629</v>
      </c>
      <c r="D319" s="11" t="s">
        <v>1630</v>
      </c>
    </row>
    <row r="320" spans="1:8" x14ac:dyDescent="0.3">
      <c r="A320" s="11" t="s">
        <v>1631</v>
      </c>
      <c r="B320" s="11">
        <v>2005</v>
      </c>
      <c r="C320" s="11" t="s">
        <v>1632</v>
      </c>
      <c r="G320" s="8" t="s">
        <v>1633</v>
      </c>
    </row>
    <row r="321" spans="1:8" x14ac:dyDescent="0.3">
      <c r="A321" s="11" t="s">
        <v>1634</v>
      </c>
      <c r="B321" s="11">
        <v>2016</v>
      </c>
      <c r="C321" s="11" t="s">
        <v>1635</v>
      </c>
      <c r="D321" s="11" t="s">
        <v>1636</v>
      </c>
      <c r="E321" s="11">
        <v>31</v>
      </c>
      <c r="G321" s="11" t="s">
        <v>1637</v>
      </c>
    </row>
    <row r="322" spans="1:8" x14ac:dyDescent="0.3">
      <c r="A322" s="11" t="s">
        <v>1638</v>
      </c>
      <c r="B322" s="11">
        <v>2020</v>
      </c>
      <c r="C322" s="11" t="s">
        <v>1639</v>
      </c>
      <c r="D322" s="11" t="s">
        <v>1640</v>
      </c>
      <c r="H322" s="8" t="s">
        <v>1641</v>
      </c>
    </row>
    <row r="323" spans="1:8" x14ac:dyDescent="0.3">
      <c r="A323" s="11" t="s">
        <v>1642</v>
      </c>
      <c r="B323" s="11">
        <v>2020</v>
      </c>
      <c r="C323" s="11" t="s">
        <v>1643</v>
      </c>
      <c r="G323" s="8" t="s">
        <v>1644</v>
      </c>
    </row>
    <row r="324" spans="1:8" x14ac:dyDescent="0.3">
      <c r="A324" s="11" t="s">
        <v>1645</v>
      </c>
      <c r="B324" s="11">
        <v>2020</v>
      </c>
      <c r="C324" s="11" t="s">
        <v>1646</v>
      </c>
      <c r="G324" s="8" t="s">
        <v>1647</v>
      </c>
    </row>
    <row r="325" spans="1:8" x14ac:dyDescent="0.3">
      <c r="A325" s="11" t="s">
        <v>1648</v>
      </c>
      <c r="B325" s="11">
        <v>2020</v>
      </c>
      <c r="C325" s="11" t="s">
        <v>1649</v>
      </c>
      <c r="G325" s="8" t="s">
        <v>1650</v>
      </c>
    </row>
    <row r="326" spans="1:8" x14ac:dyDescent="0.3">
      <c r="A326" s="11" t="s">
        <v>1651</v>
      </c>
      <c r="B326" s="11">
        <v>2020</v>
      </c>
      <c r="C326" s="11" t="s">
        <v>1652</v>
      </c>
      <c r="G326" s="8" t="s">
        <v>1653</v>
      </c>
    </row>
    <row r="327" spans="1:8" x14ac:dyDescent="0.3">
      <c r="A327" s="11" t="s">
        <v>1654</v>
      </c>
      <c r="B327" s="11">
        <v>2018</v>
      </c>
      <c r="C327" s="11" t="s">
        <v>1655</v>
      </c>
    </row>
    <row r="328" spans="1:8" x14ac:dyDescent="0.3">
      <c r="A328" s="11" t="s">
        <v>1656</v>
      </c>
      <c r="B328" s="11">
        <v>1948</v>
      </c>
      <c r="C328" s="11" t="s">
        <v>1657</v>
      </c>
    </row>
    <row r="329" spans="1:8" x14ac:dyDescent="0.3">
      <c r="A329" s="11" t="s">
        <v>1658</v>
      </c>
      <c r="B329" s="11">
        <v>1966</v>
      </c>
      <c r="C329" s="11" t="s">
        <v>1659</v>
      </c>
    </row>
    <row r="330" spans="1:8" x14ac:dyDescent="0.3">
      <c r="A330" s="11" t="s">
        <v>1660</v>
      </c>
      <c r="B330" s="11">
        <v>2015</v>
      </c>
      <c r="C330" s="11" t="s">
        <v>1661</v>
      </c>
      <c r="D330" s="11" t="s">
        <v>1662</v>
      </c>
      <c r="G330" s="11">
        <v>41</v>
      </c>
    </row>
    <row r="331" spans="1:8" x14ac:dyDescent="0.3">
      <c r="A331" s="11" t="s">
        <v>1663</v>
      </c>
      <c r="B331" s="11">
        <v>2017</v>
      </c>
      <c r="C331" s="11" t="s">
        <v>1664</v>
      </c>
      <c r="D331" s="11" t="s">
        <v>1665</v>
      </c>
      <c r="G331" s="11" t="s">
        <v>1666</v>
      </c>
    </row>
    <row r="332" spans="1:8" x14ac:dyDescent="0.3">
      <c r="A332" s="11" t="s">
        <v>1667</v>
      </c>
      <c r="B332" s="11">
        <v>2019</v>
      </c>
      <c r="C332" s="11" t="s">
        <v>1668</v>
      </c>
      <c r="D332" s="11" t="s">
        <v>1669</v>
      </c>
      <c r="G332" s="11" t="s">
        <v>1670</v>
      </c>
    </row>
    <row r="333" spans="1:8" x14ac:dyDescent="0.3">
      <c r="A333" s="11" t="s">
        <v>1671</v>
      </c>
      <c r="B333" s="11">
        <v>2019</v>
      </c>
      <c r="C333" s="11" t="s">
        <v>1672</v>
      </c>
      <c r="D333" s="11" t="s">
        <v>1673</v>
      </c>
      <c r="H333" s="11" t="s">
        <v>1674</v>
      </c>
    </row>
    <row r="334" spans="1:8" x14ac:dyDescent="0.3">
      <c r="A334" s="11" t="s">
        <v>1675</v>
      </c>
      <c r="B334" s="11">
        <v>2019</v>
      </c>
      <c r="C334" s="11" t="s">
        <v>1676</v>
      </c>
      <c r="D334" s="11" t="s">
        <v>1677</v>
      </c>
      <c r="E334" s="11">
        <v>14</v>
      </c>
      <c r="G334" s="11" t="s">
        <v>1678</v>
      </c>
      <c r="H334" s="11" t="s">
        <v>1679</v>
      </c>
    </row>
    <row r="335" spans="1:8" x14ac:dyDescent="0.3">
      <c r="A335" s="11" t="s">
        <v>1680</v>
      </c>
      <c r="B335" s="11">
        <v>2016</v>
      </c>
      <c r="C335" s="11" t="s">
        <v>1681</v>
      </c>
      <c r="D335" s="11" t="s">
        <v>1682</v>
      </c>
      <c r="G335" s="11" t="s">
        <v>648</v>
      </c>
    </row>
    <row r="336" spans="1:8" x14ac:dyDescent="0.3">
      <c r="A336" s="11" t="s">
        <v>1683</v>
      </c>
      <c r="B336" s="11">
        <v>2017</v>
      </c>
      <c r="C336" s="11" t="s">
        <v>1684</v>
      </c>
      <c r="D336" s="11" t="s">
        <v>1685</v>
      </c>
      <c r="G336" s="11" t="s">
        <v>1686</v>
      </c>
    </row>
    <row r="337" spans="1:8" x14ac:dyDescent="0.3">
      <c r="A337" s="11" t="s">
        <v>1687</v>
      </c>
      <c r="B337" s="11">
        <v>2017</v>
      </c>
      <c r="C337" s="11" t="s">
        <v>1688</v>
      </c>
      <c r="D337" s="11" t="s">
        <v>1689</v>
      </c>
      <c r="G337" s="11" t="s">
        <v>1690</v>
      </c>
    </row>
    <row r="338" spans="1:8" x14ac:dyDescent="0.3">
      <c r="A338" s="11" t="s">
        <v>1691</v>
      </c>
      <c r="C338" s="11" t="s">
        <v>1691</v>
      </c>
      <c r="G338" s="8" t="s">
        <v>1692</v>
      </c>
    </row>
    <row r="339" spans="1:8" x14ac:dyDescent="0.3">
      <c r="A339" s="11" t="s">
        <v>1693</v>
      </c>
      <c r="B339" s="11">
        <v>2014</v>
      </c>
      <c r="C339" s="11" t="s">
        <v>1694</v>
      </c>
      <c r="D339" s="11" t="s">
        <v>1695</v>
      </c>
      <c r="G339" s="11" t="s">
        <v>1696</v>
      </c>
    </row>
    <row r="340" spans="1:8" x14ac:dyDescent="0.3">
      <c r="A340" s="11" t="s">
        <v>1697</v>
      </c>
      <c r="B340" s="11">
        <v>2017</v>
      </c>
      <c r="C340" s="11" t="s">
        <v>1698</v>
      </c>
      <c r="D340" s="11" t="s">
        <v>1699</v>
      </c>
      <c r="H340" s="8" t="s">
        <v>1700</v>
      </c>
    </row>
    <row r="341" spans="1:8" x14ac:dyDescent="0.3">
      <c r="A341" s="11" t="s">
        <v>1701</v>
      </c>
      <c r="B341" s="11">
        <v>2017</v>
      </c>
      <c r="C341" s="11" t="s">
        <v>1702</v>
      </c>
      <c r="D341" s="11" t="s">
        <v>1703</v>
      </c>
      <c r="G341" s="11" t="s">
        <v>1704</v>
      </c>
    </row>
    <row r="342" spans="1:8" x14ac:dyDescent="0.3">
      <c r="A342" s="11" t="s">
        <v>1705</v>
      </c>
      <c r="B342" s="11">
        <v>2017</v>
      </c>
      <c r="C342" s="11" t="s">
        <v>1706</v>
      </c>
      <c r="D342" s="11" t="s">
        <v>1707</v>
      </c>
      <c r="G342" s="11">
        <v>2</v>
      </c>
    </row>
    <row r="343" spans="1:8" x14ac:dyDescent="0.3">
      <c r="A343" s="11" t="s">
        <v>1708</v>
      </c>
      <c r="B343" s="11">
        <v>2017</v>
      </c>
      <c r="C343" s="11" t="s">
        <v>722</v>
      </c>
      <c r="D343" s="11" t="s">
        <v>1709</v>
      </c>
      <c r="G343" s="11" t="s">
        <v>724</v>
      </c>
    </row>
    <row r="344" spans="1:8" x14ac:dyDescent="0.3">
      <c r="A344" s="11" t="s">
        <v>1710</v>
      </c>
      <c r="B344" s="11">
        <v>2016</v>
      </c>
      <c r="C344" s="11" t="s">
        <v>1711</v>
      </c>
      <c r="D344" s="11" t="s">
        <v>1712</v>
      </c>
      <c r="G344" s="11" t="s">
        <v>1713</v>
      </c>
    </row>
    <row r="345" spans="1:8" x14ac:dyDescent="0.3">
      <c r="A345" s="11" t="s">
        <v>1714</v>
      </c>
      <c r="B345" s="11">
        <v>2017</v>
      </c>
      <c r="C345" s="11" t="s">
        <v>1715</v>
      </c>
      <c r="D345" s="11" t="s">
        <v>1716</v>
      </c>
      <c r="G345" s="11" t="s">
        <v>1717</v>
      </c>
    </row>
    <row r="346" spans="1:8" x14ac:dyDescent="0.3">
      <c r="A346" s="11" t="s">
        <v>1718</v>
      </c>
      <c r="B346" s="11">
        <v>2017</v>
      </c>
      <c r="C346" s="11" t="s">
        <v>1719</v>
      </c>
      <c r="D346" s="11" t="s">
        <v>1720</v>
      </c>
    </row>
    <row r="347" spans="1:8" x14ac:dyDescent="0.3">
      <c r="A347" s="11" t="s">
        <v>1721</v>
      </c>
      <c r="B347" s="11">
        <v>2019</v>
      </c>
      <c r="C347" s="11" t="s">
        <v>1722</v>
      </c>
      <c r="D347" s="11" t="s">
        <v>1723</v>
      </c>
      <c r="E347" s="11">
        <v>13</v>
      </c>
    </row>
    <row r="348" spans="1:8" x14ac:dyDescent="0.3">
      <c r="A348" s="11" t="s">
        <v>1724</v>
      </c>
      <c r="B348" s="11">
        <v>2016</v>
      </c>
      <c r="C348" s="11" t="s">
        <v>1725</v>
      </c>
      <c r="D348" s="11" t="s">
        <v>1726</v>
      </c>
      <c r="G348" s="11" t="s">
        <v>1727</v>
      </c>
    </row>
    <row r="349" spans="1:8" x14ac:dyDescent="0.3">
      <c r="A349" s="11" t="s">
        <v>1728</v>
      </c>
      <c r="B349" s="11">
        <v>2019</v>
      </c>
      <c r="C349" s="11" t="s">
        <v>1729</v>
      </c>
      <c r="D349" s="11" t="s">
        <v>1730</v>
      </c>
      <c r="H349" s="11" t="s">
        <v>1731</v>
      </c>
    </row>
    <row r="350" spans="1:8" x14ac:dyDescent="0.3">
      <c r="A350" s="11" t="s">
        <v>1732</v>
      </c>
      <c r="C350" s="11" t="s">
        <v>1733</v>
      </c>
      <c r="G350" s="8" t="s">
        <v>1734</v>
      </c>
    </row>
    <row r="351" spans="1:8" x14ac:dyDescent="0.3">
      <c r="A351" s="11" t="s">
        <v>1735</v>
      </c>
      <c r="B351" s="11">
        <v>2019</v>
      </c>
      <c r="C351" s="11" t="s">
        <v>1736</v>
      </c>
      <c r="D351" s="11" t="s">
        <v>1677</v>
      </c>
      <c r="E351" s="11">
        <v>14</v>
      </c>
      <c r="F351" s="11">
        <v>8</v>
      </c>
      <c r="G351" s="11" t="s">
        <v>1737</v>
      </c>
      <c r="H351" s="11" t="s">
        <v>590</v>
      </c>
    </row>
    <row r="352" spans="1:8" x14ac:dyDescent="0.3">
      <c r="A352" s="11" t="s">
        <v>1738</v>
      </c>
      <c r="B352" s="11">
        <v>2017</v>
      </c>
      <c r="C352" s="11" t="s">
        <v>1739</v>
      </c>
      <c r="G352" s="8" t="s">
        <v>1740</v>
      </c>
    </row>
    <row r="353" spans="1:8" x14ac:dyDescent="0.3">
      <c r="A353" s="11" t="s">
        <v>1741</v>
      </c>
      <c r="B353" s="11">
        <v>2020</v>
      </c>
      <c r="C353" s="11" t="s">
        <v>1742</v>
      </c>
      <c r="D353" s="11" t="s">
        <v>1743</v>
      </c>
      <c r="E353" s="11">
        <v>17</v>
      </c>
      <c r="G353" s="11">
        <v>10</v>
      </c>
      <c r="H353" s="11" t="s">
        <v>1744</v>
      </c>
    </row>
    <row r="354" spans="1:8" x14ac:dyDescent="0.3">
      <c r="A354" s="11" t="s">
        <v>1745</v>
      </c>
      <c r="B354" s="11">
        <v>2018</v>
      </c>
      <c r="C354" s="11" t="s">
        <v>1746</v>
      </c>
      <c r="D354" s="11" t="s">
        <v>1747</v>
      </c>
      <c r="G354" s="11" t="s">
        <v>1748</v>
      </c>
    </row>
    <row r="355" spans="1:8" x14ac:dyDescent="0.3">
      <c r="A355" s="11" t="s">
        <v>1749</v>
      </c>
      <c r="B355" s="11">
        <v>2021</v>
      </c>
      <c r="C355" s="11" t="s">
        <v>1750</v>
      </c>
      <c r="D355" s="11" t="s">
        <v>1751</v>
      </c>
      <c r="H355" s="11" t="s">
        <v>1752</v>
      </c>
    </row>
    <row r="356" spans="1:8" x14ac:dyDescent="0.3">
      <c r="A356" s="11" t="s">
        <v>1753</v>
      </c>
      <c r="B356" s="11">
        <v>2020</v>
      </c>
      <c r="C356" s="11" t="s">
        <v>601</v>
      </c>
      <c r="D356" s="11" t="s">
        <v>1754</v>
      </c>
      <c r="G356" s="11" t="s">
        <v>603</v>
      </c>
      <c r="H356" s="11" t="s">
        <v>1755</v>
      </c>
    </row>
    <row r="357" spans="1:8" x14ac:dyDescent="0.3">
      <c r="A357" s="11" t="s">
        <v>1756</v>
      </c>
      <c r="B357" s="11">
        <v>2019</v>
      </c>
      <c r="C357" s="11" t="s">
        <v>1757</v>
      </c>
      <c r="G357" s="11" t="s">
        <v>1758</v>
      </c>
      <c r="H357" s="11" t="s">
        <v>1759</v>
      </c>
    </row>
    <row r="358" spans="1:8" x14ac:dyDescent="0.3">
      <c r="A358" s="11" t="s">
        <v>1760</v>
      </c>
      <c r="B358" s="11">
        <v>2019</v>
      </c>
      <c r="C358" s="11" t="s">
        <v>1761</v>
      </c>
      <c r="G358" s="11" t="s">
        <v>1762</v>
      </c>
      <c r="H358" s="11" t="s">
        <v>1763</v>
      </c>
    </row>
    <row r="359" spans="1:8" x14ac:dyDescent="0.3">
      <c r="A359" s="11" t="s">
        <v>1764</v>
      </c>
      <c r="B359" s="11">
        <v>2011</v>
      </c>
      <c r="C359" s="11" t="s">
        <v>1765</v>
      </c>
      <c r="D359" s="11" t="s">
        <v>1766</v>
      </c>
      <c r="G359" s="11" t="s">
        <v>1767</v>
      </c>
    </row>
    <row r="360" spans="1:8" x14ac:dyDescent="0.3">
      <c r="A360" s="11" t="s">
        <v>1768</v>
      </c>
      <c r="B360" s="11">
        <v>2004</v>
      </c>
      <c r="C360" s="11" t="s">
        <v>1769</v>
      </c>
      <c r="D360" s="11" t="s">
        <v>1770</v>
      </c>
      <c r="G360" s="11" t="s">
        <v>1771</v>
      </c>
    </row>
    <row r="361" spans="1:8" x14ac:dyDescent="0.3">
      <c r="A361" s="11" t="s">
        <v>1772</v>
      </c>
      <c r="B361" s="11">
        <v>2018</v>
      </c>
      <c r="C361" s="11" t="s">
        <v>1773</v>
      </c>
      <c r="D361" s="11" t="s">
        <v>715</v>
      </c>
      <c r="E361" s="11">
        <v>6</v>
      </c>
      <c r="G361" s="11" t="s">
        <v>1774</v>
      </c>
      <c r="H361" s="11" t="s">
        <v>1775</v>
      </c>
    </row>
    <row r="362" spans="1:8" x14ac:dyDescent="0.3">
      <c r="A362" s="11" t="s">
        <v>1776</v>
      </c>
      <c r="B362" s="11">
        <v>2019</v>
      </c>
      <c r="C362" s="11" t="s">
        <v>1777</v>
      </c>
      <c r="D362" s="11" t="s">
        <v>1778</v>
      </c>
      <c r="G362" s="11" t="s">
        <v>787</v>
      </c>
    </row>
    <row r="363" spans="1:8" x14ac:dyDescent="0.3">
      <c r="A363" s="11" t="s">
        <v>1779</v>
      </c>
      <c r="B363" s="11">
        <v>2006</v>
      </c>
      <c r="C363" s="11" t="s">
        <v>1780</v>
      </c>
      <c r="D363" s="11" t="s">
        <v>1781</v>
      </c>
      <c r="E363" s="11">
        <v>2009</v>
      </c>
      <c r="G363" s="11" t="s">
        <v>1782</v>
      </c>
      <c r="H363" s="11" t="s">
        <v>1783</v>
      </c>
    </row>
    <row r="364" spans="1:8" x14ac:dyDescent="0.3">
      <c r="A364" s="11" t="s">
        <v>1784</v>
      </c>
      <c r="B364" s="11">
        <v>2018</v>
      </c>
      <c r="C364" s="11" t="s">
        <v>1785</v>
      </c>
      <c r="D364" s="11" t="s">
        <v>1786</v>
      </c>
      <c r="G364" s="11" t="s">
        <v>1787</v>
      </c>
    </row>
    <row r="365" spans="1:8" x14ac:dyDescent="0.3">
      <c r="A365" s="11" t="s">
        <v>1788</v>
      </c>
      <c r="B365" s="11">
        <v>2018</v>
      </c>
      <c r="C365" s="11" t="s">
        <v>1789</v>
      </c>
      <c r="D365" s="11" t="s">
        <v>1790</v>
      </c>
      <c r="G365" s="11" t="s">
        <v>1791</v>
      </c>
    </row>
    <row r="366" spans="1:8" x14ac:dyDescent="0.3">
      <c r="A366" s="11" t="s">
        <v>1792</v>
      </c>
      <c r="B366" s="11">
        <v>2019</v>
      </c>
      <c r="C366" s="11" t="s">
        <v>1793</v>
      </c>
      <c r="D366" s="11" t="s">
        <v>1794</v>
      </c>
      <c r="E366" s="11">
        <v>26</v>
      </c>
      <c r="G366" s="11">
        <v>104223</v>
      </c>
      <c r="H366" s="11" t="s">
        <v>1795</v>
      </c>
    </row>
    <row r="367" spans="1:8" x14ac:dyDescent="0.3">
      <c r="A367" s="11" t="s">
        <v>1796</v>
      </c>
      <c r="B367" s="11">
        <v>2020</v>
      </c>
      <c r="C367" s="11" t="s">
        <v>1797</v>
      </c>
      <c r="D367" s="11" t="s">
        <v>1798</v>
      </c>
      <c r="E367" s="11">
        <v>20</v>
      </c>
      <c r="G367" s="11" t="s">
        <v>1799</v>
      </c>
      <c r="H367" s="11" t="s">
        <v>1800</v>
      </c>
    </row>
    <row r="368" spans="1:8" x14ac:dyDescent="0.3">
      <c r="A368" s="11" t="s">
        <v>1801</v>
      </c>
      <c r="B368" s="11">
        <v>2018</v>
      </c>
      <c r="C368" s="11" t="s">
        <v>1802</v>
      </c>
      <c r="D368" s="11" t="s">
        <v>1803</v>
      </c>
      <c r="G368" s="11" t="s">
        <v>1804</v>
      </c>
    </row>
    <row r="369" spans="1:8" x14ac:dyDescent="0.3">
      <c r="A369" s="11" t="s">
        <v>1805</v>
      </c>
      <c r="B369" s="11">
        <v>2018</v>
      </c>
      <c r="C369" s="11" t="s">
        <v>1806</v>
      </c>
      <c r="D369" s="11" t="s">
        <v>1807</v>
      </c>
      <c r="G369" s="11" t="s">
        <v>1808</v>
      </c>
    </row>
    <row r="370" spans="1:8" x14ac:dyDescent="0.3">
      <c r="A370" s="11" t="s">
        <v>1809</v>
      </c>
      <c r="B370" s="11">
        <v>2019</v>
      </c>
      <c r="C370" s="11" t="s">
        <v>1810</v>
      </c>
      <c r="D370" s="11" t="s">
        <v>1811</v>
      </c>
      <c r="E370" s="11">
        <v>6</v>
      </c>
      <c r="G370" s="11" t="s">
        <v>1812</v>
      </c>
      <c r="H370" s="11" t="s">
        <v>1813</v>
      </c>
    </row>
    <row r="371" spans="1:8" x14ac:dyDescent="0.3">
      <c r="A371" s="11" t="s">
        <v>1814</v>
      </c>
      <c r="B371" s="11">
        <v>2020</v>
      </c>
      <c r="C371" s="11" t="s">
        <v>1815</v>
      </c>
      <c r="D371" s="11" t="s">
        <v>1816</v>
      </c>
      <c r="E371" s="11">
        <v>171</v>
      </c>
      <c r="G371" s="11" t="s">
        <v>1817</v>
      </c>
      <c r="H371" s="11" t="s">
        <v>1818</v>
      </c>
    </row>
    <row r="372" spans="1:8" x14ac:dyDescent="0.3">
      <c r="A372" s="11" t="s">
        <v>1819</v>
      </c>
      <c r="B372" s="11">
        <v>2020</v>
      </c>
      <c r="C372" s="11" t="s">
        <v>1820</v>
      </c>
      <c r="D372" s="11" t="s">
        <v>1798</v>
      </c>
      <c r="E372" s="11">
        <v>20</v>
      </c>
    </row>
    <row r="373" spans="1:8" x14ac:dyDescent="0.3">
      <c r="A373" s="11" t="s">
        <v>1821</v>
      </c>
      <c r="B373" s="11">
        <v>2018</v>
      </c>
      <c r="C373" s="11" t="s">
        <v>1822</v>
      </c>
      <c r="D373" s="11" t="s">
        <v>1823</v>
      </c>
      <c r="E373" s="11">
        <v>9</v>
      </c>
      <c r="G373" s="11" t="s">
        <v>1824</v>
      </c>
      <c r="H373" s="11" t="s">
        <v>1825</v>
      </c>
    </row>
    <row r="374" spans="1:8" x14ac:dyDescent="0.3">
      <c r="A374" s="11" t="s">
        <v>1826</v>
      </c>
      <c r="B374" s="11">
        <v>2019</v>
      </c>
      <c r="C374" s="11" t="s">
        <v>1827</v>
      </c>
      <c r="D374" s="11" t="s">
        <v>1828</v>
      </c>
      <c r="H374" s="11" t="s">
        <v>1829</v>
      </c>
    </row>
    <row r="375" spans="1:8" x14ac:dyDescent="0.3">
      <c r="A375" s="11" t="s">
        <v>1830</v>
      </c>
      <c r="B375" s="11">
        <v>2015</v>
      </c>
      <c r="C375" s="11" t="s">
        <v>1831</v>
      </c>
      <c r="D375" s="11" t="s">
        <v>1832</v>
      </c>
      <c r="H375" s="11" t="s">
        <v>1833</v>
      </c>
    </row>
    <row r="376" spans="1:8" x14ac:dyDescent="0.3">
      <c r="A376" s="11" t="s">
        <v>1834</v>
      </c>
      <c r="B376" s="11">
        <v>2018</v>
      </c>
      <c r="C376" s="11" t="s">
        <v>1835</v>
      </c>
      <c r="D376" s="11" t="s">
        <v>1836</v>
      </c>
      <c r="G376" s="11" t="s">
        <v>1837</v>
      </c>
    </row>
    <row r="377" spans="1:8" x14ac:dyDescent="0.3">
      <c r="A377" s="11" t="s">
        <v>1772</v>
      </c>
      <c r="B377" s="11">
        <v>2018</v>
      </c>
      <c r="C377" s="11" t="s">
        <v>1838</v>
      </c>
      <c r="D377" s="11" t="s">
        <v>715</v>
      </c>
      <c r="G377" s="11" t="s">
        <v>1774</v>
      </c>
    </row>
    <row r="378" spans="1:8" x14ac:dyDescent="0.3">
      <c r="A378" s="11" t="s">
        <v>1839</v>
      </c>
      <c r="B378" s="11">
        <v>2018</v>
      </c>
      <c r="C378" s="11" t="s">
        <v>1840</v>
      </c>
      <c r="D378" s="11" t="s">
        <v>1841</v>
      </c>
      <c r="G378" s="11" t="s">
        <v>1842</v>
      </c>
    </row>
    <row r="379" spans="1:8" x14ac:dyDescent="0.3">
      <c r="A379" s="11" t="s">
        <v>1843</v>
      </c>
      <c r="B379" s="11">
        <v>2018</v>
      </c>
      <c r="C379" s="11" t="s">
        <v>1844</v>
      </c>
      <c r="D379" s="11" t="s">
        <v>1845</v>
      </c>
    </row>
    <row r="380" spans="1:8" x14ac:dyDescent="0.3">
      <c r="A380" s="11" t="s">
        <v>1846</v>
      </c>
      <c r="B380" s="11">
        <v>2018</v>
      </c>
      <c r="C380" s="11" t="s">
        <v>1847</v>
      </c>
      <c r="D380" s="11" t="s">
        <v>1848</v>
      </c>
      <c r="G380" s="11" t="s">
        <v>1849</v>
      </c>
    </row>
    <row r="381" spans="1:8" x14ac:dyDescent="0.3">
      <c r="A381" s="11" t="s">
        <v>1850</v>
      </c>
      <c r="B381" s="11">
        <v>2018</v>
      </c>
      <c r="C381" s="11" t="s">
        <v>1851</v>
      </c>
      <c r="D381" s="11" t="s">
        <v>1852</v>
      </c>
      <c r="G381" s="11" t="s">
        <v>1853</v>
      </c>
    </row>
    <row r="382" spans="1:8" x14ac:dyDescent="0.3">
      <c r="A382" s="11" t="s">
        <v>1854</v>
      </c>
      <c r="B382" s="11">
        <v>2017</v>
      </c>
      <c r="C382" s="11" t="s">
        <v>1855</v>
      </c>
      <c r="D382" s="11" t="s">
        <v>1856</v>
      </c>
      <c r="E382" s="11">
        <v>4</v>
      </c>
      <c r="G382" s="11" t="s">
        <v>1857</v>
      </c>
    </row>
    <row r="383" spans="1:8" x14ac:dyDescent="0.3">
      <c r="A383" s="11" t="s">
        <v>1858</v>
      </c>
      <c r="B383" s="11">
        <v>2018</v>
      </c>
      <c r="C383" s="11" t="s">
        <v>1859</v>
      </c>
      <c r="D383" s="11" t="s">
        <v>1860</v>
      </c>
      <c r="G383" s="11" t="s">
        <v>1861</v>
      </c>
    </row>
    <row r="384" spans="1:8" x14ac:dyDescent="0.3">
      <c r="A384" s="11" t="s">
        <v>1862</v>
      </c>
      <c r="B384" s="11">
        <v>2018</v>
      </c>
      <c r="C384" s="11" t="s">
        <v>1863</v>
      </c>
      <c r="D384" s="11" t="s">
        <v>1864</v>
      </c>
      <c r="G384" s="11" t="s">
        <v>1865</v>
      </c>
    </row>
    <row r="385" spans="1:8" x14ac:dyDescent="0.3">
      <c r="A385" s="11" t="s">
        <v>1866</v>
      </c>
      <c r="B385" s="11">
        <v>2019</v>
      </c>
      <c r="C385" s="11" t="s">
        <v>1867</v>
      </c>
      <c r="D385" s="11" t="s">
        <v>1811</v>
      </c>
      <c r="E385" s="11">
        <v>6</v>
      </c>
      <c r="G385" s="11" t="s">
        <v>1868</v>
      </c>
      <c r="H385" s="11" t="s">
        <v>1869</v>
      </c>
    </row>
    <row r="386" spans="1:8" x14ac:dyDescent="0.3">
      <c r="A386" s="11" t="s">
        <v>1870</v>
      </c>
      <c r="B386" s="11">
        <v>2019</v>
      </c>
      <c r="C386" s="11" t="s">
        <v>1871</v>
      </c>
      <c r="D386" s="11" t="s">
        <v>1872</v>
      </c>
      <c r="G386" s="11" t="s">
        <v>1873</v>
      </c>
    </row>
    <row r="387" spans="1:8" x14ac:dyDescent="0.3">
      <c r="A387" s="11" t="s">
        <v>1874</v>
      </c>
      <c r="B387" s="11">
        <v>2015</v>
      </c>
      <c r="C387" s="11" t="s">
        <v>1875</v>
      </c>
      <c r="D387" s="11" t="s">
        <v>1876</v>
      </c>
      <c r="G387" s="11" t="s">
        <v>1877</v>
      </c>
      <c r="H387" s="11" t="s">
        <v>1878</v>
      </c>
    </row>
    <row r="388" spans="1:8" x14ac:dyDescent="0.3">
      <c r="A388" s="11" t="s">
        <v>1879</v>
      </c>
      <c r="B388" s="11">
        <v>2018</v>
      </c>
      <c r="C388" s="11" t="s">
        <v>1880</v>
      </c>
      <c r="D388" s="11" t="s">
        <v>1881</v>
      </c>
      <c r="G388" s="11" t="s">
        <v>1882</v>
      </c>
    </row>
    <row r="389" spans="1:8" x14ac:dyDescent="0.3">
      <c r="A389" s="11" t="s">
        <v>1883</v>
      </c>
      <c r="B389" s="11">
        <v>2018</v>
      </c>
      <c r="C389" s="11" t="s">
        <v>1884</v>
      </c>
      <c r="D389" s="11" t="s">
        <v>1885</v>
      </c>
      <c r="G389" s="11" t="s">
        <v>1886</v>
      </c>
    </row>
    <row r="390" spans="1:8" x14ac:dyDescent="0.3">
      <c r="A390" s="11" t="s">
        <v>1887</v>
      </c>
      <c r="B390" s="11">
        <v>2019</v>
      </c>
      <c r="C390" s="11" t="s">
        <v>1888</v>
      </c>
      <c r="D390" s="11" t="s">
        <v>715</v>
      </c>
      <c r="E390" s="11">
        <v>7</v>
      </c>
      <c r="G390" s="11" t="s">
        <v>1889</v>
      </c>
      <c r="H390" s="11" t="s">
        <v>1890</v>
      </c>
    </row>
    <row r="391" spans="1:8" x14ac:dyDescent="0.3">
      <c r="A391" s="11" t="s">
        <v>1891</v>
      </c>
      <c r="B391" s="11">
        <v>2020</v>
      </c>
      <c r="C391" s="11" t="s">
        <v>1892</v>
      </c>
      <c r="D391" s="11" t="s">
        <v>1893</v>
      </c>
      <c r="E391" s="11">
        <v>10</v>
      </c>
      <c r="G391" s="11" t="s">
        <v>855</v>
      </c>
      <c r="H391" s="11" t="s">
        <v>1894</v>
      </c>
    </row>
    <row r="392" spans="1:8" x14ac:dyDescent="0.3">
      <c r="A392" s="11" t="s">
        <v>1895</v>
      </c>
      <c r="B392" s="11">
        <v>2000</v>
      </c>
      <c r="C392" s="11" t="s">
        <v>1896</v>
      </c>
      <c r="D392" s="11" t="s">
        <v>1897</v>
      </c>
      <c r="G392" s="11">
        <v>72</v>
      </c>
    </row>
    <row r="393" spans="1:8" x14ac:dyDescent="0.3">
      <c r="A393" s="11" t="s">
        <v>1898</v>
      </c>
      <c r="B393" s="11">
        <v>2019</v>
      </c>
      <c r="C393" s="11" t="s">
        <v>1899</v>
      </c>
      <c r="D393" s="11" t="s">
        <v>1900</v>
      </c>
      <c r="E393" s="11">
        <v>22</v>
      </c>
      <c r="G393" s="11" t="s">
        <v>1901</v>
      </c>
      <c r="H393" s="11" t="s">
        <v>1902</v>
      </c>
    </row>
    <row r="394" spans="1:8" x14ac:dyDescent="0.3">
      <c r="A394" s="11" t="s">
        <v>1903</v>
      </c>
      <c r="B394" s="11">
        <v>2018</v>
      </c>
      <c r="C394" s="11" t="s">
        <v>1904</v>
      </c>
      <c r="D394" s="11" t="s">
        <v>1905</v>
      </c>
      <c r="E394" s="11">
        <v>1</v>
      </c>
      <c r="G394" s="11" t="s">
        <v>760</v>
      </c>
    </row>
    <row r="395" spans="1:8" x14ac:dyDescent="0.3">
      <c r="A395" s="11" t="s">
        <v>1906</v>
      </c>
      <c r="B395" s="11">
        <v>1997</v>
      </c>
      <c r="C395" s="11" t="s">
        <v>1907</v>
      </c>
      <c r="D395" s="11" t="s">
        <v>1908</v>
      </c>
      <c r="G395" s="11" t="s">
        <v>1909</v>
      </c>
    </row>
    <row r="396" spans="1:8" x14ac:dyDescent="0.3">
      <c r="A396" s="11" t="s">
        <v>1910</v>
      </c>
      <c r="B396" s="11">
        <v>2018</v>
      </c>
      <c r="C396" s="11" t="s">
        <v>1911</v>
      </c>
      <c r="D396" s="11" t="s">
        <v>1912</v>
      </c>
      <c r="G396" s="11" t="s">
        <v>1913</v>
      </c>
    </row>
    <row r="397" spans="1:8" x14ac:dyDescent="0.3">
      <c r="A397" s="11" t="s">
        <v>1914</v>
      </c>
      <c r="B397" s="11">
        <v>2019</v>
      </c>
      <c r="C397" s="11" t="s">
        <v>1915</v>
      </c>
      <c r="D397" s="11" t="s">
        <v>1916</v>
      </c>
      <c r="G397" s="11" t="s">
        <v>1917</v>
      </c>
    </row>
    <row r="398" spans="1:8" x14ac:dyDescent="0.3">
      <c r="A398" s="11" t="s">
        <v>1918</v>
      </c>
      <c r="B398" s="11">
        <v>2015</v>
      </c>
      <c r="C398" s="11" t="s">
        <v>1919</v>
      </c>
      <c r="D398" s="11" t="s">
        <v>1832</v>
      </c>
      <c r="E398" s="11">
        <v>10</v>
      </c>
      <c r="G398" s="11" t="s">
        <v>1920</v>
      </c>
    </row>
    <row r="399" spans="1:8" x14ac:dyDescent="0.3">
      <c r="A399" s="11" t="s">
        <v>1921</v>
      </c>
      <c r="B399" s="11">
        <v>2012</v>
      </c>
      <c r="C399" s="11" t="s">
        <v>1242</v>
      </c>
      <c r="D399" s="11" t="s">
        <v>1922</v>
      </c>
      <c r="G399" s="11" t="s">
        <v>1923</v>
      </c>
    </row>
    <row r="400" spans="1:8" x14ac:dyDescent="0.3">
      <c r="A400" s="11" t="s">
        <v>1924</v>
      </c>
      <c r="B400" s="11">
        <v>2018</v>
      </c>
      <c r="C400" s="11" t="s">
        <v>1925</v>
      </c>
      <c r="D400" s="11" t="s">
        <v>1926</v>
      </c>
      <c r="G400" s="11" t="s">
        <v>1927</v>
      </c>
    </row>
    <row r="401" spans="1:8" x14ac:dyDescent="0.3">
      <c r="A401" s="11" t="s">
        <v>1924</v>
      </c>
      <c r="B401" s="11">
        <v>2018</v>
      </c>
      <c r="C401" s="11" t="s">
        <v>1928</v>
      </c>
      <c r="D401" s="11" t="s">
        <v>1929</v>
      </c>
      <c r="G401" s="11" t="s">
        <v>1930</v>
      </c>
      <c r="H401" s="11" t="s">
        <v>1931</v>
      </c>
    </row>
    <row r="402" spans="1:8" x14ac:dyDescent="0.3">
      <c r="A402" s="11" t="s">
        <v>1932</v>
      </c>
      <c r="B402" s="11">
        <v>2012</v>
      </c>
      <c r="C402" s="11" t="s">
        <v>1933</v>
      </c>
      <c r="D402" s="11" t="s">
        <v>1934</v>
      </c>
      <c r="G402" s="11" t="s">
        <v>1935</v>
      </c>
    </row>
    <row r="403" spans="1:8" x14ac:dyDescent="0.3">
      <c r="A403" s="11" t="s">
        <v>1936</v>
      </c>
      <c r="B403" s="11">
        <v>2012</v>
      </c>
      <c r="C403" s="11" t="s">
        <v>1937</v>
      </c>
      <c r="D403" s="11" t="s">
        <v>1938</v>
      </c>
      <c r="E403" s="11">
        <v>2</v>
      </c>
      <c r="G403" s="11">
        <v>30</v>
      </c>
      <c r="H403" s="11" t="s">
        <v>1939</v>
      </c>
    </row>
    <row r="404" spans="1:8" x14ac:dyDescent="0.3">
      <c r="A404" s="11" t="s">
        <v>1940</v>
      </c>
      <c r="B404" s="11">
        <v>2015</v>
      </c>
      <c r="C404" s="11" t="s">
        <v>1941</v>
      </c>
      <c r="D404" s="11" t="s">
        <v>1942</v>
      </c>
      <c r="E404" s="11">
        <v>7</v>
      </c>
      <c r="G404" s="11" t="s">
        <v>491</v>
      </c>
      <c r="H404" s="11" t="s">
        <v>492</v>
      </c>
    </row>
    <row r="405" spans="1:8" x14ac:dyDescent="0.3">
      <c r="A405" s="11" t="s">
        <v>1943</v>
      </c>
      <c r="B405" s="11">
        <v>2018</v>
      </c>
      <c r="C405" s="11" t="s">
        <v>1944</v>
      </c>
      <c r="D405" s="11" t="s">
        <v>1945</v>
      </c>
      <c r="G405" s="11" t="s">
        <v>1946</v>
      </c>
    </row>
    <row r="406" spans="1:8" x14ac:dyDescent="0.3">
      <c r="A406" s="11" t="s">
        <v>1947</v>
      </c>
      <c r="B406" s="11">
        <v>2019</v>
      </c>
      <c r="C406" s="11" t="s">
        <v>1948</v>
      </c>
      <c r="D406" s="11" t="s">
        <v>1949</v>
      </c>
      <c r="G406" s="11" t="s">
        <v>1950</v>
      </c>
    </row>
    <row r="407" spans="1:8" x14ac:dyDescent="0.3">
      <c r="A407" s="11" t="s">
        <v>1951</v>
      </c>
      <c r="B407" s="11">
        <v>2015</v>
      </c>
      <c r="C407" s="11" t="s">
        <v>1952</v>
      </c>
      <c r="D407" s="11" t="s">
        <v>1953</v>
      </c>
    </row>
    <row r="408" spans="1:8" x14ac:dyDescent="0.3">
      <c r="A408" s="11" t="s">
        <v>1784</v>
      </c>
      <c r="B408" s="11">
        <v>2018</v>
      </c>
      <c r="C408" s="11" t="s">
        <v>1785</v>
      </c>
      <c r="D408" s="11" t="s">
        <v>1954</v>
      </c>
    </row>
    <row r="409" spans="1:8" x14ac:dyDescent="0.3">
      <c r="A409" s="11" t="s">
        <v>1932</v>
      </c>
      <c r="B409" s="11">
        <v>2012</v>
      </c>
      <c r="C409" s="11" t="s">
        <v>1933</v>
      </c>
      <c r="D409" s="11" t="s">
        <v>1955</v>
      </c>
      <c r="G409" s="11" t="s">
        <v>1935</v>
      </c>
    </row>
    <row r="410" spans="1:8" x14ac:dyDescent="0.3">
      <c r="A410" s="11" t="s">
        <v>1956</v>
      </c>
      <c r="B410" s="11">
        <v>2014</v>
      </c>
      <c r="C410" s="11" t="s">
        <v>1957</v>
      </c>
      <c r="D410" s="11" t="s">
        <v>1958</v>
      </c>
      <c r="E410" s="11">
        <v>13</v>
      </c>
    </row>
    <row r="411" spans="1:8" x14ac:dyDescent="0.3">
      <c r="A411" s="11" t="s">
        <v>1959</v>
      </c>
      <c r="B411" s="11">
        <v>2020</v>
      </c>
      <c r="C411" s="11" t="s">
        <v>1960</v>
      </c>
      <c r="D411" s="11" t="s">
        <v>1612</v>
      </c>
      <c r="G411" s="11">
        <v>12</v>
      </c>
    </row>
    <row r="412" spans="1:8" x14ac:dyDescent="0.3">
      <c r="A412" s="11" t="s">
        <v>1961</v>
      </c>
      <c r="B412" s="11">
        <v>2018</v>
      </c>
      <c r="C412" s="11" t="s">
        <v>1962</v>
      </c>
      <c r="D412" s="11" t="s">
        <v>1963</v>
      </c>
      <c r="E412" s="11">
        <v>8</v>
      </c>
      <c r="G412" s="11" t="s">
        <v>1964</v>
      </c>
      <c r="H412" s="11" t="s">
        <v>1965</v>
      </c>
    </row>
    <row r="413" spans="1:8" x14ac:dyDescent="0.3">
      <c r="A413" s="11" t="s">
        <v>1966</v>
      </c>
      <c r="B413" s="11">
        <v>2016</v>
      </c>
      <c r="C413" s="11" t="s">
        <v>1967</v>
      </c>
      <c r="G413" s="8" t="s">
        <v>1968</v>
      </c>
    </row>
    <row r="414" spans="1:8" x14ac:dyDescent="0.3">
      <c r="A414" s="11" t="s">
        <v>1969</v>
      </c>
      <c r="B414" s="11">
        <v>2018</v>
      </c>
      <c r="C414" s="11" t="s">
        <v>1970</v>
      </c>
      <c r="D414" s="11" t="s">
        <v>1971</v>
      </c>
      <c r="G414" s="11" t="s">
        <v>700</v>
      </c>
    </row>
    <row r="415" spans="1:8" x14ac:dyDescent="0.3">
      <c r="A415" s="11" t="s">
        <v>1972</v>
      </c>
      <c r="B415" s="11">
        <v>2015</v>
      </c>
      <c r="C415" s="11" t="s">
        <v>1973</v>
      </c>
      <c r="D415" s="11" t="s">
        <v>1974</v>
      </c>
      <c r="E415" s="11">
        <v>10</v>
      </c>
    </row>
    <row r="416" spans="1:8" x14ac:dyDescent="0.3">
      <c r="A416" s="11" t="s">
        <v>1975</v>
      </c>
      <c r="B416" s="11">
        <v>2019</v>
      </c>
      <c r="C416" s="11" t="s">
        <v>1976</v>
      </c>
      <c r="D416" s="11" t="s">
        <v>1977</v>
      </c>
      <c r="G416" s="11">
        <v>5</v>
      </c>
    </row>
    <row r="417" spans="1:8" x14ac:dyDescent="0.3">
      <c r="A417" s="11" t="s">
        <v>1978</v>
      </c>
      <c r="B417" s="11">
        <v>2016</v>
      </c>
      <c r="C417" s="11" t="s">
        <v>1979</v>
      </c>
      <c r="D417" s="11" t="s">
        <v>1980</v>
      </c>
      <c r="G417" s="11" t="s">
        <v>1981</v>
      </c>
    </row>
    <row r="418" spans="1:8" x14ac:dyDescent="0.3">
      <c r="A418" s="11" t="s">
        <v>1982</v>
      </c>
      <c r="B418" s="11">
        <v>2019</v>
      </c>
      <c r="C418" s="11" t="s">
        <v>1983</v>
      </c>
      <c r="D418" s="11" t="s">
        <v>1984</v>
      </c>
    </row>
    <row r="419" spans="1:8" x14ac:dyDescent="0.3">
      <c r="A419" s="11" t="s">
        <v>1924</v>
      </c>
      <c r="B419" s="11">
        <v>2018</v>
      </c>
      <c r="C419" s="11" t="s">
        <v>1925</v>
      </c>
      <c r="D419" s="11" t="s">
        <v>1926</v>
      </c>
      <c r="E419" s="11">
        <v>48</v>
      </c>
      <c r="G419" s="11" t="s">
        <v>1927</v>
      </c>
      <c r="H419" s="11" t="s">
        <v>1931</v>
      </c>
    </row>
    <row r="420" spans="1:8" x14ac:dyDescent="0.3">
      <c r="A420" s="11" t="s">
        <v>1985</v>
      </c>
      <c r="B420" s="11">
        <v>2020</v>
      </c>
      <c r="C420" s="11" t="s">
        <v>1611</v>
      </c>
      <c r="D420" s="11" t="s">
        <v>1986</v>
      </c>
      <c r="E420" s="11">
        <v>1101</v>
      </c>
      <c r="G420" s="11" t="s">
        <v>1987</v>
      </c>
      <c r="H420" s="11" t="s">
        <v>1988</v>
      </c>
    </row>
    <row r="421" spans="1:8" x14ac:dyDescent="0.3">
      <c r="A421" s="11" t="s">
        <v>1989</v>
      </c>
      <c r="B421" s="11">
        <v>2020</v>
      </c>
      <c r="C421" s="11" t="s">
        <v>1990</v>
      </c>
      <c r="D421" s="11" t="s">
        <v>1991</v>
      </c>
      <c r="H421" s="11" t="s">
        <v>1992</v>
      </c>
    </row>
    <row r="422" spans="1:8" x14ac:dyDescent="0.3">
      <c r="A422" s="11" t="s">
        <v>1993</v>
      </c>
      <c r="B422" s="11">
        <v>2019</v>
      </c>
      <c r="C422" s="11" t="s">
        <v>1994</v>
      </c>
      <c r="D422" s="11" t="s">
        <v>1699</v>
      </c>
      <c r="H422" s="8" t="s">
        <v>1995</v>
      </c>
    </row>
    <row r="423" spans="1:8" x14ac:dyDescent="0.3">
      <c r="A423" s="11" t="s">
        <v>1996</v>
      </c>
      <c r="B423" s="11">
        <v>2019</v>
      </c>
      <c r="C423" s="11" t="s">
        <v>1997</v>
      </c>
      <c r="G423" s="8" t="s">
        <v>1998</v>
      </c>
    </row>
    <row r="424" spans="1:8" x14ac:dyDescent="0.3">
      <c r="A424" s="11" t="s">
        <v>1999</v>
      </c>
      <c r="B424" s="11">
        <v>2020</v>
      </c>
      <c r="C424" s="11" t="s">
        <v>2000</v>
      </c>
      <c r="D424" s="11" t="s">
        <v>2001</v>
      </c>
      <c r="E424" s="11" t="s">
        <v>2002</v>
      </c>
      <c r="F424" s="11" t="s">
        <v>2003</v>
      </c>
      <c r="G424" s="11" t="s">
        <v>2004</v>
      </c>
    </row>
    <row r="425" spans="1:8" x14ac:dyDescent="0.3">
      <c r="A425" s="11" t="s">
        <v>2005</v>
      </c>
      <c r="B425" s="11">
        <v>2020</v>
      </c>
      <c r="C425" s="11" t="s">
        <v>2006</v>
      </c>
      <c r="D425" s="11" t="s">
        <v>2007</v>
      </c>
      <c r="E425" s="11">
        <v>11</v>
      </c>
      <c r="G425" s="11" t="s">
        <v>2008</v>
      </c>
      <c r="H425" s="11" t="s">
        <v>2009</v>
      </c>
    </row>
    <row r="426" spans="1:8" x14ac:dyDescent="0.3">
      <c r="A426" s="11" t="s">
        <v>2010</v>
      </c>
      <c r="B426" s="11">
        <v>2021</v>
      </c>
      <c r="C426" s="11" t="s">
        <v>184</v>
      </c>
      <c r="D426" s="11" t="s">
        <v>1991</v>
      </c>
      <c r="E426" s="11">
        <v>166</v>
      </c>
    </row>
    <row r="427" spans="1:8" x14ac:dyDescent="0.3">
      <c r="A427" s="11" t="s">
        <v>2011</v>
      </c>
      <c r="B427" s="11">
        <v>2021</v>
      </c>
      <c r="C427" s="11" t="s">
        <v>2012</v>
      </c>
      <c r="D427" s="11" t="s">
        <v>2013</v>
      </c>
      <c r="H427" s="8" t="s">
        <v>2014</v>
      </c>
    </row>
    <row r="428" spans="1:8" x14ac:dyDescent="0.3">
      <c r="A428" s="11" t="s">
        <v>2015</v>
      </c>
      <c r="B428" s="11">
        <v>2020</v>
      </c>
      <c r="C428" s="11" t="s">
        <v>2016</v>
      </c>
      <c r="D428" s="11" t="s">
        <v>2017</v>
      </c>
      <c r="H428" s="11" t="s">
        <v>2018</v>
      </c>
    </row>
    <row r="429" spans="1:8" x14ac:dyDescent="0.3">
      <c r="A429" s="11" t="s">
        <v>2019</v>
      </c>
      <c r="B429" s="11">
        <v>2021</v>
      </c>
      <c r="C429" s="11" t="s">
        <v>2020</v>
      </c>
    </row>
    <row r="430" spans="1:8" x14ac:dyDescent="0.3">
      <c r="A430" s="11" t="s">
        <v>2021</v>
      </c>
      <c r="B430" s="11">
        <v>2021</v>
      </c>
      <c r="C430" s="11" t="s">
        <v>2022</v>
      </c>
      <c r="D430" s="11" t="s">
        <v>2023</v>
      </c>
      <c r="G430" s="11" t="s">
        <v>2024</v>
      </c>
      <c r="H430" s="11" t="s">
        <v>2025</v>
      </c>
    </row>
    <row r="431" spans="1:8" x14ac:dyDescent="0.3">
      <c r="A431" s="11" t="s">
        <v>2026</v>
      </c>
      <c r="B431" s="11">
        <v>2021</v>
      </c>
      <c r="C431" s="11" t="s">
        <v>2027</v>
      </c>
      <c r="D431" s="11" t="s">
        <v>2028</v>
      </c>
      <c r="H431" s="11" t="s">
        <v>2029</v>
      </c>
    </row>
    <row r="432" spans="1:8" x14ac:dyDescent="0.3">
      <c r="A432" s="11" t="s">
        <v>2010</v>
      </c>
      <c r="B432" s="11">
        <v>2021</v>
      </c>
      <c r="C432" s="11" t="s">
        <v>184</v>
      </c>
      <c r="D432" s="11" t="s">
        <v>1991</v>
      </c>
      <c r="E432" s="11">
        <v>166</v>
      </c>
      <c r="G432" s="11">
        <v>114120</v>
      </c>
      <c r="H432" s="11" t="s">
        <v>2030</v>
      </c>
    </row>
    <row r="433" spans="1:8" x14ac:dyDescent="0.3">
      <c r="A433" s="11" t="s">
        <v>1705</v>
      </c>
      <c r="B433" s="11">
        <v>2019</v>
      </c>
      <c r="C433" s="11" t="s">
        <v>474</v>
      </c>
      <c r="D433" s="11" t="s">
        <v>2031</v>
      </c>
    </row>
    <row r="434" spans="1:8" x14ac:dyDescent="0.3">
      <c r="A434" s="11" t="s">
        <v>2032</v>
      </c>
      <c r="B434" s="11">
        <v>2020</v>
      </c>
      <c r="C434" s="11" t="s">
        <v>427</v>
      </c>
      <c r="D434" s="11" t="s">
        <v>2033</v>
      </c>
      <c r="E434" s="11">
        <v>57</v>
      </c>
      <c r="G434" s="11">
        <v>102087</v>
      </c>
      <c r="H434" s="11" t="s">
        <v>599</v>
      </c>
    </row>
    <row r="435" spans="1:8" x14ac:dyDescent="0.3">
      <c r="A435" s="11" t="s">
        <v>2034</v>
      </c>
      <c r="B435" s="11">
        <v>2017</v>
      </c>
      <c r="C435" s="11" t="s">
        <v>2035</v>
      </c>
      <c r="D435" s="11" t="s">
        <v>2036</v>
      </c>
      <c r="G435" s="11" t="s">
        <v>2037</v>
      </c>
    </row>
    <row r="436" spans="1:8" x14ac:dyDescent="0.3">
      <c r="A436" s="11" t="s">
        <v>2038</v>
      </c>
      <c r="B436" s="11">
        <v>2020</v>
      </c>
      <c r="C436" s="11" t="s">
        <v>2039</v>
      </c>
      <c r="D436" s="11" t="s">
        <v>1754</v>
      </c>
      <c r="G436" s="11" t="s">
        <v>2040</v>
      </c>
      <c r="H436" s="11" t="s">
        <v>2041</v>
      </c>
    </row>
    <row r="437" spans="1:8" x14ac:dyDescent="0.3">
      <c r="A437" s="11" t="s">
        <v>2042</v>
      </c>
      <c r="B437" s="11">
        <v>2020</v>
      </c>
      <c r="C437" s="11" t="s">
        <v>2043</v>
      </c>
      <c r="D437" s="11" t="s">
        <v>2044</v>
      </c>
      <c r="E437" s="11">
        <v>21</v>
      </c>
      <c r="G437" s="11" t="s">
        <v>2045</v>
      </c>
      <c r="H437" s="11" t="s">
        <v>2046</v>
      </c>
    </row>
    <row r="438" spans="1:8" x14ac:dyDescent="0.3">
      <c r="A438" s="11" t="s">
        <v>2047</v>
      </c>
      <c r="B438" s="11">
        <v>2021</v>
      </c>
      <c r="C438" s="11" t="s">
        <v>2048</v>
      </c>
      <c r="D438" s="11" t="s">
        <v>2049</v>
      </c>
    </row>
    <row r="439" spans="1:8" x14ac:dyDescent="0.3">
      <c r="A439" s="11" t="s">
        <v>2050</v>
      </c>
      <c r="B439" s="11" t="s">
        <v>2051</v>
      </c>
      <c r="C439" s="11" t="s">
        <v>2052</v>
      </c>
      <c r="D439" s="11" t="s">
        <v>2053</v>
      </c>
      <c r="G439" s="11" t="s">
        <v>2054</v>
      </c>
    </row>
    <row r="440" spans="1:8" x14ac:dyDescent="0.3">
      <c r="A440" s="11" t="s">
        <v>2050</v>
      </c>
      <c r="B440" s="11" t="s">
        <v>2055</v>
      </c>
      <c r="C440" s="11" t="s">
        <v>2052</v>
      </c>
      <c r="D440" s="11" t="s">
        <v>2056</v>
      </c>
      <c r="G440" s="11" t="s">
        <v>2054</v>
      </c>
    </row>
    <row r="441" spans="1:8" x14ac:dyDescent="0.3">
      <c r="A441" s="11" t="s">
        <v>2057</v>
      </c>
      <c r="B441" s="11">
        <v>2018</v>
      </c>
      <c r="C441" s="11" t="s">
        <v>2058</v>
      </c>
      <c r="G441" s="8" t="s">
        <v>2059</v>
      </c>
    </row>
    <row r="442" spans="1:8" x14ac:dyDescent="0.3">
      <c r="A442" s="11" t="s">
        <v>2060</v>
      </c>
      <c r="B442" s="11">
        <v>2016</v>
      </c>
      <c r="C442" s="11" t="s">
        <v>2061</v>
      </c>
      <c r="D442" s="11" t="s">
        <v>446</v>
      </c>
      <c r="E442" s="11">
        <v>55</v>
      </c>
      <c r="G442" s="11" t="s">
        <v>2062</v>
      </c>
    </row>
    <row r="443" spans="1:8" x14ac:dyDescent="0.3">
      <c r="A443" s="11" t="s">
        <v>1195</v>
      </c>
      <c r="B443" s="11">
        <v>2012</v>
      </c>
      <c r="C443" s="11" t="s">
        <v>2063</v>
      </c>
      <c r="D443" s="11" t="s">
        <v>2064</v>
      </c>
      <c r="G443" s="11" t="s">
        <v>1622</v>
      </c>
    </row>
    <row r="444" spans="1:8" x14ac:dyDescent="0.3">
      <c r="A444" s="11" t="s">
        <v>2065</v>
      </c>
      <c r="B444" s="11">
        <v>2020</v>
      </c>
      <c r="C444" s="11" t="s">
        <v>2066</v>
      </c>
      <c r="G444" s="8" t="s">
        <v>2067</v>
      </c>
    </row>
    <row r="445" spans="1:8" x14ac:dyDescent="0.3">
      <c r="A445" s="11" t="s">
        <v>2068</v>
      </c>
      <c r="B445" s="11">
        <v>2018</v>
      </c>
      <c r="C445" s="11" t="s">
        <v>2069</v>
      </c>
      <c r="D445" s="11" t="s">
        <v>2070</v>
      </c>
      <c r="G445" s="11" t="s">
        <v>2071</v>
      </c>
    </row>
    <row r="446" spans="1:8" x14ac:dyDescent="0.3">
      <c r="A446" s="11" t="s">
        <v>2072</v>
      </c>
      <c r="B446" s="11">
        <v>2018</v>
      </c>
      <c r="C446" s="11" t="s">
        <v>2073</v>
      </c>
      <c r="G446" s="8" t="s">
        <v>2074</v>
      </c>
    </row>
    <row r="447" spans="1:8" x14ac:dyDescent="0.3">
      <c r="A447" s="11" t="s">
        <v>2075</v>
      </c>
      <c r="B447" s="11">
        <v>2014</v>
      </c>
      <c r="C447" s="11" t="s">
        <v>2076</v>
      </c>
      <c r="D447" s="11" t="s">
        <v>2077</v>
      </c>
      <c r="G447" s="11" t="s">
        <v>2078</v>
      </c>
    </row>
    <row r="448" spans="1:8" x14ac:dyDescent="0.3">
      <c r="A448" s="11" t="s">
        <v>2079</v>
      </c>
      <c r="B448" s="11">
        <v>2017</v>
      </c>
      <c r="C448" s="11" t="s">
        <v>2080</v>
      </c>
      <c r="D448" s="11" t="s">
        <v>2081</v>
      </c>
      <c r="F448" s="11">
        <v>27</v>
      </c>
      <c r="G448" s="11" t="s">
        <v>1787</v>
      </c>
    </row>
    <row r="449" spans="1:7" x14ac:dyDescent="0.3">
      <c r="A449" s="11" t="s">
        <v>2082</v>
      </c>
      <c r="B449" s="11">
        <v>2014</v>
      </c>
      <c r="C449" s="11" t="s">
        <v>2083</v>
      </c>
      <c r="D449" s="11" t="s">
        <v>2084</v>
      </c>
      <c r="G449" s="11" t="s">
        <v>2085</v>
      </c>
    </row>
    <row r="450" spans="1:7" x14ac:dyDescent="0.3">
      <c r="A450" s="11" t="s">
        <v>2086</v>
      </c>
      <c r="B450" s="11">
        <v>2013</v>
      </c>
      <c r="C450" s="11" t="s">
        <v>2087</v>
      </c>
      <c r="D450" s="11" t="s">
        <v>2088</v>
      </c>
      <c r="G450" s="11" t="s">
        <v>1666</v>
      </c>
    </row>
    <row r="451" spans="1:7" x14ac:dyDescent="0.3">
      <c r="A451" s="11" t="s">
        <v>2089</v>
      </c>
      <c r="B451" s="11">
        <v>2018</v>
      </c>
      <c r="C451" s="11" t="s">
        <v>2090</v>
      </c>
      <c r="G451" s="8" t="s">
        <v>2091</v>
      </c>
    </row>
    <row r="452" spans="1:7" x14ac:dyDescent="0.3">
      <c r="A452" s="11" t="s">
        <v>2092</v>
      </c>
      <c r="B452" s="11">
        <v>2012</v>
      </c>
      <c r="C452" s="11" t="s">
        <v>2093</v>
      </c>
      <c r="D452" s="11" t="s">
        <v>2094</v>
      </c>
    </row>
    <row r="453" spans="1:7" x14ac:dyDescent="0.3">
      <c r="A453" s="11" t="s">
        <v>2095</v>
      </c>
      <c r="B453" s="11">
        <v>2013</v>
      </c>
      <c r="C453" s="11" t="s">
        <v>2096</v>
      </c>
      <c r="D453" s="11" t="s">
        <v>2097</v>
      </c>
      <c r="E453" s="11">
        <v>50</v>
      </c>
      <c r="G453" s="11" t="s">
        <v>2098</v>
      </c>
    </row>
    <row r="454" spans="1:7" x14ac:dyDescent="0.3">
      <c r="A454" s="11" t="s">
        <v>2099</v>
      </c>
      <c r="B454" s="11">
        <v>2018</v>
      </c>
      <c r="C454" s="11" t="s">
        <v>2100</v>
      </c>
      <c r="D454" s="11" t="s">
        <v>2101</v>
      </c>
      <c r="E454" s="11">
        <v>8</v>
      </c>
      <c r="F454" s="11">
        <v>1</v>
      </c>
      <c r="G454" s="11">
        <v>12</v>
      </c>
    </row>
    <row r="455" spans="1:7" x14ac:dyDescent="0.3">
      <c r="A455" s="11" t="s">
        <v>2102</v>
      </c>
      <c r="B455" s="11">
        <v>2014</v>
      </c>
      <c r="C455" s="11" t="s">
        <v>2103</v>
      </c>
      <c r="D455" s="11" t="s">
        <v>2104</v>
      </c>
      <c r="G455" s="11" t="s">
        <v>2105</v>
      </c>
    </row>
    <row r="456" spans="1:7" x14ac:dyDescent="0.3">
      <c r="A456" s="11" t="s">
        <v>2102</v>
      </c>
      <c r="B456" s="11">
        <v>2016</v>
      </c>
      <c r="C456" s="11" t="s">
        <v>2106</v>
      </c>
      <c r="D456" s="11" t="s">
        <v>2101</v>
      </c>
      <c r="E456" s="11">
        <v>6</v>
      </c>
      <c r="F456" s="11">
        <v>1</v>
      </c>
      <c r="G456" s="11">
        <v>48</v>
      </c>
    </row>
    <row r="457" spans="1:7" x14ac:dyDescent="0.3">
      <c r="A457" s="11" t="s">
        <v>2107</v>
      </c>
      <c r="B457" s="11">
        <v>2016</v>
      </c>
      <c r="C457" s="11" t="s">
        <v>2108</v>
      </c>
      <c r="D457" s="11" t="s">
        <v>2109</v>
      </c>
      <c r="G457" s="11" t="s">
        <v>2110</v>
      </c>
    </row>
    <row r="458" spans="1:7" x14ac:dyDescent="0.3">
      <c r="A458" s="11" t="s">
        <v>2111</v>
      </c>
      <c r="B458" s="11">
        <v>2017</v>
      </c>
      <c r="C458" s="11" t="s">
        <v>2112</v>
      </c>
      <c r="D458" s="11" t="s">
        <v>2113</v>
      </c>
      <c r="E458" s="11">
        <v>12</v>
      </c>
      <c r="F458" s="11">
        <v>10</v>
      </c>
      <c r="G458" s="11" t="s">
        <v>2114</v>
      </c>
    </row>
    <row r="459" spans="1:7" x14ac:dyDescent="0.3">
      <c r="A459" s="11" t="s">
        <v>2115</v>
      </c>
      <c r="B459" s="11">
        <v>2010</v>
      </c>
      <c r="C459" s="11" t="s">
        <v>2116</v>
      </c>
      <c r="D459" s="11" t="s">
        <v>2117</v>
      </c>
      <c r="G459" s="11" t="s">
        <v>2118</v>
      </c>
    </row>
    <row r="460" spans="1:7" x14ac:dyDescent="0.3">
      <c r="A460" s="11" t="s">
        <v>2119</v>
      </c>
      <c r="B460" s="11">
        <v>2011</v>
      </c>
      <c r="C460" s="11" t="s">
        <v>2120</v>
      </c>
      <c r="D460" s="11" t="s">
        <v>1662</v>
      </c>
    </row>
    <row r="461" spans="1:7" x14ac:dyDescent="0.3">
      <c r="A461" s="11" t="s">
        <v>2121</v>
      </c>
      <c r="B461" s="11">
        <v>2010</v>
      </c>
      <c r="C461" s="11" t="s">
        <v>2122</v>
      </c>
      <c r="D461" s="11" t="s">
        <v>2123</v>
      </c>
      <c r="E461" s="11">
        <v>10</v>
      </c>
      <c r="G461" s="11" t="s">
        <v>2124</v>
      </c>
    </row>
    <row r="462" spans="1:7" x14ac:dyDescent="0.3">
      <c r="A462" s="11" t="s">
        <v>2125</v>
      </c>
      <c r="B462" s="11">
        <v>2012</v>
      </c>
      <c r="C462" s="11" t="s">
        <v>2126</v>
      </c>
      <c r="D462" s="11" t="s">
        <v>2127</v>
      </c>
      <c r="G462" s="11" t="s">
        <v>2128</v>
      </c>
    </row>
    <row r="463" spans="1:7" x14ac:dyDescent="0.3">
      <c r="A463" s="11" t="s">
        <v>2129</v>
      </c>
      <c r="B463" s="11">
        <v>2007</v>
      </c>
      <c r="C463" s="11" t="s">
        <v>2130</v>
      </c>
      <c r="D463" s="11" t="s">
        <v>2131</v>
      </c>
      <c r="G463" s="11" t="s">
        <v>2132</v>
      </c>
    </row>
    <row r="464" spans="1:7" x14ac:dyDescent="0.3">
      <c r="A464" s="11" t="s">
        <v>2133</v>
      </c>
      <c r="B464" s="11">
        <v>2011</v>
      </c>
      <c r="C464" s="11" t="s">
        <v>2134</v>
      </c>
      <c r="D464" s="11" t="s">
        <v>2135</v>
      </c>
      <c r="G464" s="11">
        <v>65</v>
      </c>
    </row>
    <row r="465" spans="1:7" x14ac:dyDescent="0.3">
      <c r="A465" s="11" t="s">
        <v>2136</v>
      </c>
      <c r="B465" s="11">
        <v>2013</v>
      </c>
      <c r="C465" s="11" t="s">
        <v>2137</v>
      </c>
      <c r="D465" s="11" t="s">
        <v>2138</v>
      </c>
      <c r="G465" s="11" t="s">
        <v>2139</v>
      </c>
    </row>
    <row r="466" spans="1:7" x14ac:dyDescent="0.3">
      <c r="A466" s="11" t="s">
        <v>2140</v>
      </c>
      <c r="B466" s="11">
        <v>1999</v>
      </c>
      <c r="C466" s="11" t="s">
        <v>2141</v>
      </c>
      <c r="D466" s="11" t="s">
        <v>1317</v>
      </c>
      <c r="E466" s="11">
        <v>286</v>
      </c>
      <c r="F466" s="11">
        <v>5439</v>
      </c>
      <c r="G466" s="11" t="s">
        <v>2142</v>
      </c>
    </row>
    <row r="467" spans="1:7" x14ac:dyDescent="0.3">
      <c r="A467" s="11" t="s">
        <v>2143</v>
      </c>
      <c r="B467" s="11">
        <v>2013</v>
      </c>
      <c r="C467" s="11" t="s">
        <v>2144</v>
      </c>
      <c r="D467" s="11" t="s">
        <v>2145</v>
      </c>
      <c r="G467" s="11" t="s">
        <v>2128</v>
      </c>
    </row>
    <row r="468" spans="1:7" x14ac:dyDescent="0.3">
      <c r="A468" s="11" t="s">
        <v>2143</v>
      </c>
      <c r="B468" s="11">
        <v>2014</v>
      </c>
      <c r="C468" s="11" t="s">
        <v>2146</v>
      </c>
      <c r="D468" s="11" t="s">
        <v>2147</v>
      </c>
      <c r="G468" s="11" t="s">
        <v>2148</v>
      </c>
    </row>
    <row r="469" spans="1:7" x14ac:dyDescent="0.3">
      <c r="A469" s="11" t="s">
        <v>2149</v>
      </c>
      <c r="B469" s="11">
        <v>1991</v>
      </c>
      <c r="C469" s="11" t="s">
        <v>2150</v>
      </c>
      <c r="D469" s="11" t="s">
        <v>2151</v>
      </c>
      <c r="E469" s="11">
        <v>44</v>
      </c>
      <c r="F469" s="11">
        <v>1</v>
      </c>
      <c r="G469" s="11" t="s">
        <v>2152</v>
      </c>
    </row>
    <row r="470" spans="1:7" x14ac:dyDescent="0.3">
      <c r="A470" s="11" t="s">
        <v>2153</v>
      </c>
      <c r="B470" s="11">
        <v>2015</v>
      </c>
      <c r="C470" s="11" t="s">
        <v>2154</v>
      </c>
      <c r="D470" s="11" t="s">
        <v>2155</v>
      </c>
      <c r="E470" s="11">
        <v>30</v>
      </c>
      <c r="F470" s="11">
        <v>1</v>
      </c>
      <c r="G470" s="11" t="s">
        <v>2156</v>
      </c>
    </row>
    <row r="471" spans="1:7" x14ac:dyDescent="0.3">
      <c r="A471" s="11" t="s">
        <v>2157</v>
      </c>
      <c r="B471" s="11">
        <v>2010</v>
      </c>
      <c r="C471" s="11" t="s">
        <v>2158</v>
      </c>
      <c r="D471" s="11" t="s">
        <v>2159</v>
      </c>
    </row>
    <row r="472" spans="1:7" x14ac:dyDescent="0.3">
      <c r="A472" s="11" t="s">
        <v>2160</v>
      </c>
      <c r="B472" s="11">
        <v>2009</v>
      </c>
      <c r="C472" s="11" t="s">
        <v>2161</v>
      </c>
      <c r="D472" s="11" t="s">
        <v>2162</v>
      </c>
    </row>
    <row r="473" spans="1:7" x14ac:dyDescent="0.3">
      <c r="A473" s="11" t="s">
        <v>2163</v>
      </c>
      <c r="B473" s="11">
        <v>2003</v>
      </c>
      <c r="C473" s="11" t="s">
        <v>2164</v>
      </c>
      <c r="D473" s="11" t="s">
        <v>2165</v>
      </c>
      <c r="E473" s="11">
        <v>3</v>
      </c>
      <c r="G473" s="11" t="s">
        <v>2166</v>
      </c>
    </row>
    <row r="474" spans="1:7" x14ac:dyDescent="0.3">
      <c r="A474" s="11" t="s">
        <v>2167</v>
      </c>
      <c r="B474" s="11">
        <v>2013</v>
      </c>
      <c r="C474" s="11" t="s">
        <v>2168</v>
      </c>
      <c r="D474" s="11" t="s">
        <v>728</v>
      </c>
      <c r="E474" s="11" t="s">
        <v>2169</v>
      </c>
    </row>
    <row r="475" spans="1:7" x14ac:dyDescent="0.3">
      <c r="A475" s="11" t="s">
        <v>2170</v>
      </c>
      <c r="B475" s="11">
        <v>2012</v>
      </c>
      <c r="C475" s="11" t="s">
        <v>2171</v>
      </c>
      <c r="D475" s="11" t="s">
        <v>2172</v>
      </c>
      <c r="E475" s="11">
        <v>3</v>
      </c>
      <c r="F475" s="11">
        <v>5</v>
      </c>
      <c r="G475" s="11" t="s">
        <v>2173</v>
      </c>
    </row>
    <row r="476" spans="1:7" x14ac:dyDescent="0.3">
      <c r="A476" s="11" t="s">
        <v>2174</v>
      </c>
      <c r="B476" s="11">
        <v>2010</v>
      </c>
      <c r="C476" s="11" t="s">
        <v>2175</v>
      </c>
      <c r="D476" s="11" t="s">
        <v>2176</v>
      </c>
    </row>
    <row r="477" spans="1:7" x14ac:dyDescent="0.3">
      <c r="A477" s="11" t="s">
        <v>2174</v>
      </c>
      <c r="B477" s="11">
        <v>2011</v>
      </c>
      <c r="C477" s="11" t="s">
        <v>2177</v>
      </c>
      <c r="D477" s="11" t="s">
        <v>2178</v>
      </c>
      <c r="E477" s="11">
        <v>11</v>
      </c>
      <c r="G477" s="11" t="s">
        <v>2179</v>
      </c>
    </row>
    <row r="478" spans="1:7" x14ac:dyDescent="0.3">
      <c r="A478" s="11" t="s">
        <v>2180</v>
      </c>
      <c r="B478" s="11">
        <v>2014</v>
      </c>
      <c r="C478" s="11" t="s">
        <v>2181</v>
      </c>
      <c r="D478" s="11" t="s">
        <v>2182</v>
      </c>
      <c r="E478" s="11">
        <v>66</v>
      </c>
      <c r="F478" s="11">
        <v>3</v>
      </c>
      <c r="G478" s="11" t="s">
        <v>2183</v>
      </c>
    </row>
    <row r="479" spans="1:7" x14ac:dyDescent="0.3">
      <c r="A479" s="11" t="s">
        <v>2184</v>
      </c>
      <c r="B479" s="11">
        <v>2012</v>
      </c>
      <c r="C479" s="11" t="s">
        <v>2185</v>
      </c>
      <c r="D479" s="11" t="s">
        <v>2186</v>
      </c>
      <c r="G479" s="11" t="s">
        <v>2187</v>
      </c>
    </row>
    <row r="480" spans="1:7" x14ac:dyDescent="0.3">
      <c r="A480" s="11" t="s">
        <v>2188</v>
      </c>
      <c r="B480" s="11">
        <v>2010</v>
      </c>
      <c r="C480" s="11" t="s">
        <v>2189</v>
      </c>
      <c r="D480" s="11" t="s">
        <v>2190</v>
      </c>
      <c r="G480" s="11" t="s">
        <v>1666</v>
      </c>
    </row>
    <row r="481" spans="1:8" x14ac:dyDescent="0.3">
      <c r="A481" s="11" t="s">
        <v>2191</v>
      </c>
      <c r="B481" s="11">
        <v>2015</v>
      </c>
      <c r="C481" s="11" t="s">
        <v>2192</v>
      </c>
      <c r="G481" s="8" t="s">
        <v>2193</v>
      </c>
    </row>
    <row r="482" spans="1:8" x14ac:dyDescent="0.3">
      <c r="A482" s="11" t="s">
        <v>2194</v>
      </c>
      <c r="B482" s="11">
        <v>1998</v>
      </c>
      <c r="C482" s="11" t="s">
        <v>2195</v>
      </c>
      <c r="D482" s="11" t="s">
        <v>2196</v>
      </c>
      <c r="E482" s="11">
        <v>30</v>
      </c>
      <c r="F482" s="11" t="s">
        <v>2197</v>
      </c>
      <c r="G482" s="11" t="s">
        <v>2198</v>
      </c>
    </row>
    <row r="483" spans="1:8" x14ac:dyDescent="0.3">
      <c r="A483" s="11" t="s">
        <v>2199</v>
      </c>
      <c r="B483" s="11">
        <v>1997</v>
      </c>
      <c r="C483" s="11" t="s">
        <v>2200</v>
      </c>
      <c r="D483" s="11" t="s">
        <v>2201</v>
      </c>
      <c r="G483" s="11">
        <v>21</v>
      </c>
    </row>
    <row r="484" spans="1:8" x14ac:dyDescent="0.3">
      <c r="A484" s="11" t="s">
        <v>2202</v>
      </c>
      <c r="B484" s="11">
        <v>2018</v>
      </c>
      <c r="C484" s="11" t="s">
        <v>2203</v>
      </c>
      <c r="D484" s="11" t="s">
        <v>2204</v>
      </c>
      <c r="E484" s="11">
        <v>108</v>
      </c>
      <c r="F484" s="11">
        <v>10</v>
      </c>
      <c r="G484" s="11" t="s">
        <v>2205</v>
      </c>
    </row>
    <row r="485" spans="1:8" x14ac:dyDescent="0.3">
      <c r="A485" s="11" t="s">
        <v>2206</v>
      </c>
      <c r="B485" s="11">
        <v>2013</v>
      </c>
      <c r="C485" s="11" t="s">
        <v>2207</v>
      </c>
      <c r="D485" s="11" t="s">
        <v>2113</v>
      </c>
      <c r="E485" s="11">
        <v>8</v>
      </c>
      <c r="F485" s="11">
        <v>12</v>
      </c>
      <c r="G485" s="11" t="s">
        <v>2208</v>
      </c>
    </row>
    <row r="486" spans="1:8" x14ac:dyDescent="0.3">
      <c r="A486" s="11" t="s">
        <v>2209</v>
      </c>
      <c r="B486" s="11">
        <v>2016</v>
      </c>
      <c r="C486" s="11" t="s">
        <v>2210</v>
      </c>
      <c r="D486" s="11" t="s">
        <v>2211</v>
      </c>
      <c r="G486" s="11" t="s">
        <v>2212</v>
      </c>
    </row>
    <row r="487" spans="1:8" x14ac:dyDescent="0.3">
      <c r="A487" s="11" t="s">
        <v>488</v>
      </c>
      <c r="B487" s="11">
        <v>2015</v>
      </c>
      <c r="C487" s="11" t="s">
        <v>489</v>
      </c>
      <c r="D487" s="11" t="s">
        <v>490</v>
      </c>
      <c r="E487" s="11">
        <v>7</v>
      </c>
      <c r="F487" s="11">
        <v>2</v>
      </c>
      <c r="G487" s="11" t="s">
        <v>491</v>
      </c>
    </row>
    <row r="488" spans="1:8" x14ac:dyDescent="0.3">
      <c r="A488" s="11" t="s">
        <v>2213</v>
      </c>
      <c r="B488" s="11">
        <v>2016</v>
      </c>
      <c r="C488" s="11" t="s">
        <v>2214</v>
      </c>
      <c r="D488" s="8" t="s">
        <v>2215</v>
      </c>
      <c r="H488" s="8" t="s">
        <v>2216</v>
      </c>
    </row>
    <row r="489" spans="1:8" x14ac:dyDescent="0.3">
      <c r="A489" s="11" t="s">
        <v>2217</v>
      </c>
      <c r="B489" s="11">
        <v>2017</v>
      </c>
      <c r="C489" s="11" t="s">
        <v>2218</v>
      </c>
      <c r="D489" s="11" t="s">
        <v>446</v>
      </c>
      <c r="E489" s="11">
        <v>89</v>
      </c>
      <c r="G489" s="11" t="s">
        <v>2219</v>
      </c>
    </row>
    <row r="490" spans="1:8" x14ac:dyDescent="0.3">
      <c r="A490" s="11" t="s">
        <v>2220</v>
      </c>
      <c r="B490" s="11" t="s">
        <v>1534</v>
      </c>
      <c r="C490" s="11" t="s">
        <v>2221</v>
      </c>
      <c r="D490" s="11" t="s">
        <v>2222</v>
      </c>
      <c r="G490" s="11">
        <v>4</v>
      </c>
    </row>
    <row r="491" spans="1:8" x14ac:dyDescent="0.3">
      <c r="A491" s="11" t="s">
        <v>2220</v>
      </c>
      <c r="B491" s="11" t="s">
        <v>1538</v>
      </c>
      <c r="C491" s="11" t="s">
        <v>2221</v>
      </c>
      <c r="D491" s="11" t="s">
        <v>2223</v>
      </c>
      <c r="G491" s="11" t="s">
        <v>1666</v>
      </c>
    </row>
    <row r="492" spans="1:8" x14ac:dyDescent="0.3">
      <c r="A492" s="11" t="s">
        <v>2224</v>
      </c>
      <c r="B492" s="11">
        <v>2010</v>
      </c>
      <c r="C492" s="11" t="s">
        <v>2225</v>
      </c>
      <c r="D492" s="11" t="s">
        <v>2226</v>
      </c>
    </row>
    <row r="493" spans="1:8" x14ac:dyDescent="0.3">
      <c r="A493" s="11" t="s">
        <v>2227</v>
      </c>
      <c r="B493" s="11">
        <v>2009</v>
      </c>
      <c r="C493" s="11" t="s">
        <v>2228</v>
      </c>
      <c r="D493" s="11" t="s">
        <v>2229</v>
      </c>
      <c r="G493" s="11">
        <v>721</v>
      </c>
    </row>
    <row r="494" spans="1:8" x14ac:dyDescent="0.3">
      <c r="A494" s="11" t="s">
        <v>2230</v>
      </c>
      <c r="B494" s="11">
        <v>2015</v>
      </c>
      <c r="C494" s="11" t="s">
        <v>2231</v>
      </c>
      <c r="D494" s="11" t="s">
        <v>2232</v>
      </c>
      <c r="F494" s="11">
        <v>17</v>
      </c>
      <c r="G494" s="11" t="s">
        <v>760</v>
      </c>
    </row>
    <row r="495" spans="1:8" x14ac:dyDescent="0.3">
      <c r="A495" s="11" t="s">
        <v>2233</v>
      </c>
      <c r="B495" s="11">
        <v>2016</v>
      </c>
      <c r="C495" s="11" t="s">
        <v>2234</v>
      </c>
      <c r="D495" s="11" t="s">
        <v>2235</v>
      </c>
      <c r="G495" s="11" t="s">
        <v>2236</v>
      </c>
    </row>
    <row r="496" spans="1:8" x14ac:dyDescent="0.3">
      <c r="A496" s="11" t="s">
        <v>2237</v>
      </c>
      <c r="B496" s="11">
        <v>2018</v>
      </c>
      <c r="C496" s="11" t="s">
        <v>2238</v>
      </c>
      <c r="D496" s="11" t="s">
        <v>2239</v>
      </c>
    </row>
    <row r="497" spans="1:8" x14ac:dyDescent="0.3">
      <c r="A497" s="11" t="s">
        <v>2240</v>
      </c>
      <c r="B497" s="11">
        <v>2019</v>
      </c>
      <c r="C497" s="11" t="s">
        <v>2241</v>
      </c>
      <c r="D497" s="11" t="s">
        <v>446</v>
      </c>
      <c r="E497" s="11">
        <v>115</v>
      </c>
      <c r="G497" s="11" t="s">
        <v>2242</v>
      </c>
    </row>
    <row r="498" spans="1:8" x14ac:dyDescent="0.3">
      <c r="A498" s="11" t="s">
        <v>2243</v>
      </c>
      <c r="B498" s="11">
        <v>2010</v>
      </c>
      <c r="C498" s="11" t="s">
        <v>2244</v>
      </c>
      <c r="D498" s="11" t="s">
        <v>2245</v>
      </c>
      <c r="G498" s="11" t="s">
        <v>2246</v>
      </c>
    </row>
    <row r="499" spans="1:8" x14ac:dyDescent="0.3">
      <c r="A499" s="11" t="s">
        <v>2247</v>
      </c>
      <c r="B499" s="11">
        <v>2010</v>
      </c>
      <c r="C499" s="11" t="s">
        <v>2248</v>
      </c>
      <c r="D499" s="8" t="s">
        <v>2249</v>
      </c>
      <c r="H499" s="8" t="s">
        <v>2250</v>
      </c>
    </row>
    <row r="500" spans="1:8" x14ac:dyDescent="0.3">
      <c r="A500" s="11" t="s">
        <v>2251</v>
      </c>
      <c r="B500" s="11">
        <v>2012</v>
      </c>
      <c r="C500" s="11" t="s">
        <v>2252</v>
      </c>
      <c r="D500" s="11" t="s">
        <v>2253</v>
      </c>
      <c r="E500" s="11">
        <v>9</v>
      </c>
      <c r="F500" s="11">
        <v>6</v>
      </c>
      <c r="G500" s="11" t="s">
        <v>2254</v>
      </c>
    </row>
    <row r="501" spans="1:8" x14ac:dyDescent="0.3">
      <c r="A501" s="11" t="s">
        <v>2255</v>
      </c>
      <c r="B501" s="11">
        <v>2012</v>
      </c>
      <c r="C501" s="11" t="s">
        <v>2256</v>
      </c>
      <c r="D501" s="11" t="s">
        <v>2257</v>
      </c>
      <c r="G501" s="11" t="s">
        <v>2258</v>
      </c>
    </row>
    <row r="502" spans="1:8" x14ac:dyDescent="0.3">
      <c r="A502" s="11" t="s">
        <v>2259</v>
      </c>
      <c r="B502" s="11">
        <v>2008</v>
      </c>
      <c r="C502" s="11" t="s">
        <v>2260</v>
      </c>
      <c r="D502" s="11" t="s">
        <v>2261</v>
      </c>
      <c r="G502" s="11">
        <v>57</v>
      </c>
    </row>
    <row r="503" spans="1:8" x14ac:dyDescent="0.3">
      <c r="A503" s="11" t="s">
        <v>2262</v>
      </c>
      <c r="B503" s="11">
        <v>2011</v>
      </c>
      <c r="C503" s="11" t="s">
        <v>2263</v>
      </c>
      <c r="D503" s="11" t="s">
        <v>2264</v>
      </c>
      <c r="E503" s="11">
        <v>11</v>
      </c>
      <c r="G503" s="11" t="s">
        <v>2265</v>
      </c>
    </row>
    <row r="504" spans="1:8" x14ac:dyDescent="0.3">
      <c r="A504" s="11" t="s">
        <v>2266</v>
      </c>
      <c r="B504" s="11">
        <v>2015</v>
      </c>
      <c r="C504" s="11" t="s">
        <v>2267</v>
      </c>
      <c r="D504" s="11" t="s">
        <v>2113</v>
      </c>
      <c r="E504" s="11">
        <v>10</v>
      </c>
      <c r="F504" s="11">
        <v>8</v>
      </c>
      <c r="G504" s="11" t="s">
        <v>2268</v>
      </c>
    </row>
    <row r="505" spans="1:8" x14ac:dyDescent="0.3">
      <c r="A505" s="11" t="s">
        <v>2269</v>
      </c>
      <c r="B505" s="11">
        <v>2014</v>
      </c>
      <c r="C505" s="11" t="s">
        <v>2270</v>
      </c>
      <c r="D505" s="11" t="s">
        <v>2271</v>
      </c>
      <c r="E505" s="11">
        <v>64</v>
      </c>
      <c r="F505" s="11">
        <v>2</v>
      </c>
      <c r="G505" s="11" t="s">
        <v>2272</v>
      </c>
    </row>
    <row r="506" spans="1:8" x14ac:dyDescent="0.3">
      <c r="A506" s="11" t="s">
        <v>2273</v>
      </c>
      <c r="B506" s="11">
        <v>2018</v>
      </c>
      <c r="C506" s="11" t="s">
        <v>2274</v>
      </c>
      <c r="G506" s="8" t="s">
        <v>2275</v>
      </c>
    </row>
    <row r="507" spans="1:8" x14ac:dyDescent="0.3">
      <c r="A507" s="11" t="s">
        <v>2276</v>
      </c>
      <c r="B507" s="11">
        <v>2011</v>
      </c>
      <c r="C507" s="11" t="s">
        <v>2277</v>
      </c>
      <c r="D507" s="11" t="s">
        <v>2178</v>
      </c>
      <c r="E507" s="11">
        <v>133</v>
      </c>
      <c r="G507" s="11" t="s">
        <v>2278</v>
      </c>
    </row>
    <row r="508" spans="1:8" x14ac:dyDescent="0.3">
      <c r="A508" s="11" t="s">
        <v>2279</v>
      </c>
      <c r="B508" s="11">
        <v>2016</v>
      </c>
      <c r="C508" s="11" t="s">
        <v>2280</v>
      </c>
      <c r="G508" s="8" t="s">
        <v>2281</v>
      </c>
    </row>
    <row r="509" spans="1:8" x14ac:dyDescent="0.3">
      <c r="A509" s="11" t="s">
        <v>2282</v>
      </c>
      <c r="B509" s="11">
        <v>2008</v>
      </c>
      <c r="C509" s="11" t="s">
        <v>2283</v>
      </c>
      <c r="D509" s="11" t="s">
        <v>2284</v>
      </c>
      <c r="E509" s="11">
        <v>1</v>
      </c>
      <c r="F509" s="11">
        <v>4</v>
      </c>
      <c r="G509" s="11" t="s">
        <v>2285</v>
      </c>
    </row>
    <row r="510" spans="1:8" x14ac:dyDescent="0.3">
      <c r="A510" s="11" t="s">
        <v>2286</v>
      </c>
      <c r="B510" s="11">
        <v>2006</v>
      </c>
      <c r="C510" s="11" t="s">
        <v>2287</v>
      </c>
      <c r="D510" s="11" t="s">
        <v>2288</v>
      </c>
      <c r="E510" s="11">
        <v>1695</v>
      </c>
    </row>
    <row r="511" spans="1:8" x14ac:dyDescent="0.3">
      <c r="A511" s="11" t="s">
        <v>2289</v>
      </c>
      <c r="B511" s="11">
        <v>2011</v>
      </c>
      <c r="C511" s="11" t="s">
        <v>2290</v>
      </c>
      <c r="D511" s="11" t="s">
        <v>2291</v>
      </c>
      <c r="G511" s="11" t="s">
        <v>2292</v>
      </c>
    </row>
    <row r="512" spans="1:8" x14ac:dyDescent="0.3">
      <c r="A512" s="11" t="s">
        <v>510</v>
      </c>
      <c r="B512" s="11">
        <v>2017</v>
      </c>
      <c r="C512" s="11" t="s">
        <v>2293</v>
      </c>
      <c r="D512" s="11" t="s">
        <v>446</v>
      </c>
      <c r="E512" s="11">
        <v>71</v>
      </c>
      <c r="G512" s="11" t="s">
        <v>512</v>
      </c>
    </row>
    <row r="513" spans="1:7" x14ac:dyDescent="0.3">
      <c r="A513" s="11" t="s">
        <v>2294</v>
      </c>
      <c r="B513" s="11">
        <v>2016</v>
      </c>
      <c r="C513" s="11" t="s">
        <v>2295</v>
      </c>
      <c r="D513" s="11" t="s">
        <v>2296</v>
      </c>
      <c r="G513" s="11" t="s">
        <v>2297</v>
      </c>
    </row>
    <row r="514" spans="1:7" x14ac:dyDescent="0.3">
      <c r="A514" s="11" t="s">
        <v>2298</v>
      </c>
      <c r="B514" s="11">
        <v>2013</v>
      </c>
      <c r="C514" s="11" t="s">
        <v>2299</v>
      </c>
      <c r="D514" s="11" t="s">
        <v>2138</v>
      </c>
      <c r="G514" s="11" t="s">
        <v>2300</v>
      </c>
    </row>
    <row r="515" spans="1:7" x14ac:dyDescent="0.3">
      <c r="A515" s="11" t="s">
        <v>1268</v>
      </c>
      <c r="B515" s="11" t="s">
        <v>1534</v>
      </c>
      <c r="C515" s="11" t="s">
        <v>1269</v>
      </c>
      <c r="D515" s="11" t="s">
        <v>2301</v>
      </c>
      <c r="G515" s="11" t="s">
        <v>2302</v>
      </c>
    </row>
    <row r="516" spans="1:7" x14ac:dyDescent="0.3">
      <c r="A516" s="11" t="s">
        <v>1268</v>
      </c>
      <c r="B516" s="11" t="s">
        <v>1538</v>
      </c>
      <c r="C516" s="11" t="s">
        <v>1269</v>
      </c>
      <c r="D516" s="11" t="s">
        <v>2303</v>
      </c>
      <c r="G516" s="11" t="s">
        <v>2302</v>
      </c>
    </row>
    <row r="517" spans="1:7" x14ac:dyDescent="0.3">
      <c r="A517" s="11" t="s">
        <v>2304</v>
      </c>
      <c r="B517" s="11">
        <v>2018</v>
      </c>
      <c r="C517" s="11" t="s">
        <v>2305</v>
      </c>
      <c r="G517" s="8" t="s">
        <v>2306</v>
      </c>
    </row>
    <row r="518" spans="1:7" x14ac:dyDescent="0.3">
      <c r="A518" s="11" t="s">
        <v>2307</v>
      </c>
      <c r="B518" s="11">
        <v>2008</v>
      </c>
      <c r="C518" s="11" t="s">
        <v>2308</v>
      </c>
      <c r="D518" s="11" t="s">
        <v>2309</v>
      </c>
      <c r="G518" s="11" t="s">
        <v>2310</v>
      </c>
    </row>
    <row r="519" spans="1:7" x14ac:dyDescent="0.3">
      <c r="A519" s="11" t="s">
        <v>2311</v>
      </c>
      <c r="B519" s="11">
        <v>2015</v>
      </c>
      <c r="C519" s="11" t="s">
        <v>1614</v>
      </c>
      <c r="D519" s="11" t="s">
        <v>2312</v>
      </c>
      <c r="G519" s="11" t="s">
        <v>1616</v>
      </c>
    </row>
    <row r="520" spans="1:7" x14ac:dyDescent="0.3">
      <c r="A520" s="11" t="s">
        <v>2313</v>
      </c>
      <c r="B520" s="11">
        <v>2011</v>
      </c>
      <c r="C520" s="11" t="s">
        <v>2314</v>
      </c>
      <c r="D520" s="11" t="s">
        <v>2113</v>
      </c>
      <c r="E520" s="11">
        <v>6</v>
      </c>
      <c r="F520" s="11">
        <v>12</v>
      </c>
      <c r="G520" s="11" t="s">
        <v>2315</v>
      </c>
    </row>
    <row r="521" spans="1:7" x14ac:dyDescent="0.3">
      <c r="A521" s="11" t="s">
        <v>2316</v>
      </c>
      <c r="B521" s="11">
        <v>2010</v>
      </c>
      <c r="C521" s="11" t="s">
        <v>2317</v>
      </c>
      <c r="D521" s="11" t="s">
        <v>2318</v>
      </c>
      <c r="G521" s="11" t="s">
        <v>2319</v>
      </c>
    </row>
    <row r="522" spans="1:7" x14ac:dyDescent="0.3">
      <c r="A522" s="11" t="s">
        <v>2320</v>
      </c>
      <c r="B522" s="11">
        <v>2010</v>
      </c>
      <c r="C522" s="11" t="s">
        <v>2321</v>
      </c>
      <c r="G522" s="8" t="s">
        <v>2322</v>
      </c>
    </row>
    <row r="523" spans="1:7" x14ac:dyDescent="0.3">
      <c r="A523" s="11" t="s">
        <v>2323</v>
      </c>
      <c r="B523" s="11">
        <v>2014</v>
      </c>
      <c r="C523" s="11" t="s">
        <v>2324</v>
      </c>
      <c r="D523" s="11" t="s">
        <v>2325</v>
      </c>
      <c r="G523" s="11" t="s">
        <v>2326</v>
      </c>
    </row>
    <row r="524" spans="1:7" x14ac:dyDescent="0.3">
      <c r="A524" s="11" t="s">
        <v>2327</v>
      </c>
      <c r="B524" s="11">
        <v>2015</v>
      </c>
      <c r="C524" s="11" t="s">
        <v>2328</v>
      </c>
      <c r="D524" s="11" t="s">
        <v>2329</v>
      </c>
      <c r="G524" s="11" t="s">
        <v>2330</v>
      </c>
    </row>
    <row r="525" spans="1:7" x14ac:dyDescent="0.3">
      <c r="A525" s="11" t="s">
        <v>2331</v>
      </c>
      <c r="B525" s="11">
        <v>2018</v>
      </c>
      <c r="C525" s="11" t="s">
        <v>2332</v>
      </c>
      <c r="D525" s="11" t="s">
        <v>588</v>
      </c>
      <c r="E525" s="11">
        <v>13</v>
      </c>
      <c r="F525" s="11">
        <v>6</v>
      </c>
      <c r="G525" s="11" t="s">
        <v>2333</v>
      </c>
    </row>
    <row r="526" spans="1:7" x14ac:dyDescent="0.3">
      <c r="A526" s="11" t="s">
        <v>2334</v>
      </c>
      <c r="B526" s="11">
        <v>2010</v>
      </c>
      <c r="C526" s="11" t="s">
        <v>2335</v>
      </c>
      <c r="D526" s="11" t="s">
        <v>2336</v>
      </c>
      <c r="G526" s="11" t="s">
        <v>2337</v>
      </c>
    </row>
    <row r="527" spans="1:7" x14ac:dyDescent="0.3">
      <c r="A527" s="11" t="s">
        <v>2338</v>
      </c>
      <c r="B527" s="11">
        <v>2014</v>
      </c>
      <c r="C527" s="11" t="s">
        <v>2339</v>
      </c>
      <c r="D527" s="11" t="s">
        <v>437</v>
      </c>
      <c r="E527" s="11">
        <v>33</v>
      </c>
      <c r="G527" s="11" t="s">
        <v>2340</v>
      </c>
    </row>
    <row r="528" spans="1:7" x14ac:dyDescent="0.3">
      <c r="A528" s="11" t="s">
        <v>2341</v>
      </c>
      <c r="B528" s="11">
        <v>2010</v>
      </c>
      <c r="C528" s="11" t="s">
        <v>2342</v>
      </c>
      <c r="D528" s="11" t="s">
        <v>2343</v>
      </c>
      <c r="G528" s="11" t="s">
        <v>2344</v>
      </c>
    </row>
    <row r="529" spans="1:7" x14ac:dyDescent="0.3">
      <c r="A529" s="11" t="s">
        <v>2345</v>
      </c>
      <c r="B529" s="11">
        <v>2015</v>
      </c>
      <c r="C529" s="11" t="s">
        <v>2346</v>
      </c>
      <c r="D529" s="11" t="s">
        <v>2113</v>
      </c>
    </row>
    <row r="530" spans="1:7" x14ac:dyDescent="0.3">
      <c r="A530" s="11" t="s">
        <v>2347</v>
      </c>
      <c r="B530" s="11">
        <v>2011</v>
      </c>
      <c r="C530" s="11" t="s">
        <v>2348</v>
      </c>
      <c r="D530" s="11" t="s">
        <v>1412</v>
      </c>
      <c r="E530" s="11">
        <v>13</v>
      </c>
      <c r="F530" s="11">
        <v>4</v>
      </c>
      <c r="G530" s="11" t="s">
        <v>2349</v>
      </c>
    </row>
    <row r="531" spans="1:7" x14ac:dyDescent="0.3">
      <c r="A531" s="11" t="s">
        <v>2350</v>
      </c>
      <c r="B531" s="11">
        <v>2016</v>
      </c>
      <c r="C531" s="11" t="s">
        <v>2351</v>
      </c>
      <c r="D531" s="11" t="s">
        <v>2352</v>
      </c>
      <c r="G531" s="11" t="s">
        <v>2353</v>
      </c>
    </row>
    <row r="532" spans="1:7" x14ac:dyDescent="0.3">
      <c r="A532" s="11" t="s">
        <v>2354</v>
      </c>
      <c r="B532" s="11">
        <v>2016</v>
      </c>
      <c r="C532" s="11" t="s">
        <v>2355</v>
      </c>
      <c r="D532" s="11" t="s">
        <v>1278</v>
      </c>
      <c r="E532" s="11">
        <v>59</v>
      </c>
      <c r="F532" s="11">
        <v>7</v>
      </c>
      <c r="G532" s="11" t="s">
        <v>2356</v>
      </c>
    </row>
    <row r="533" spans="1:7" x14ac:dyDescent="0.3">
      <c r="A533" s="11" t="s">
        <v>2357</v>
      </c>
      <c r="B533" s="11">
        <v>2010</v>
      </c>
      <c r="C533" s="11" t="s">
        <v>2358</v>
      </c>
      <c r="D533" s="11" t="s">
        <v>2359</v>
      </c>
      <c r="G533" s="11" t="s">
        <v>2360</v>
      </c>
    </row>
    <row r="534" spans="1:7" x14ac:dyDescent="0.3">
      <c r="A534" s="11" t="s">
        <v>2361</v>
      </c>
      <c r="B534" s="11">
        <v>2005</v>
      </c>
      <c r="C534" s="11" t="s">
        <v>2362</v>
      </c>
      <c r="D534" s="11" t="s">
        <v>2363</v>
      </c>
      <c r="G534" s="11" t="s">
        <v>2364</v>
      </c>
    </row>
    <row r="535" spans="1:7" x14ac:dyDescent="0.3">
      <c r="A535" s="11" t="s">
        <v>2365</v>
      </c>
      <c r="B535" s="11">
        <v>2013</v>
      </c>
      <c r="C535" s="11" t="s">
        <v>2366</v>
      </c>
      <c r="D535" s="11" t="s">
        <v>2367</v>
      </c>
      <c r="G535" s="11" t="s">
        <v>2368</v>
      </c>
    </row>
    <row r="536" spans="1:7" x14ac:dyDescent="0.3">
      <c r="A536" s="11" t="s">
        <v>2369</v>
      </c>
      <c r="B536" s="11">
        <v>2019</v>
      </c>
      <c r="C536" s="11" t="s">
        <v>2370</v>
      </c>
      <c r="D536" s="11" t="s">
        <v>446</v>
      </c>
      <c r="E536" s="11">
        <v>134</v>
      </c>
      <c r="G536" s="11" t="s">
        <v>2371</v>
      </c>
    </row>
    <row r="537" spans="1:7" x14ac:dyDescent="0.3">
      <c r="A537" s="11" t="s">
        <v>525</v>
      </c>
      <c r="B537" s="11">
        <v>2018</v>
      </c>
      <c r="C537" s="11" t="s">
        <v>526</v>
      </c>
      <c r="D537" s="11" t="s">
        <v>527</v>
      </c>
      <c r="E537" s="11">
        <v>51</v>
      </c>
      <c r="F537" s="11">
        <v>4</v>
      </c>
      <c r="G537" s="11" t="s">
        <v>2372</v>
      </c>
    </row>
    <row r="538" spans="1:7" x14ac:dyDescent="0.3">
      <c r="A538" s="11" t="s">
        <v>2373</v>
      </c>
      <c r="B538" s="11">
        <v>2018</v>
      </c>
      <c r="C538" s="11" t="s">
        <v>2374</v>
      </c>
      <c r="D538" s="11" t="s">
        <v>2375</v>
      </c>
    </row>
    <row r="539" spans="1:7" x14ac:dyDescent="0.3">
      <c r="A539" s="11" t="s">
        <v>2376</v>
      </c>
      <c r="B539" s="11">
        <v>2018</v>
      </c>
      <c r="C539" s="11" t="s">
        <v>2377</v>
      </c>
      <c r="G539" s="8" t="s">
        <v>2378</v>
      </c>
    </row>
    <row r="540" spans="1:7" x14ac:dyDescent="0.3">
      <c r="A540" s="11" t="s">
        <v>2379</v>
      </c>
      <c r="B540" s="11">
        <v>2004</v>
      </c>
      <c r="C540" s="11" t="s">
        <v>2380</v>
      </c>
      <c r="D540" s="11" t="s">
        <v>2381</v>
      </c>
      <c r="E540" s="11">
        <v>1</v>
      </c>
    </row>
    <row r="541" spans="1:7" x14ac:dyDescent="0.3">
      <c r="A541" s="11" t="s">
        <v>2382</v>
      </c>
      <c r="B541" s="11">
        <v>2012</v>
      </c>
      <c r="C541" s="11" t="s">
        <v>2383</v>
      </c>
      <c r="D541" s="11" t="s">
        <v>2384</v>
      </c>
      <c r="G541" s="11" t="s">
        <v>2385</v>
      </c>
    </row>
    <row r="542" spans="1:7" x14ac:dyDescent="0.3">
      <c r="A542" s="11" t="s">
        <v>2386</v>
      </c>
      <c r="B542" s="11" t="s">
        <v>2387</v>
      </c>
      <c r="C542" s="11" t="s">
        <v>2388</v>
      </c>
      <c r="D542" s="11" t="s">
        <v>2389</v>
      </c>
      <c r="G542" s="11" t="s">
        <v>2390</v>
      </c>
    </row>
    <row r="543" spans="1:7" x14ac:dyDescent="0.3">
      <c r="A543" s="11" t="s">
        <v>2386</v>
      </c>
      <c r="B543" s="11" t="s">
        <v>2391</v>
      </c>
      <c r="C543" s="11" t="s">
        <v>2392</v>
      </c>
      <c r="D543" s="11" t="s">
        <v>2393</v>
      </c>
      <c r="E543" s="11">
        <v>42</v>
      </c>
      <c r="G543" s="11" t="s">
        <v>2394</v>
      </c>
    </row>
    <row r="544" spans="1:7" x14ac:dyDescent="0.3">
      <c r="A544" s="11" t="s">
        <v>2395</v>
      </c>
      <c r="B544" s="11">
        <v>2012</v>
      </c>
      <c r="C544" s="11" t="s">
        <v>2396</v>
      </c>
      <c r="D544" s="11" t="s">
        <v>2397</v>
      </c>
    </row>
    <row r="545" spans="1:7" x14ac:dyDescent="0.3">
      <c r="A545" s="11" t="s">
        <v>2398</v>
      </c>
      <c r="B545" s="11">
        <v>2010</v>
      </c>
      <c r="C545" s="11" t="s">
        <v>2399</v>
      </c>
      <c r="D545" s="11" t="s">
        <v>2400</v>
      </c>
      <c r="G545" s="11">
        <v>35</v>
      </c>
    </row>
    <row r="546" spans="1:7" x14ac:dyDescent="0.3">
      <c r="A546" s="11" t="s">
        <v>2401</v>
      </c>
      <c r="B546" s="11">
        <v>2012</v>
      </c>
      <c r="C546" s="11" t="s">
        <v>2402</v>
      </c>
      <c r="D546" s="11" t="s">
        <v>728</v>
      </c>
      <c r="E546" s="11" t="s">
        <v>2403</v>
      </c>
    </row>
    <row r="547" spans="1:7" x14ac:dyDescent="0.3">
      <c r="A547" s="11" t="s">
        <v>2404</v>
      </c>
      <c r="B547" s="11">
        <v>2011</v>
      </c>
      <c r="C547" s="11" t="s">
        <v>2405</v>
      </c>
      <c r="D547" s="11" t="s">
        <v>2406</v>
      </c>
    </row>
    <row r="548" spans="1:7" x14ac:dyDescent="0.3">
      <c r="A548" s="11" t="s">
        <v>535</v>
      </c>
      <c r="B548" s="11">
        <v>2018</v>
      </c>
      <c r="C548" s="11" t="s">
        <v>2407</v>
      </c>
      <c r="D548" s="11" t="s">
        <v>446</v>
      </c>
      <c r="E548" s="11">
        <v>106</v>
      </c>
      <c r="G548" s="11" t="s">
        <v>537</v>
      </c>
    </row>
    <row r="549" spans="1:7" x14ac:dyDescent="0.3">
      <c r="A549" s="11" t="s">
        <v>2408</v>
      </c>
      <c r="B549" s="11">
        <v>2012</v>
      </c>
      <c r="C549" s="11" t="s">
        <v>2409</v>
      </c>
      <c r="D549" s="11" t="s">
        <v>2410</v>
      </c>
      <c r="G549" s="11">
        <v>61</v>
      </c>
    </row>
    <row r="550" spans="1:7" x14ac:dyDescent="0.3">
      <c r="A550" s="11" t="s">
        <v>2411</v>
      </c>
      <c r="B550" s="11">
        <v>2016</v>
      </c>
      <c r="C550" s="11" t="s">
        <v>2412</v>
      </c>
      <c r="D550" s="11" t="s">
        <v>527</v>
      </c>
      <c r="E550" s="11">
        <v>49</v>
      </c>
      <c r="F550" s="11">
        <v>2</v>
      </c>
      <c r="G550" s="11">
        <v>28</v>
      </c>
    </row>
    <row r="551" spans="1:7" x14ac:dyDescent="0.3">
      <c r="A551" s="11" t="s">
        <v>2413</v>
      </c>
      <c r="B551" s="11">
        <v>2016</v>
      </c>
      <c r="C551" s="11" t="s">
        <v>2414</v>
      </c>
      <c r="D551" s="11" t="s">
        <v>2296</v>
      </c>
      <c r="G551" s="11" t="s">
        <v>2415</v>
      </c>
    </row>
    <row r="552" spans="1:7" x14ac:dyDescent="0.3">
      <c r="A552" s="11" t="s">
        <v>2416</v>
      </c>
      <c r="B552" s="11">
        <v>2014</v>
      </c>
      <c r="C552" s="11" t="s">
        <v>2417</v>
      </c>
      <c r="D552" s="11" t="s">
        <v>2418</v>
      </c>
    </row>
    <row r="553" spans="1:7" x14ac:dyDescent="0.3">
      <c r="A553" s="11" t="s">
        <v>2419</v>
      </c>
      <c r="B553" s="11">
        <v>2009</v>
      </c>
      <c r="C553" s="11" t="s">
        <v>2420</v>
      </c>
      <c r="D553" s="11" t="s">
        <v>2421</v>
      </c>
      <c r="E553" s="11">
        <v>1</v>
      </c>
    </row>
    <row r="554" spans="1:7" x14ac:dyDescent="0.3">
      <c r="A554" s="11" t="s">
        <v>2422</v>
      </c>
      <c r="B554" s="11">
        <v>2011</v>
      </c>
      <c r="C554" s="11" t="s">
        <v>2423</v>
      </c>
      <c r="D554" s="11" t="s">
        <v>2424</v>
      </c>
      <c r="G554" s="11" t="s">
        <v>2425</v>
      </c>
    </row>
    <row r="555" spans="1:7" x14ac:dyDescent="0.3">
      <c r="A555" s="11" t="s">
        <v>2426</v>
      </c>
      <c r="B555" s="11">
        <v>2013</v>
      </c>
      <c r="C555" s="11" t="s">
        <v>2427</v>
      </c>
      <c r="D555" s="11" t="s">
        <v>2428</v>
      </c>
      <c r="G555" s="11" t="s">
        <v>2429</v>
      </c>
    </row>
    <row r="556" spans="1:7" x14ac:dyDescent="0.3">
      <c r="A556" s="11" t="s">
        <v>2430</v>
      </c>
      <c r="B556" s="11">
        <v>2011</v>
      </c>
      <c r="C556" s="11" t="s">
        <v>2431</v>
      </c>
      <c r="D556" s="11" t="s">
        <v>2113</v>
      </c>
      <c r="E556" s="11">
        <v>6</v>
      </c>
      <c r="F556" s="11">
        <v>8</v>
      </c>
      <c r="G556" s="11" t="s">
        <v>2432</v>
      </c>
    </row>
    <row r="557" spans="1:7" x14ac:dyDescent="0.3">
      <c r="A557" s="11" t="s">
        <v>2433</v>
      </c>
      <c r="B557" s="11">
        <v>2011</v>
      </c>
      <c r="C557" s="11" t="s">
        <v>2434</v>
      </c>
      <c r="D557" s="11" t="s">
        <v>2435</v>
      </c>
      <c r="G557" s="11" t="s">
        <v>2436</v>
      </c>
    </row>
    <row r="558" spans="1:7" x14ac:dyDescent="0.3">
      <c r="A558" s="11" t="s">
        <v>2437</v>
      </c>
      <c r="B558" s="11">
        <v>2010</v>
      </c>
      <c r="C558" s="11" t="s">
        <v>2438</v>
      </c>
      <c r="D558" s="11" t="s">
        <v>2439</v>
      </c>
      <c r="G558" s="11" t="s">
        <v>2440</v>
      </c>
    </row>
    <row r="559" spans="1:7" x14ac:dyDescent="0.3">
      <c r="A559" s="11" t="s">
        <v>2441</v>
      </c>
      <c r="B559" s="11">
        <v>2004</v>
      </c>
      <c r="C559" s="11" t="s">
        <v>2442</v>
      </c>
      <c r="D559" s="11" t="s">
        <v>2443</v>
      </c>
      <c r="G559" s="11" t="s">
        <v>2444</v>
      </c>
    </row>
    <row r="560" spans="1:7" x14ac:dyDescent="0.3">
      <c r="A560" s="11" t="s">
        <v>1323</v>
      </c>
      <c r="B560" s="11">
        <v>2009</v>
      </c>
      <c r="C560" s="11" t="s">
        <v>1324</v>
      </c>
      <c r="D560" s="11" t="s">
        <v>1325</v>
      </c>
      <c r="E560" s="11">
        <v>11</v>
      </c>
      <c r="F560" s="11">
        <v>1</v>
      </c>
      <c r="G560" s="11" t="s">
        <v>2445</v>
      </c>
    </row>
    <row r="561" spans="1:7" x14ac:dyDescent="0.3">
      <c r="A561" s="11" t="s">
        <v>2446</v>
      </c>
      <c r="B561" s="11">
        <v>2011</v>
      </c>
      <c r="C561" s="11" t="s">
        <v>2447</v>
      </c>
      <c r="D561" s="11" t="s">
        <v>2448</v>
      </c>
      <c r="G561" s="11" t="s">
        <v>2449</v>
      </c>
    </row>
    <row r="562" spans="1:7" x14ac:dyDescent="0.3">
      <c r="A562" s="11" t="s">
        <v>2450</v>
      </c>
      <c r="B562" s="11">
        <v>2012</v>
      </c>
      <c r="C562" s="11" t="s">
        <v>2451</v>
      </c>
      <c r="D562" s="11" t="s">
        <v>2452</v>
      </c>
      <c r="G562" s="11" t="s">
        <v>2453</v>
      </c>
    </row>
    <row r="563" spans="1:7" x14ac:dyDescent="0.3">
      <c r="A563" s="11" t="s">
        <v>2454</v>
      </c>
      <c r="B563" s="11">
        <v>2005</v>
      </c>
      <c r="C563" s="11" t="s">
        <v>2455</v>
      </c>
      <c r="D563" s="11" t="s">
        <v>2456</v>
      </c>
    </row>
    <row r="564" spans="1:7" x14ac:dyDescent="0.3">
      <c r="A564" s="11" t="s">
        <v>2457</v>
      </c>
      <c r="B564" s="11">
        <v>2010</v>
      </c>
      <c r="C564" s="11" t="s">
        <v>2458</v>
      </c>
      <c r="G564" s="8" t="s">
        <v>2459</v>
      </c>
    </row>
    <row r="565" spans="1:7" x14ac:dyDescent="0.3">
      <c r="A565" s="11" t="s">
        <v>2460</v>
      </c>
      <c r="B565" s="11">
        <v>2018</v>
      </c>
      <c r="C565" s="11" t="s">
        <v>2461</v>
      </c>
      <c r="G565" s="8" t="s">
        <v>2462</v>
      </c>
    </row>
    <row r="566" spans="1:7" x14ac:dyDescent="0.3">
      <c r="A566" s="11" t="s">
        <v>2463</v>
      </c>
      <c r="B566" s="11">
        <v>2002</v>
      </c>
      <c r="C566" s="11" t="s">
        <v>2464</v>
      </c>
      <c r="D566" s="11" t="s">
        <v>2465</v>
      </c>
      <c r="G566" s="11">
        <v>517</v>
      </c>
    </row>
    <row r="567" spans="1:7" x14ac:dyDescent="0.3">
      <c r="A567" s="11" t="s">
        <v>2466</v>
      </c>
      <c r="B567" s="11">
        <v>2018</v>
      </c>
      <c r="C567" s="11" t="s">
        <v>2467</v>
      </c>
      <c r="D567" s="11" t="s">
        <v>2468</v>
      </c>
    </row>
    <row r="568" spans="1:7" x14ac:dyDescent="0.3">
      <c r="A568" s="11" t="s">
        <v>2469</v>
      </c>
      <c r="B568" s="11">
        <v>2018</v>
      </c>
      <c r="C568" s="11" t="s">
        <v>2470</v>
      </c>
      <c r="D568" s="11" t="s">
        <v>2471</v>
      </c>
      <c r="E568" s="11">
        <v>44</v>
      </c>
      <c r="F568" s="11">
        <v>2</v>
      </c>
      <c r="G568" s="11" t="s">
        <v>2472</v>
      </c>
    </row>
    <row r="569" spans="1:7" x14ac:dyDescent="0.3">
      <c r="A569" s="11" t="s">
        <v>2473</v>
      </c>
      <c r="B569" s="11">
        <v>2005</v>
      </c>
      <c r="C569" s="11" t="s">
        <v>2474</v>
      </c>
      <c r="D569" s="11" t="s">
        <v>2443</v>
      </c>
      <c r="E569" s="11">
        <v>102</v>
      </c>
      <c r="F569" s="11">
        <v>46</v>
      </c>
      <c r="G569" s="11" t="s">
        <v>2475</v>
      </c>
    </row>
    <row r="570" spans="1:7" x14ac:dyDescent="0.3">
      <c r="A570" s="11" t="s">
        <v>2476</v>
      </c>
      <c r="B570" s="11">
        <v>2011</v>
      </c>
      <c r="C570" s="11" t="s">
        <v>2477</v>
      </c>
      <c r="D570" s="11" t="s">
        <v>2478</v>
      </c>
      <c r="G570" s="11">
        <v>57</v>
      </c>
    </row>
    <row r="571" spans="1:7" x14ac:dyDescent="0.3">
      <c r="A571" s="11" t="s">
        <v>2479</v>
      </c>
      <c r="B571" s="11">
        <v>2010</v>
      </c>
      <c r="C571" s="11" t="s">
        <v>2480</v>
      </c>
      <c r="D571" s="11" t="s">
        <v>2481</v>
      </c>
      <c r="G571" s="11" t="s">
        <v>2360</v>
      </c>
    </row>
    <row r="572" spans="1:7" x14ac:dyDescent="0.3">
      <c r="A572" s="11" t="s">
        <v>2482</v>
      </c>
      <c r="B572" s="11">
        <v>2012</v>
      </c>
      <c r="C572" s="11" t="s">
        <v>2483</v>
      </c>
      <c r="D572" s="11" t="s">
        <v>1339</v>
      </c>
      <c r="E572" s="11">
        <v>29</v>
      </c>
      <c r="F572" s="11">
        <v>4</v>
      </c>
      <c r="G572" s="11" t="s">
        <v>2484</v>
      </c>
    </row>
    <row r="573" spans="1:7" x14ac:dyDescent="0.3">
      <c r="A573" s="11" t="s">
        <v>2485</v>
      </c>
      <c r="B573" s="11">
        <v>2010</v>
      </c>
      <c r="C573" s="11" t="s">
        <v>2486</v>
      </c>
      <c r="D573" s="11" t="s">
        <v>2487</v>
      </c>
      <c r="E573" s="11">
        <v>54</v>
      </c>
      <c r="F573" s="11">
        <v>1</v>
      </c>
      <c r="G573" s="11" t="s">
        <v>2488</v>
      </c>
    </row>
    <row r="574" spans="1:7" x14ac:dyDescent="0.3">
      <c r="A574" s="11" t="s">
        <v>2489</v>
      </c>
      <c r="B574" s="11">
        <v>2016</v>
      </c>
      <c r="C574" s="11" t="s">
        <v>2490</v>
      </c>
      <c r="D574" s="11" t="s">
        <v>2491</v>
      </c>
      <c r="G574" s="11" t="s">
        <v>2492</v>
      </c>
    </row>
    <row r="575" spans="1:7" x14ac:dyDescent="0.3">
      <c r="A575" s="11" t="s">
        <v>2493</v>
      </c>
      <c r="B575" s="11">
        <v>2012</v>
      </c>
      <c r="C575" s="11" t="s">
        <v>2494</v>
      </c>
      <c r="D575" s="11" t="s">
        <v>2495</v>
      </c>
    </row>
    <row r="576" spans="1:7" x14ac:dyDescent="0.3">
      <c r="A576" s="11" t="s">
        <v>2496</v>
      </c>
      <c r="B576" s="11">
        <v>2009</v>
      </c>
      <c r="C576" s="11" t="s">
        <v>2497</v>
      </c>
      <c r="D576" s="11" t="s">
        <v>656</v>
      </c>
      <c r="G576" s="11" t="s">
        <v>2498</v>
      </c>
    </row>
    <row r="577" spans="1:7" x14ac:dyDescent="0.3">
      <c r="A577" s="11" t="s">
        <v>2499</v>
      </c>
      <c r="B577" s="11">
        <v>2010</v>
      </c>
      <c r="C577" s="11" t="s">
        <v>2500</v>
      </c>
      <c r="D577" s="11" t="s">
        <v>2501</v>
      </c>
      <c r="G577" s="11" t="s">
        <v>2502</v>
      </c>
    </row>
    <row r="578" spans="1:7" x14ac:dyDescent="0.3">
      <c r="A578" s="11" t="s">
        <v>2503</v>
      </c>
      <c r="B578" s="11">
        <v>2020</v>
      </c>
      <c r="C578" s="11" t="s">
        <v>2504</v>
      </c>
      <c r="G578" s="8" t="s">
        <v>2505</v>
      </c>
    </row>
    <row r="579" spans="1:7" x14ac:dyDescent="0.3">
      <c r="A579" s="11" t="s">
        <v>2506</v>
      </c>
      <c r="B579" s="11">
        <v>2011</v>
      </c>
      <c r="C579" s="11" t="s">
        <v>2507</v>
      </c>
      <c r="D579" s="11" t="s">
        <v>2508</v>
      </c>
      <c r="G579" s="11" t="s">
        <v>2509</v>
      </c>
    </row>
    <row r="580" spans="1:7" x14ac:dyDescent="0.3">
      <c r="A580" s="11" t="s">
        <v>2510</v>
      </c>
      <c r="B580" s="11">
        <v>2017</v>
      </c>
      <c r="C580" s="11" t="s">
        <v>2511</v>
      </c>
      <c r="D580" s="11" t="s">
        <v>715</v>
      </c>
      <c r="E580" s="11">
        <v>5</v>
      </c>
      <c r="G580" s="11" t="s">
        <v>2512</v>
      </c>
    </row>
    <row r="581" spans="1:7" x14ac:dyDescent="0.3">
      <c r="A581" s="11" t="s">
        <v>2513</v>
      </c>
      <c r="B581" s="11">
        <v>2010</v>
      </c>
      <c r="C581" s="11" t="s">
        <v>2514</v>
      </c>
      <c r="D581" s="11" t="s">
        <v>2515</v>
      </c>
      <c r="E581" s="11">
        <v>104</v>
      </c>
      <c r="F581" s="11">
        <v>10</v>
      </c>
      <c r="G581" s="11">
        <v>108702</v>
      </c>
    </row>
    <row r="582" spans="1:7" x14ac:dyDescent="0.3">
      <c r="A582" s="11" t="s">
        <v>2516</v>
      </c>
      <c r="B582" s="11">
        <v>2008</v>
      </c>
      <c r="C582" s="11" t="s">
        <v>2517</v>
      </c>
      <c r="D582" s="11" t="s">
        <v>2518</v>
      </c>
      <c r="G582" s="11" t="s">
        <v>2519</v>
      </c>
    </row>
    <row r="583" spans="1:7" x14ac:dyDescent="0.3">
      <c r="A583" s="11" t="s">
        <v>2520</v>
      </c>
      <c r="B583" s="11">
        <v>2018</v>
      </c>
      <c r="C583" s="11" t="s">
        <v>2521</v>
      </c>
      <c r="G583" s="8" t="s">
        <v>2522</v>
      </c>
    </row>
    <row r="584" spans="1:7" x14ac:dyDescent="0.3">
      <c r="A584" s="11" t="s">
        <v>2523</v>
      </c>
      <c r="B584" s="11">
        <v>2018</v>
      </c>
      <c r="C584" s="11" t="s">
        <v>2524</v>
      </c>
      <c r="D584" s="11" t="s">
        <v>2525</v>
      </c>
      <c r="E584" s="11">
        <v>38</v>
      </c>
      <c r="F584" s="11">
        <v>1</v>
      </c>
      <c r="G584" s="11" t="s">
        <v>2326</v>
      </c>
    </row>
    <row r="585" spans="1:7" x14ac:dyDescent="0.3">
      <c r="A585" s="11" t="s">
        <v>2526</v>
      </c>
      <c r="B585" s="11">
        <v>2010</v>
      </c>
      <c r="C585" s="11" t="s">
        <v>2527</v>
      </c>
      <c r="D585" s="11" t="s">
        <v>2528</v>
      </c>
      <c r="E585" s="11">
        <v>16</v>
      </c>
    </row>
    <row r="586" spans="1:7" x14ac:dyDescent="0.3">
      <c r="A586" s="11" t="s">
        <v>914</v>
      </c>
      <c r="B586" s="11">
        <v>2014</v>
      </c>
      <c r="C586" s="11" t="s">
        <v>2529</v>
      </c>
      <c r="D586" s="11" t="s">
        <v>2530</v>
      </c>
    </row>
    <row r="587" spans="1:7" x14ac:dyDescent="0.3">
      <c r="A587" s="11" t="s">
        <v>2531</v>
      </c>
      <c r="B587" s="11">
        <v>2000</v>
      </c>
      <c r="C587" s="11" t="s">
        <v>2532</v>
      </c>
      <c r="D587" s="11" t="s">
        <v>1298</v>
      </c>
      <c r="E587" s="11">
        <v>406</v>
      </c>
      <c r="F587" s="11">
        <v>6798</v>
      </c>
      <c r="G587" s="11">
        <v>845</v>
      </c>
    </row>
    <row r="588" spans="1:7" x14ac:dyDescent="0.3">
      <c r="A588" s="11" t="s">
        <v>2533</v>
      </c>
      <c r="B588" s="11">
        <v>1999</v>
      </c>
      <c r="C588" s="11" t="s">
        <v>2534</v>
      </c>
      <c r="D588" s="11" t="s">
        <v>2535</v>
      </c>
      <c r="G588" s="11" t="s">
        <v>1930</v>
      </c>
    </row>
    <row r="589" spans="1:7" x14ac:dyDescent="0.3">
      <c r="A589" s="11" t="s">
        <v>2536</v>
      </c>
      <c r="B589" s="11">
        <v>2014</v>
      </c>
      <c r="C589" s="11" t="s">
        <v>2537</v>
      </c>
      <c r="D589" s="11" t="s">
        <v>2538</v>
      </c>
      <c r="E589" s="11">
        <v>4</v>
      </c>
      <c r="G589" s="11">
        <v>31046</v>
      </c>
    </row>
    <row r="590" spans="1:7" x14ac:dyDescent="0.3">
      <c r="A590" s="11" t="s">
        <v>2539</v>
      </c>
      <c r="B590" s="11">
        <v>2015</v>
      </c>
      <c r="C590" s="11" t="s">
        <v>2540</v>
      </c>
      <c r="D590" s="11" t="s">
        <v>2541</v>
      </c>
    </row>
    <row r="591" spans="1:7" x14ac:dyDescent="0.3">
      <c r="A591" s="11" t="s">
        <v>2542</v>
      </c>
      <c r="B591" s="11">
        <v>2013</v>
      </c>
      <c r="C591" s="11" t="s">
        <v>2543</v>
      </c>
      <c r="D591" s="11" t="s">
        <v>446</v>
      </c>
      <c r="E591" s="11">
        <v>40</v>
      </c>
      <c r="F591" s="11">
        <v>10</v>
      </c>
      <c r="G591" s="11" t="s">
        <v>2544</v>
      </c>
    </row>
    <row r="592" spans="1:7" x14ac:dyDescent="0.3">
      <c r="A592" s="11" t="s">
        <v>2545</v>
      </c>
      <c r="B592" s="11">
        <v>2011</v>
      </c>
      <c r="C592" s="11" t="s">
        <v>2546</v>
      </c>
      <c r="D592" s="11" t="s">
        <v>2178</v>
      </c>
      <c r="E592" s="11">
        <v>11</v>
      </c>
      <c r="F592" s="11" t="s">
        <v>2547</v>
      </c>
      <c r="G592" s="11">
        <v>164</v>
      </c>
    </row>
    <row r="593" spans="1:7" x14ac:dyDescent="0.3">
      <c r="A593" s="11" t="s">
        <v>2548</v>
      </c>
      <c r="B593" s="11">
        <v>2018</v>
      </c>
      <c r="C593" s="11" t="s">
        <v>2549</v>
      </c>
      <c r="G593" s="8" t="s">
        <v>2550</v>
      </c>
    </row>
    <row r="594" spans="1:7" x14ac:dyDescent="0.3">
      <c r="A594" s="11" t="s">
        <v>2551</v>
      </c>
      <c r="B594" s="11">
        <v>2008</v>
      </c>
      <c r="C594" s="11" t="s">
        <v>2552</v>
      </c>
      <c r="D594" s="11" t="s">
        <v>2553</v>
      </c>
      <c r="E594" s="11">
        <v>8</v>
      </c>
      <c r="G594" s="11" t="s">
        <v>1950</v>
      </c>
    </row>
    <row r="595" spans="1:7" x14ac:dyDescent="0.3">
      <c r="A595" s="11" t="s">
        <v>2554</v>
      </c>
      <c r="B595" s="11">
        <v>2018</v>
      </c>
      <c r="C595" s="11" t="s">
        <v>2555</v>
      </c>
      <c r="D595" s="11" t="s">
        <v>2556</v>
      </c>
      <c r="E595" s="11">
        <v>37</v>
      </c>
      <c r="G595" s="11" t="s">
        <v>2557</v>
      </c>
    </row>
    <row r="596" spans="1:7" x14ac:dyDescent="0.3">
      <c r="A596" s="11" t="s">
        <v>2558</v>
      </c>
      <c r="B596" s="11">
        <v>2006</v>
      </c>
      <c r="C596" s="11" t="s">
        <v>2559</v>
      </c>
      <c r="D596" s="11" t="s">
        <v>2560</v>
      </c>
      <c r="G596" s="11">
        <v>611</v>
      </c>
    </row>
    <row r="597" spans="1:7" x14ac:dyDescent="0.3">
      <c r="A597" s="11" t="s">
        <v>2561</v>
      </c>
      <c r="B597" s="11">
        <v>2007</v>
      </c>
      <c r="C597" s="11" t="s">
        <v>2562</v>
      </c>
      <c r="D597" s="11" t="s">
        <v>2563</v>
      </c>
      <c r="G597" s="11">
        <v>905</v>
      </c>
    </row>
    <row r="598" spans="1:7" x14ac:dyDescent="0.3">
      <c r="A598" s="11" t="s">
        <v>2564</v>
      </c>
      <c r="B598" s="11">
        <v>2012</v>
      </c>
      <c r="C598" s="11" t="s">
        <v>2565</v>
      </c>
      <c r="D598" s="11" t="s">
        <v>2566</v>
      </c>
      <c r="G598" s="11" t="s">
        <v>2567</v>
      </c>
    </row>
    <row r="599" spans="1:7" x14ac:dyDescent="0.3">
      <c r="A599" s="11" t="s">
        <v>1359</v>
      </c>
      <c r="B599" s="11">
        <v>2010</v>
      </c>
      <c r="C599" s="11" t="s">
        <v>1360</v>
      </c>
      <c r="D599" s="11" t="s">
        <v>2568</v>
      </c>
      <c r="G599" s="11">
        <v>591</v>
      </c>
    </row>
    <row r="600" spans="1:7" x14ac:dyDescent="0.3">
      <c r="A600" s="11" t="s">
        <v>571</v>
      </c>
      <c r="B600" s="11">
        <v>2013</v>
      </c>
      <c r="C600" s="11" t="s">
        <v>572</v>
      </c>
      <c r="D600" s="11" t="s">
        <v>2264</v>
      </c>
    </row>
    <row r="601" spans="1:7" x14ac:dyDescent="0.3">
      <c r="A601" s="11" t="s">
        <v>2569</v>
      </c>
      <c r="B601" s="11">
        <v>2013</v>
      </c>
      <c r="C601" s="11" t="s">
        <v>2570</v>
      </c>
      <c r="D601" s="11" t="s">
        <v>2101</v>
      </c>
      <c r="E601" s="11">
        <v>3</v>
      </c>
      <c r="F601" s="11">
        <v>4</v>
      </c>
      <c r="G601" s="11" t="s">
        <v>2571</v>
      </c>
    </row>
    <row r="602" spans="1:7" x14ac:dyDescent="0.3">
      <c r="A602" s="11" t="s">
        <v>2572</v>
      </c>
      <c r="B602" s="11">
        <v>2013</v>
      </c>
      <c r="C602" s="11" t="s">
        <v>2573</v>
      </c>
      <c r="D602" s="11" t="s">
        <v>2574</v>
      </c>
      <c r="G602" s="11" t="s">
        <v>2575</v>
      </c>
    </row>
    <row r="603" spans="1:7" x14ac:dyDescent="0.3">
      <c r="A603" s="11" t="s">
        <v>2576</v>
      </c>
      <c r="B603" s="11">
        <v>2010</v>
      </c>
      <c r="C603" s="11" t="s">
        <v>2577</v>
      </c>
      <c r="D603" s="11" t="s">
        <v>2578</v>
      </c>
      <c r="G603" s="11">
        <v>435</v>
      </c>
    </row>
    <row r="604" spans="1:7" x14ac:dyDescent="0.3">
      <c r="A604" s="11" t="s">
        <v>2579</v>
      </c>
      <c r="B604" s="11">
        <v>2011</v>
      </c>
      <c r="C604" s="11" t="s">
        <v>2580</v>
      </c>
      <c r="D604" s="11" t="s">
        <v>1302</v>
      </c>
    </row>
    <row r="605" spans="1:7" x14ac:dyDescent="0.3">
      <c r="A605" s="11" t="s">
        <v>2581</v>
      </c>
      <c r="B605" s="11">
        <v>2016</v>
      </c>
      <c r="C605" s="11" t="s">
        <v>2582</v>
      </c>
      <c r="G605" s="8" t="s">
        <v>2583</v>
      </c>
    </row>
    <row r="606" spans="1:7" x14ac:dyDescent="0.3">
      <c r="A606" s="11" t="s">
        <v>2584</v>
      </c>
      <c r="B606" s="11">
        <v>2010</v>
      </c>
      <c r="C606" s="11" t="s">
        <v>2585</v>
      </c>
      <c r="D606" s="11" t="s">
        <v>2586</v>
      </c>
      <c r="G606" s="11" t="s">
        <v>2587</v>
      </c>
    </row>
    <row r="607" spans="1:7" x14ac:dyDescent="0.3">
      <c r="A607" s="11" t="s">
        <v>2588</v>
      </c>
      <c r="B607" s="11">
        <v>2008</v>
      </c>
      <c r="C607" s="11" t="s">
        <v>2589</v>
      </c>
      <c r="D607" s="11" t="s">
        <v>2590</v>
      </c>
      <c r="G607" s="11">
        <v>462</v>
      </c>
    </row>
    <row r="608" spans="1:7" x14ac:dyDescent="0.3">
      <c r="A608" s="11" t="s">
        <v>2591</v>
      </c>
      <c r="B608" s="11">
        <v>2006</v>
      </c>
      <c r="C608" s="11" t="s">
        <v>2592</v>
      </c>
      <c r="D608" s="11" t="s">
        <v>2560</v>
      </c>
      <c r="G608" s="11">
        <v>631</v>
      </c>
    </row>
    <row r="609" spans="1:7" x14ac:dyDescent="0.3">
      <c r="A609" s="11" t="s">
        <v>2593</v>
      </c>
      <c r="B609" s="11">
        <v>2005</v>
      </c>
      <c r="C609" s="11" t="s">
        <v>2594</v>
      </c>
      <c r="D609" s="11" t="s">
        <v>2595</v>
      </c>
      <c r="G609" s="11">
        <v>177</v>
      </c>
    </row>
    <row r="610" spans="1:7" x14ac:dyDescent="0.3">
      <c r="A610" s="11" t="s">
        <v>2593</v>
      </c>
      <c r="B610" s="11">
        <v>2007</v>
      </c>
      <c r="C610" s="11" t="s">
        <v>2596</v>
      </c>
      <c r="D610" s="11" t="s">
        <v>2597</v>
      </c>
      <c r="E610" s="11">
        <v>1</v>
      </c>
      <c r="G610" s="11">
        <v>2</v>
      </c>
    </row>
    <row r="611" spans="1:7" x14ac:dyDescent="0.3">
      <c r="A611" s="11" t="s">
        <v>2598</v>
      </c>
      <c r="B611" s="11">
        <v>2008</v>
      </c>
      <c r="C611" s="11" t="s">
        <v>2599</v>
      </c>
      <c r="D611" s="11" t="s">
        <v>2600</v>
      </c>
      <c r="G611" s="11">
        <v>695</v>
      </c>
    </row>
    <row r="612" spans="1:7" x14ac:dyDescent="0.3">
      <c r="A612" s="11" t="s">
        <v>2601</v>
      </c>
      <c r="B612" s="11">
        <v>2012</v>
      </c>
      <c r="C612" s="11" t="s">
        <v>2602</v>
      </c>
      <c r="D612" s="11" t="s">
        <v>2603</v>
      </c>
      <c r="G612" s="11" t="s">
        <v>2604</v>
      </c>
    </row>
    <row r="613" spans="1:7" x14ac:dyDescent="0.3">
      <c r="A613" s="11" t="s">
        <v>2605</v>
      </c>
      <c r="B613" s="11">
        <v>2012</v>
      </c>
      <c r="C613" s="11" t="s">
        <v>2606</v>
      </c>
      <c r="D613" s="11" t="s">
        <v>2607</v>
      </c>
      <c r="E613" s="11">
        <v>12</v>
      </c>
      <c r="G613" s="11" t="s">
        <v>2608</v>
      </c>
    </row>
    <row r="614" spans="1:7" x14ac:dyDescent="0.3">
      <c r="A614" s="11" t="s">
        <v>2609</v>
      </c>
      <c r="B614" s="11">
        <v>2016</v>
      </c>
      <c r="C614" s="11" t="s">
        <v>2610</v>
      </c>
      <c r="D614" s="11" t="s">
        <v>1302</v>
      </c>
      <c r="G614" s="11" t="s">
        <v>2611</v>
      </c>
    </row>
    <row r="615" spans="1:7" x14ac:dyDescent="0.3">
      <c r="A615" s="11" t="s">
        <v>2612</v>
      </c>
      <c r="B615" s="11">
        <v>2018</v>
      </c>
      <c r="C615" s="11" t="s">
        <v>2613</v>
      </c>
      <c r="G615" s="8" t="s">
        <v>2614</v>
      </c>
    </row>
    <row r="616" spans="1:7" x14ac:dyDescent="0.3">
      <c r="A616" s="11" t="s">
        <v>2615</v>
      </c>
      <c r="B616" s="11">
        <v>2017</v>
      </c>
      <c r="C616" s="11" t="s">
        <v>2616</v>
      </c>
      <c r="D616" s="11" t="s">
        <v>446</v>
      </c>
      <c r="E616" s="11">
        <v>81</v>
      </c>
      <c r="G616" s="11" t="s">
        <v>2617</v>
      </c>
    </row>
    <row r="617" spans="1:7" x14ac:dyDescent="0.3">
      <c r="A617" s="11" t="s">
        <v>2618</v>
      </c>
      <c r="B617" s="11">
        <v>2015</v>
      </c>
      <c r="C617" s="11" t="s">
        <v>2619</v>
      </c>
      <c r="D617" s="11" t="s">
        <v>728</v>
      </c>
      <c r="E617" s="11" t="s">
        <v>2620</v>
      </c>
    </row>
    <row r="618" spans="1:7" x14ac:dyDescent="0.3">
      <c r="A618" s="11" t="s">
        <v>2621</v>
      </c>
      <c r="B618" s="11">
        <v>2009</v>
      </c>
      <c r="C618" s="11" t="s">
        <v>2622</v>
      </c>
      <c r="D618" s="11" t="s">
        <v>2623</v>
      </c>
      <c r="G618" s="11" t="s">
        <v>2624</v>
      </c>
    </row>
    <row r="619" spans="1:7" x14ac:dyDescent="0.3">
      <c r="A619" s="11" t="s">
        <v>2625</v>
      </c>
      <c r="B619" s="11">
        <v>2014</v>
      </c>
      <c r="C619" s="11" t="s">
        <v>2626</v>
      </c>
      <c r="D619" s="11" t="s">
        <v>2627</v>
      </c>
      <c r="G619" s="11" t="s">
        <v>760</v>
      </c>
    </row>
    <row r="620" spans="1:7" x14ac:dyDescent="0.3">
      <c r="A620" s="11" t="s">
        <v>2628</v>
      </c>
      <c r="B620" s="11">
        <v>2018</v>
      </c>
      <c r="C620" s="11" t="s">
        <v>2629</v>
      </c>
      <c r="D620" s="11" t="s">
        <v>2630</v>
      </c>
    </row>
    <row r="621" spans="1:7" x14ac:dyDescent="0.3">
      <c r="A621" s="11" t="s">
        <v>2631</v>
      </c>
      <c r="B621" s="11">
        <v>2018</v>
      </c>
      <c r="C621" s="11" t="s">
        <v>2632</v>
      </c>
      <c r="G621" s="8" t="s">
        <v>2633</v>
      </c>
    </row>
    <row r="622" spans="1:7" x14ac:dyDescent="0.3">
      <c r="A622" s="11" t="s">
        <v>2634</v>
      </c>
      <c r="B622" s="11">
        <v>2013</v>
      </c>
      <c r="C622" s="11" t="s">
        <v>2635</v>
      </c>
      <c r="D622" s="11" t="s">
        <v>2636</v>
      </c>
    </row>
    <row r="623" spans="1:7" x14ac:dyDescent="0.3">
      <c r="A623" s="11" t="s">
        <v>2637</v>
      </c>
      <c r="B623" s="11">
        <v>2013</v>
      </c>
      <c r="C623" s="11" t="s">
        <v>2638</v>
      </c>
      <c r="G623" s="8" t="s">
        <v>2639</v>
      </c>
    </row>
    <row r="624" spans="1:7" x14ac:dyDescent="0.3">
      <c r="A624" s="11" t="s">
        <v>2640</v>
      </c>
      <c r="B624" s="11">
        <v>2014</v>
      </c>
      <c r="C624" s="11" t="s">
        <v>2641</v>
      </c>
      <c r="D624" s="11" t="s">
        <v>2642</v>
      </c>
      <c r="E624" s="11">
        <v>20</v>
      </c>
      <c r="F624" s="11">
        <v>1</v>
      </c>
      <c r="G624" s="11" t="s">
        <v>2643</v>
      </c>
    </row>
    <row r="625" spans="1:8" x14ac:dyDescent="0.3">
      <c r="A625" s="11" t="s">
        <v>2644</v>
      </c>
      <c r="B625" s="11">
        <v>2013</v>
      </c>
      <c r="C625" s="11" t="s">
        <v>2645</v>
      </c>
      <c r="D625" s="11" t="s">
        <v>446</v>
      </c>
      <c r="E625" s="11">
        <v>40</v>
      </c>
      <c r="F625" s="11">
        <v>8</v>
      </c>
      <c r="G625" s="11" t="s">
        <v>2646</v>
      </c>
    </row>
    <row r="626" spans="1:8" x14ac:dyDescent="0.3">
      <c r="A626" s="11" t="s">
        <v>2647</v>
      </c>
      <c r="B626" s="11">
        <v>2013</v>
      </c>
      <c r="C626" s="11" t="s">
        <v>2648</v>
      </c>
      <c r="D626" s="8" t="s">
        <v>2649</v>
      </c>
      <c r="H626" s="8" t="s">
        <v>2650</v>
      </c>
    </row>
    <row r="627" spans="1:8" x14ac:dyDescent="0.3">
      <c r="A627" s="11" t="s">
        <v>2651</v>
      </c>
      <c r="B627" s="11">
        <v>2019</v>
      </c>
      <c r="C627" s="11" t="s">
        <v>2652</v>
      </c>
      <c r="D627" s="11" t="s">
        <v>2653</v>
      </c>
      <c r="G627" s="11" t="s">
        <v>2654</v>
      </c>
    </row>
    <row r="628" spans="1:8" x14ac:dyDescent="0.3">
      <c r="A628" s="11" t="s">
        <v>2655</v>
      </c>
      <c r="B628" s="11">
        <v>2002</v>
      </c>
      <c r="C628" s="11" t="s">
        <v>2656</v>
      </c>
      <c r="G628" s="8" t="s">
        <v>2657</v>
      </c>
    </row>
    <row r="629" spans="1:8" x14ac:dyDescent="0.3">
      <c r="A629" s="11" t="s">
        <v>2658</v>
      </c>
      <c r="B629" s="11">
        <v>2011</v>
      </c>
      <c r="C629" s="11" t="s">
        <v>1402</v>
      </c>
      <c r="D629" s="11" t="s">
        <v>2659</v>
      </c>
      <c r="G629" s="11" t="s">
        <v>2660</v>
      </c>
    </row>
    <row r="630" spans="1:8" x14ac:dyDescent="0.3">
      <c r="A630" s="11" t="s">
        <v>2661</v>
      </c>
      <c r="B630" s="11">
        <v>2012</v>
      </c>
      <c r="C630" s="11" t="s">
        <v>2662</v>
      </c>
      <c r="D630" s="11" t="s">
        <v>2663</v>
      </c>
      <c r="G630" s="11">
        <v>1</v>
      </c>
    </row>
    <row r="631" spans="1:8" x14ac:dyDescent="0.3">
      <c r="A631" s="11" t="s">
        <v>2664</v>
      </c>
      <c r="B631" s="11">
        <v>2012</v>
      </c>
      <c r="C631" s="11" t="s">
        <v>2665</v>
      </c>
      <c r="D631" s="11" t="s">
        <v>2603</v>
      </c>
      <c r="G631" s="11" t="s">
        <v>2666</v>
      </c>
    </row>
    <row r="632" spans="1:8" x14ac:dyDescent="0.3">
      <c r="A632" s="11" t="s">
        <v>2667</v>
      </c>
      <c r="B632" s="11">
        <v>2001</v>
      </c>
      <c r="C632" s="11" t="s">
        <v>2668</v>
      </c>
      <c r="D632" s="11" t="s">
        <v>2669</v>
      </c>
      <c r="E632" s="11">
        <v>27</v>
      </c>
      <c r="G632" s="11" t="s">
        <v>2670</v>
      </c>
    </row>
    <row r="633" spans="1:8" x14ac:dyDescent="0.3">
      <c r="A633" s="11" t="s">
        <v>2671</v>
      </c>
      <c r="B633" s="11">
        <v>2011</v>
      </c>
      <c r="C633" s="11" t="s">
        <v>2672</v>
      </c>
      <c r="D633" s="11" t="s">
        <v>2673</v>
      </c>
      <c r="G633" s="11" t="s">
        <v>2674</v>
      </c>
    </row>
    <row r="634" spans="1:8" x14ac:dyDescent="0.3">
      <c r="A634" s="11" t="s">
        <v>2675</v>
      </c>
      <c r="B634" s="11">
        <v>2019</v>
      </c>
      <c r="C634" s="11" t="s">
        <v>2676</v>
      </c>
      <c r="D634" s="11" t="s">
        <v>446</v>
      </c>
      <c r="G634" s="11" t="s">
        <v>2677</v>
      </c>
    </row>
    <row r="635" spans="1:8" x14ac:dyDescent="0.3">
      <c r="A635" s="11" t="s">
        <v>2678</v>
      </c>
      <c r="B635" s="11">
        <v>2010</v>
      </c>
      <c r="C635" s="11" t="s">
        <v>2679</v>
      </c>
      <c r="D635" s="11" t="s">
        <v>2680</v>
      </c>
      <c r="G635" s="11" t="s">
        <v>2681</v>
      </c>
    </row>
    <row r="636" spans="1:8" x14ac:dyDescent="0.3">
      <c r="A636" s="11" t="s">
        <v>2682</v>
      </c>
      <c r="B636" s="11">
        <v>2018</v>
      </c>
      <c r="C636" s="11" t="s">
        <v>2683</v>
      </c>
      <c r="G636" s="8" t="s">
        <v>2684</v>
      </c>
    </row>
    <row r="637" spans="1:8" x14ac:dyDescent="0.3">
      <c r="A637" s="11" t="s">
        <v>2685</v>
      </c>
      <c r="B637" s="11">
        <v>2013</v>
      </c>
      <c r="C637" s="11" t="s">
        <v>2686</v>
      </c>
      <c r="D637" s="11" t="s">
        <v>1572</v>
      </c>
      <c r="E637" s="11">
        <v>18</v>
      </c>
      <c r="F637" s="11">
        <v>7</v>
      </c>
    </row>
    <row r="638" spans="1:8" x14ac:dyDescent="0.3">
      <c r="A638" s="11" t="s">
        <v>2687</v>
      </c>
      <c r="B638" s="11">
        <v>2014</v>
      </c>
      <c r="C638" s="11" t="s">
        <v>2688</v>
      </c>
      <c r="G638" s="8" t="s">
        <v>2689</v>
      </c>
    </row>
    <row r="639" spans="1:8" x14ac:dyDescent="0.3">
      <c r="A639" s="11" t="s">
        <v>2690</v>
      </c>
      <c r="B639" s="11">
        <v>1967</v>
      </c>
      <c r="C639" s="11" t="s">
        <v>2691</v>
      </c>
      <c r="D639" s="11" t="s">
        <v>2692</v>
      </c>
      <c r="E639" s="11">
        <v>2</v>
      </c>
      <c r="G639" s="11" t="s">
        <v>2693</v>
      </c>
    </row>
    <row r="640" spans="1:8" x14ac:dyDescent="0.3">
      <c r="A640" s="11" t="s">
        <v>2694</v>
      </c>
      <c r="B640" s="11">
        <v>2007</v>
      </c>
      <c r="C640" s="11" t="s">
        <v>2695</v>
      </c>
      <c r="D640" s="11" t="s">
        <v>2696</v>
      </c>
      <c r="G640" s="11">
        <v>29</v>
      </c>
    </row>
    <row r="641" spans="1:7" x14ac:dyDescent="0.3">
      <c r="A641" s="11" t="s">
        <v>2697</v>
      </c>
      <c r="B641" s="11">
        <v>2013</v>
      </c>
      <c r="C641" s="11" t="s">
        <v>2698</v>
      </c>
      <c r="D641" s="11" t="s">
        <v>2113</v>
      </c>
      <c r="E641" s="11">
        <v>8</v>
      </c>
      <c r="F641" s="11">
        <v>5</v>
      </c>
      <c r="G641" s="11" t="s">
        <v>2699</v>
      </c>
    </row>
    <row r="642" spans="1:7" x14ac:dyDescent="0.3">
      <c r="A642" s="11" t="s">
        <v>2700</v>
      </c>
      <c r="B642" s="11">
        <v>2014</v>
      </c>
      <c r="C642" s="11" t="s">
        <v>2701</v>
      </c>
      <c r="D642" s="11" t="s">
        <v>2702</v>
      </c>
      <c r="E642" s="11">
        <v>39</v>
      </c>
      <c r="G642" s="11" t="s">
        <v>2703</v>
      </c>
    </row>
    <row r="643" spans="1:7" x14ac:dyDescent="0.3">
      <c r="A643" s="11" t="s">
        <v>2704</v>
      </c>
      <c r="B643" s="11">
        <v>2015</v>
      </c>
      <c r="C643" s="11" t="s">
        <v>2705</v>
      </c>
      <c r="D643" s="11" t="s">
        <v>2706</v>
      </c>
      <c r="E643" s="11">
        <v>25</v>
      </c>
      <c r="F643" s="11">
        <v>3</v>
      </c>
      <c r="G643" s="11">
        <v>33114</v>
      </c>
    </row>
    <row r="644" spans="1:7" x14ac:dyDescent="0.3">
      <c r="A644" s="11" t="s">
        <v>2707</v>
      </c>
      <c r="B644" s="11">
        <v>2020</v>
      </c>
      <c r="C644" s="11" t="s">
        <v>2708</v>
      </c>
      <c r="D644" s="11" t="s">
        <v>2101</v>
      </c>
      <c r="E644" s="11">
        <v>10</v>
      </c>
      <c r="F644" s="11">
        <v>1</v>
      </c>
      <c r="G644" s="11">
        <v>1</v>
      </c>
    </row>
    <row r="645" spans="1:7" x14ac:dyDescent="0.3">
      <c r="A645" s="11" t="s">
        <v>2709</v>
      </c>
      <c r="B645" s="11">
        <v>2020</v>
      </c>
      <c r="C645" s="11" t="s">
        <v>2710</v>
      </c>
      <c r="G645" s="8" t="s">
        <v>2711</v>
      </c>
    </row>
    <row r="646" spans="1:7" x14ac:dyDescent="0.3">
      <c r="A646" s="11" t="s">
        <v>2712</v>
      </c>
      <c r="B646" s="11">
        <v>2016</v>
      </c>
      <c r="C646" s="11" t="s">
        <v>2713</v>
      </c>
      <c r="D646" s="11" t="s">
        <v>2113</v>
      </c>
      <c r="E646" s="11">
        <v>11</v>
      </c>
      <c r="F646" s="11">
        <v>5</v>
      </c>
      <c r="G646" s="11" t="s">
        <v>2714</v>
      </c>
    </row>
    <row r="647" spans="1:7" x14ac:dyDescent="0.3">
      <c r="A647" s="11" t="s">
        <v>2715</v>
      </c>
      <c r="B647" s="11">
        <v>2014</v>
      </c>
      <c r="C647" s="11" t="s">
        <v>2716</v>
      </c>
      <c r="G647" s="8" t="s">
        <v>2717</v>
      </c>
    </row>
    <row r="648" spans="1:7" x14ac:dyDescent="0.3">
      <c r="A648" s="11" t="s">
        <v>2718</v>
      </c>
      <c r="B648" s="11">
        <v>2014</v>
      </c>
      <c r="C648" s="11" t="s">
        <v>2719</v>
      </c>
      <c r="D648" s="11" t="s">
        <v>2720</v>
      </c>
      <c r="G648" s="11" t="s">
        <v>2721</v>
      </c>
    </row>
    <row r="649" spans="1:7" x14ac:dyDescent="0.3">
      <c r="A649" s="11" t="s">
        <v>2722</v>
      </c>
      <c r="B649" s="11">
        <v>2011</v>
      </c>
      <c r="C649" s="11" t="s">
        <v>2723</v>
      </c>
      <c r="D649" s="11" t="s">
        <v>2724</v>
      </c>
      <c r="E649" s="11">
        <v>62</v>
      </c>
      <c r="F649" s="11">
        <v>5</v>
      </c>
      <c r="G649" s="11" t="s">
        <v>2725</v>
      </c>
    </row>
    <row r="650" spans="1:7" x14ac:dyDescent="0.3">
      <c r="A650" s="11" t="s">
        <v>2726</v>
      </c>
      <c r="B650" s="11">
        <v>2016</v>
      </c>
      <c r="C650" s="11" t="s">
        <v>2727</v>
      </c>
      <c r="D650" s="11" t="s">
        <v>2728</v>
      </c>
      <c r="G650" s="11" t="s">
        <v>2333</v>
      </c>
    </row>
    <row r="651" spans="1:7" x14ac:dyDescent="0.3">
      <c r="A651" s="11" t="s">
        <v>2729</v>
      </c>
      <c r="B651" s="11">
        <v>2012</v>
      </c>
      <c r="C651" s="11" t="s">
        <v>2730</v>
      </c>
      <c r="D651" s="11" t="s">
        <v>2731</v>
      </c>
      <c r="G651" s="11" t="s">
        <v>2732</v>
      </c>
    </row>
    <row r="652" spans="1:7" x14ac:dyDescent="0.3">
      <c r="A652" s="11" t="s">
        <v>2733</v>
      </c>
      <c r="B652" s="11">
        <v>2011</v>
      </c>
      <c r="C652" s="11" t="s">
        <v>2734</v>
      </c>
      <c r="D652" s="11" t="s">
        <v>2735</v>
      </c>
      <c r="G652" s="11">
        <v>8</v>
      </c>
    </row>
    <row r="653" spans="1:7" x14ac:dyDescent="0.3">
      <c r="A653" s="11" t="s">
        <v>2736</v>
      </c>
      <c r="B653" s="11">
        <v>2002</v>
      </c>
      <c r="C653" s="11" t="s">
        <v>2737</v>
      </c>
      <c r="D653" s="11" t="s">
        <v>2515</v>
      </c>
      <c r="E653" s="11">
        <v>89</v>
      </c>
      <c r="F653" s="11">
        <v>20</v>
      </c>
      <c r="G653" s="11">
        <v>208701</v>
      </c>
    </row>
    <row r="654" spans="1:7" x14ac:dyDescent="0.3">
      <c r="A654" s="11" t="s">
        <v>2736</v>
      </c>
      <c r="B654" s="11">
        <v>2005</v>
      </c>
      <c r="C654" s="11" t="s">
        <v>2738</v>
      </c>
      <c r="D654" s="11" t="s">
        <v>2739</v>
      </c>
      <c r="E654" s="11">
        <v>46</v>
      </c>
      <c r="F654" s="11">
        <v>5</v>
      </c>
      <c r="G654" s="11" t="s">
        <v>2740</v>
      </c>
    </row>
    <row r="655" spans="1:7" x14ac:dyDescent="0.3">
      <c r="A655" s="11" t="s">
        <v>2741</v>
      </c>
      <c r="B655" s="11">
        <v>2017</v>
      </c>
      <c r="C655" s="11" t="s">
        <v>2742</v>
      </c>
      <c r="D655" s="11" t="s">
        <v>2743</v>
      </c>
      <c r="E655" s="11">
        <v>26</v>
      </c>
      <c r="F655" s="11">
        <v>7</v>
      </c>
      <c r="G655" s="11" t="s">
        <v>2744</v>
      </c>
    </row>
    <row r="656" spans="1:7" x14ac:dyDescent="0.3">
      <c r="A656" s="11" t="s">
        <v>2745</v>
      </c>
      <c r="B656" s="11">
        <v>2016</v>
      </c>
      <c r="C656" s="11" t="s">
        <v>2746</v>
      </c>
      <c r="D656" s="11" t="s">
        <v>2101</v>
      </c>
      <c r="E656" s="11">
        <v>6</v>
      </c>
      <c r="F656" s="11">
        <v>1</v>
      </c>
      <c r="G656" s="11">
        <v>26</v>
      </c>
    </row>
    <row r="657" spans="1:7" x14ac:dyDescent="0.3">
      <c r="A657" s="11" t="s">
        <v>2747</v>
      </c>
      <c r="B657" s="11">
        <v>2016</v>
      </c>
      <c r="C657" s="11" t="s">
        <v>1725</v>
      </c>
      <c r="D657" s="11" t="s">
        <v>2748</v>
      </c>
      <c r="G657" s="11" t="s">
        <v>1727</v>
      </c>
    </row>
    <row r="658" spans="1:7" x14ac:dyDescent="0.3">
      <c r="A658" s="11" t="s">
        <v>2749</v>
      </c>
      <c r="B658" s="11">
        <v>2010</v>
      </c>
      <c r="C658" s="11" t="s">
        <v>2750</v>
      </c>
      <c r="D658" s="11" t="s">
        <v>2751</v>
      </c>
    </row>
    <row r="659" spans="1:7" x14ac:dyDescent="0.3">
      <c r="A659" s="11" t="s">
        <v>2752</v>
      </c>
      <c r="B659" s="11">
        <v>2012</v>
      </c>
      <c r="C659" s="11" t="s">
        <v>2753</v>
      </c>
      <c r="D659" s="11" t="s">
        <v>2754</v>
      </c>
      <c r="G659" s="11" t="s">
        <v>2755</v>
      </c>
    </row>
    <row r="660" spans="1:7" x14ac:dyDescent="0.3">
      <c r="A660" s="11" t="s">
        <v>2756</v>
      </c>
      <c r="B660" s="11">
        <v>2018</v>
      </c>
      <c r="C660" s="11" t="s">
        <v>2757</v>
      </c>
      <c r="G660" s="8" t="s">
        <v>2758</v>
      </c>
    </row>
    <row r="661" spans="1:7" x14ac:dyDescent="0.3">
      <c r="A661" s="11" t="s">
        <v>2759</v>
      </c>
      <c r="B661" s="11">
        <v>2012</v>
      </c>
      <c r="C661" s="11" t="s">
        <v>2760</v>
      </c>
      <c r="D661" s="11" t="s">
        <v>2761</v>
      </c>
    </row>
    <row r="662" spans="1:7" x14ac:dyDescent="0.3">
      <c r="A662" s="11" t="s">
        <v>2762</v>
      </c>
      <c r="B662" s="11">
        <v>2010</v>
      </c>
      <c r="C662" s="11" t="s">
        <v>2763</v>
      </c>
      <c r="D662" s="11" t="s">
        <v>2764</v>
      </c>
    </row>
    <row r="663" spans="1:7" x14ac:dyDescent="0.3">
      <c r="A663" s="11" t="s">
        <v>2765</v>
      </c>
      <c r="B663" s="11">
        <v>2018</v>
      </c>
      <c r="C663" s="11" t="s">
        <v>2766</v>
      </c>
      <c r="G663" s="8" t="s">
        <v>2767</v>
      </c>
    </row>
    <row r="664" spans="1:7" x14ac:dyDescent="0.3">
      <c r="A664" s="11" t="s">
        <v>2768</v>
      </c>
      <c r="B664" s="11">
        <v>2010</v>
      </c>
      <c r="C664" s="11" t="s">
        <v>2769</v>
      </c>
      <c r="D664" s="11" t="s">
        <v>2770</v>
      </c>
      <c r="G664" s="11" t="s">
        <v>2771</v>
      </c>
    </row>
    <row r="665" spans="1:7" x14ac:dyDescent="0.3">
      <c r="A665" s="11" t="s">
        <v>2772</v>
      </c>
      <c r="B665" s="11">
        <v>2019</v>
      </c>
      <c r="C665" s="11" t="s">
        <v>2773</v>
      </c>
      <c r="D665" s="11" t="s">
        <v>2774</v>
      </c>
      <c r="G665" s="11" t="s">
        <v>2775</v>
      </c>
    </row>
    <row r="666" spans="1:7" x14ac:dyDescent="0.3">
      <c r="A666" s="11" t="s">
        <v>2776</v>
      </c>
      <c r="B666" s="11">
        <v>2011</v>
      </c>
      <c r="C666" s="11" t="s">
        <v>2777</v>
      </c>
      <c r="D666" s="11" t="s">
        <v>2165</v>
      </c>
      <c r="E666" s="11">
        <v>12</v>
      </c>
      <c r="G666" s="11" t="s">
        <v>2778</v>
      </c>
    </row>
    <row r="667" spans="1:7" x14ac:dyDescent="0.3">
      <c r="A667" s="11" t="s">
        <v>2779</v>
      </c>
      <c r="B667" s="11">
        <v>2008</v>
      </c>
      <c r="C667" s="11" t="s">
        <v>2780</v>
      </c>
      <c r="D667" s="11" t="s">
        <v>2781</v>
      </c>
      <c r="G667" s="11" t="s">
        <v>2782</v>
      </c>
    </row>
    <row r="668" spans="1:7" x14ac:dyDescent="0.3">
      <c r="A668" s="11" t="s">
        <v>2783</v>
      </c>
      <c r="B668" s="11">
        <v>2013</v>
      </c>
      <c r="C668" s="11" t="s">
        <v>2784</v>
      </c>
      <c r="D668" s="11" t="s">
        <v>2785</v>
      </c>
    </row>
    <row r="669" spans="1:7" x14ac:dyDescent="0.3">
      <c r="A669" s="11" t="s">
        <v>2786</v>
      </c>
      <c r="B669" s="11">
        <v>2010</v>
      </c>
      <c r="C669" s="11" t="s">
        <v>2787</v>
      </c>
      <c r="D669" s="11" t="s">
        <v>2788</v>
      </c>
      <c r="G669" s="11" t="s">
        <v>2789</v>
      </c>
    </row>
    <row r="670" spans="1:7" x14ac:dyDescent="0.3">
      <c r="A670" s="11" t="s">
        <v>2790</v>
      </c>
      <c r="B670" s="11">
        <v>2012</v>
      </c>
      <c r="C670" s="11" t="s">
        <v>2791</v>
      </c>
      <c r="D670" s="11" t="s">
        <v>1302</v>
      </c>
      <c r="E670" s="11">
        <v>12</v>
      </c>
      <c r="G670" s="11" t="s">
        <v>2792</v>
      </c>
    </row>
    <row r="671" spans="1:7" x14ac:dyDescent="0.3">
      <c r="A671" s="11" t="s">
        <v>2793</v>
      </c>
      <c r="B671" s="11">
        <v>2011</v>
      </c>
      <c r="C671" s="11" t="s">
        <v>2794</v>
      </c>
      <c r="G671" s="8" t="s">
        <v>2795</v>
      </c>
    </row>
    <row r="672" spans="1:7" x14ac:dyDescent="0.3">
      <c r="A672" s="11" t="s">
        <v>2796</v>
      </c>
      <c r="B672" s="11">
        <v>2018</v>
      </c>
      <c r="C672" s="11" t="s">
        <v>2797</v>
      </c>
      <c r="D672" s="11" t="s">
        <v>2798</v>
      </c>
    </row>
    <row r="673" spans="1:8" x14ac:dyDescent="0.3">
      <c r="A673" s="11" t="s">
        <v>2799</v>
      </c>
      <c r="B673" s="11">
        <v>2015</v>
      </c>
      <c r="C673" s="11" t="s">
        <v>2800</v>
      </c>
      <c r="D673" s="11" t="s">
        <v>2113</v>
      </c>
    </row>
    <row r="674" spans="1:8" x14ac:dyDescent="0.3">
      <c r="A674" s="11" t="s">
        <v>2801</v>
      </c>
      <c r="B674" s="11">
        <v>2019</v>
      </c>
      <c r="C674" s="11" t="s">
        <v>2802</v>
      </c>
      <c r="D674" s="11" t="s">
        <v>2803</v>
      </c>
      <c r="E674" s="11">
        <v>10</v>
      </c>
      <c r="F674" s="11">
        <v>1</v>
      </c>
      <c r="G674" s="11" t="s">
        <v>2804</v>
      </c>
    </row>
    <row r="675" spans="1:8" x14ac:dyDescent="0.3">
      <c r="A675" s="11" t="s">
        <v>2805</v>
      </c>
      <c r="B675" s="11">
        <v>2015</v>
      </c>
      <c r="C675" s="11" t="s">
        <v>2806</v>
      </c>
      <c r="D675" s="11" t="s">
        <v>2807</v>
      </c>
    </row>
    <row r="676" spans="1:8" x14ac:dyDescent="0.3">
      <c r="A676" s="11" t="s">
        <v>1451</v>
      </c>
      <c r="B676" s="11">
        <v>2011</v>
      </c>
      <c r="C676" s="11" t="s">
        <v>2808</v>
      </c>
      <c r="D676" s="11" t="s">
        <v>2809</v>
      </c>
      <c r="G676" s="11" t="s">
        <v>2810</v>
      </c>
    </row>
    <row r="677" spans="1:8" x14ac:dyDescent="0.3">
      <c r="A677" s="11" t="s">
        <v>2811</v>
      </c>
      <c r="B677" s="11">
        <v>2015</v>
      </c>
      <c r="C677" s="11" t="s">
        <v>1456</v>
      </c>
      <c r="D677" s="11" t="s">
        <v>446</v>
      </c>
      <c r="E677" s="11">
        <v>42</v>
      </c>
      <c r="F677" s="11">
        <v>5</v>
      </c>
      <c r="G677" s="11" t="s">
        <v>2812</v>
      </c>
    </row>
    <row r="678" spans="1:8" x14ac:dyDescent="0.3">
      <c r="A678" s="11" t="s">
        <v>2813</v>
      </c>
      <c r="B678" s="11">
        <v>2011</v>
      </c>
      <c r="C678" s="11" t="s">
        <v>2814</v>
      </c>
      <c r="D678" s="11" t="s">
        <v>2815</v>
      </c>
    </row>
    <row r="679" spans="1:8" x14ac:dyDescent="0.3">
      <c r="A679" s="11" t="s">
        <v>2816</v>
      </c>
      <c r="B679" s="11">
        <v>1981</v>
      </c>
      <c r="C679" s="11" t="s">
        <v>2817</v>
      </c>
      <c r="D679" s="11" t="s">
        <v>2818</v>
      </c>
      <c r="G679" s="11" t="s">
        <v>2819</v>
      </c>
    </row>
    <row r="680" spans="1:8" x14ac:dyDescent="0.3">
      <c r="A680" s="11" t="s">
        <v>2820</v>
      </c>
      <c r="B680" s="11">
        <v>2016</v>
      </c>
      <c r="C680" s="11" t="s">
        <v>2821</v>
      </c>
      <c r="D680" s="11" t="s">
        <v>597</v>
      </c>
      <c r="E680" s="11">
        <v>52</v>
      </c>
      <c r="F680" s="11">
        <v>5</v>
      </c>
      <c r="G680" s="11" t="s">
        <v>2822</v>
      </c>
    </row>
    <row r="681" spans="1:8" x14ac:dyDescent="0.3">
      <c r="A681" s="11" t="s">
        <v>2823</v>
      </c>
      <c r="B681" s="11">
        <v>2011</v>
      </c>
      <c r="C681" s="11" t="s">
        <v>2824</v>
      </c>
      <c r="D681" s="11" t="s">
        <v>2825</v>
      </c>
      <c r="G681" s="11" t="s">
        <v>2826</v>
      </c>
    </row>
    <row r="682" spans="1:8" x14ac:dyDescent="0.3">
      <c r="A682" s="11" t="s">
        <v>2827</v>
      </c>
      <c r="B682" s="11">
        <v>2011</v>
      </c>
      <c r="C682" s="11" t="s">
        <v>2828</v>
      </c>
      <c r="D682" s="11" t="s">
        <v>2829</v>
      </c>
      <c r="G682" s="11" t="s">
        <v>1787</v>
      </c>
    </row>
    <row r="683" spans="1:8" x14ac:dyDescent="0.3">
      <c r="A683" s="11" t="s">
        <v>2830</v>
      </c>
      <c r="B683" s="11">
        <v>2020</v>
      </c>
      <c r="C683" s="11" t="s">
        <v>2831</v>
      </c>
      <c r="D683" s="11" t="s">
        <v>2832</v>
      </c>
      <c r="E683" s="11">
        <v>91</v>
      </c>
      <c r="G683" s="11" t="s">
        <v>2833</v>
      </c>
    </row>
    <row r="684" spans="1:8" x14ac:dyDescent="0.3">
      <c r="A684" s="11" t="s">
        <v>2834</v>
      </c>
      <c r="B684" s="11">
        <v>2011</v>
      </c>
      <c r="C684" s="11" t="s">
        <v>2835</v>
      </c>
      <c r="D684" s="11" t="s">
        <v>2478</v>
      </c>
      <c r="G684" s="11">
        <v>113</v>
      </c>
    </row>
    <row r="685" spans="1:8" x14ac:dyDescent="0.3">
      <c r="A685" s="11" t="s">
        <v>2836</v>
      </c>
      <c r="B685" s="11">
        <v>2014</v>
      </c>
      <c r="C685" s="11" t="s">
        <v>2837</v>
      </c>
      <c r="D685" s="11" t="s">
        <v>2838</v>
      </c>
      <c r="G685" s="11" t="s">
        <v>2839</v>
      </c>
    </row>
    <row r="686" spans="1:8" x14ac:dyDescent="0.3">
      <c r="A686" s="11" t="s">
        <v>2840</v>
      </c>
      <c r="B686" s="11">
        <v>2014</v>
      </c>
      <c r="C686" s="11" t="s">
        <v>2841</v>
      </c>
      <c r="D686" s="11" t="s">
        <v>2842</v>
      </c>
    </row>
    <row r="687" spans="1:8" x14ac:dyDescent="0.3">
      <c r="A687" s="11" t="s">
        <v>2843</v>
      </c>
      <c r="B687" s="11">
        <v>2018</v>
      </c>
      <c r="C687" s="11" t="s">
        <v>2844</v>
      </c>
      <c r="D687" s="8" t="s">
        <v>2249</v>
      </c>
      <c r="H687" s="8" t="s">
        <v>2845</v>
      </c>
    </row>
    <row r="688" spans="1:8" x14ac:dyDescent="0.3">
      <c r="A688" s="11" t="s">
        <v>2846</v>
      </c>
      <c r="B688" s="11">
        <v>2017</v>
      </c>
      <c r="C688" s="11" t="s">
        <v>2847</v>
      </c>
      <c r="D688" s="11" t="s">
        <v>2848</v>
      </c>
    </row>
    <row r="689" spans="1:7" x14ac:dyDescent="0.3">
      <c r="A689" s="11" t="s">
        <v>2849</v>
      </c>
      <c r="B689" s="11">
        <v>2018</v>
      </c>
      <c r="C689" s="11" t="s">
        <v>2850</v>
      </c>
      <c r="G689" s="8" t="s">
        <v>2851</v>
      </c>
    </row>
    <row r="690" spans="1:7" x14ac:dyDescent="0.3">
      <c r="A690" s="11" t="s">
        <v>2852</v>
      </c>
      <c r="B690" s="11">
        <v>2009</v>
      </c>
      <c r="C690" s="11" t="s">
        <v>2853</v>
      </c>
      <c r="D690" s="11" t="s">
        <v>2854</v>
      </c>
    </row>
    <row r="691" spans="1:7" x14ac:dyDescent="0.3">
      <c r="A691" s="11" t="s">
        <v>2855</v>
      </c>
      <c r="B691" s="11">
        <v>2019</v>
      </c>
      <c r="C691" s="11" t="s">
        <v>2856</v>
      </c>
      <c r="D691" s="11" t="s">
        <v>2857</v>
      </c>
      <c r="E691" s="11">
        <v>120</v>
      </c>
      <c r="F691" s="11">
        <v>1</v>
      </c>
      <c r="G691" s="11" t="s">
        <v>2858</v>
      </c>
    </row>
    <row r="692" spans="1:7" x14ac:dyDescent="0.3">
      <c r="A692" s="11" t="s">
        <v>2859</v>
      </c>
      <c r="B692" s="11" t="s">
        <v>2860</v>
      </c>
      <c r="C692" s="11" t="s">
        <v>2861</v>
      </c>
      <c r="D692" s="11" t="s">
        <v>2862</v>
      </c>
      <c r="G692" s="11" t="s">
        <v>2863</v>
      </c>
    </row>
    <row r="693" spans="1:7" x14ac:dyDescent="0.3">
      <c r="A693" s="11" t="s">
        <v>2859</v>
      </c>
      <c r="B693" s="11" t="s">
        <v>2864</v>
      </c>
      <c r="C693" s="11" t="s">
        <v>2865</v>
      </c>
      <c r="D693" s="11" t="s">
        <v>2866</v>
      </c>
      <c r="G693" s="11" t="s">
        <v>2867</v>
      </c>
    </row>
    <row r="694" spans="1:7" x14ac:dyDescent="0.3">
      <c r="A694" s="11" t="s">
        <v>2868</v>
      </c>
      <c r="B694" s="11">
        <v>2017</v>
      </c>
      <c r="C694" s="11" t="s">
        <v>2869</v>
      </c>
      <c r="D694" s="11" t="s">
        <v>446</v>
      </c>
      <c r="E694" s="11">
        <v>69</v>
      </c>
      <c r="G694" s="11" t="s">
        <v>2870</v>
      </c>
    </row>
    <row r="695" spans="1:7" x14ac:dyDescent="0.3">
      <c r="A695" s="11" t="s">
        <v>2871</v>
      </c>
      <c r="B695" s="11">
        <v>2015</v>
      </c>
      <c r="C695" s="11" t="s">
        <v>2872</v>
      </c>
      <c r="D695" s="11" t="s">
        <v>2873</v>
      </c>
      <c r="G695" s="11" t="s">
        <v>2874</v>
      </c>
    </row>
    <row r="696" spans="1:7" x14ac:dyDescent="0.3">
      <c r="A696" s="11" t="s">
        <v>2875</v>
      </c>
      <c r="B696" s="11">
        <v>2018</v>
      </c>
      <c r="C696" s="11" t="s">
        <v>2876</v>
      </c>
      <c r="D696" s="11" t="s">
        <v>2877</v>
      </c>
      <c r="E696" s="11">
        <v>9</v>
      </c>
      <c r="F696" s="11">
        <v>1</v>
      </c>
      <c r="G696" s="11">
        <v>4787</v>
      </c>
    </row>
    <row r="697" spans="1:7" x14ac:dyDescent="0.3">
      <c r="A697" s="11" t="s">
        <v>2878</v>
      </c>
      <c r="B697" s="11">
        <v>2019</v>
      </c>
      <c r="C697" s="11" t="s">
        <v>2879</v>
      </c>
      <c r="D697" s="11" t="s">
        <v>2880</v>
      </c>
      <c r="E697" s="11">
        <v>10</v>
      </c>
      <c r="F697" s="11">
        <v>3</v>
      </c>
      <c r="G697" s="11">
        <v>21</v>
      </c>
    </row>
    <row r="698" spans="1:7" x14ac:dyDescent="0.3">
      <c r="A698" s="11" t="s">
        <v>2881</v>
      </c>
      <c r="B698" s="11">
        <v>2009</v>
      </c>
      <c r="C698" s="11" t="s">
        <v>2882</v>
      </c>
      <c r="D698" s="11" t="s">
        <v>2883</v>
      </c>
    </row>
    <row r="699" spans="1:7" x14ac:dyDescent="0.3">
      <c r="A699" s="11" t="s">
        <v>2884</v>
      </c>
      <c r="B699" s="11">
        <v>2012</v>
      </c>
      <c r="C699" s="11" t="s">
        <v>2885</v>
      </c>
      <c r="G699" s="8" t="s">
        <v>2886</v>
      </c>
    </row>
    <row r="700" spans="1:7" x14ac:dyDescent="0.3">
      <c r="A700" s="11" t="s">
        <v>2887</v>
      </c>
      <c r="B700" s="11">
        <v>2012</v>
      </c>
      <c r="C700" s="11" t="s">
        <v>2888</v>
      </c>
      <c r="D700" s="11" t="s">
        <v>2889</v>
      </c>
      <c r="G700" s="11" t="s">
        <v>2890</v>
      </c>
    </row>
    <row r="701" spans="1:7" x14ac:dyDescent="0.3">
      <c r="A701" s="11" t="s">
        <v>2891</v>
      </c>
      <c r="B701" s="11">
        <v>2012</v>
      </c>
      <c r="C701" s="11" t="s">
        <v>2892</v>
      </c>
      <c r="D701" s="11" t="s">
        <v>2113</v>
      </c>
      <c r="E701" s="11">
        <v>7</v>
      </c>
      <c r="F701" s="11">
        <v>11</v>
      </c>
      <c r="G701" s="11" t="s">
        <v>2893</v>
      </c>
    </row>
    <row r="702" spans="1:7" x14ac:dyDescent="0.3">
      <c r="A702" s="11" t="s">
        <v>2894</v>
      </c>
      <c r="B702" s="11">
        <v>2017</v>
      </c>
      <c r="C702" s="11" t="s">
        <v>2895</v>
      </c>
      <c r="D702" s="11" t="s">
        <v>2204</v>
      </c>
      <c r="E702" s="11">
        <v>107</v>
      </c>
      <c r="F702" s="11">
        <v>1</v>
      </c>
      <c r="G702" s="11" t="s">
        <v>2896</v>
      </c>
    </row>
    <row r="703" spans="1:7" x14ac:dyDescent="0.3">
      <c r="A703" s="11" t="s">
        <v>2897</v>
      </c>
      <c r="B703" s="11">
        <v>2018</v>
      </c>
      <c r="C703" s="11" t="s">
        <v>2898</v>
      </c>
      <c r="G703" s="8" t="s">
        <v>2899</v>
      </c>
    </row>
    <row r="704" spans="1:7" x14ac:dyDescent="0.3">
      <c r="A704" s="11" t="s">
        <v>2900</v>
      </c>
      <c r="B704" s="11">
        <v>2018</v>
      </c>
      <c r="C704" s="11" t="s">
        <v>2901</v>
      </c>
      <c r="D704" s="11" t="s">
        <v>588</v>
      </c>
      <c r="E704" s="11">
        <v>13</v>
      </c>
      <c r="F704" s="11">
        <v>11</v>
      </c>
      <c r="G704" s="11" t="s">
        <v>2902</v>
      </c>
    </row>
    <row r="705" spans="1:8" x14ac:dyDescent="0.3">
      <c r="A705" s="11" t="s">
        <v>2903</v>
      </c>
      <c r="B705" s="11">
        <v>2008</v>
      </c>
      <c r="C705" s="11" t="s">
        <v>2904</v>
      </c>
      <c r="D705" s="11" t="s">
        <v>2825</v>
      </c>
      <c r="G705" s="11" t="s">
        <v>2905</v>
      </c>
    </row>
    <row r="706" spans="1:8" x14ac:dyDescent="0.3">
      <c r="A706" s="11" t="s">
        <v>2906</v>
      </c>
      <c r="B706" s="11">
        <v>2011</v>
      </c>
      <c r="C706" s="11" t="s">
        <v>2907</v>
      </c>
      <c r="D706" s="11" t="s">
        <v>2908</v>
      </c>
      <c r="G706" s="11" t="s">
        <v>2909</v>
      </c>
    </row>
    <row r="707" spans="1:8" x14ac:dyDescent="0.3">
      <c r="A707" s="11" t="s">
        <v>2910</v>
      </c>
      <c r="B707" s="11">
        <v>2012</v>
      </c>
      <c r="C707" s="11" t="s">
        <v>2911</v>
      </c>
      <c r="D707" s="11" t="s">
        <v>2912</v>
      </c>
      <c r="G707" s="11" t="s">
        <v>2913</v>
      </c>
    </row>
    <row r="708" spans="1:8" x14ac:dyDescent="0.3">
      <c r="A708" s="11" t="s">
        <v>2914</v>
      </c>
      <c r="B708" s="11">
        <v>2020</v>
      </c>
      <c r="C708" s="11" t="s">
        <v>2915</v>
      </c>
      <c r="D708" s="11" t="s">
        <v>597</v>
      </c>
      <c r="E708" s="11">
        <v>57</v>
      </c>
      <c r="F708" s="11">
        <v>2</v>
      </c>
      <c r="G708" s="11">
        <v>102172</v>
      </c>
    </row>
    <row r="709" spans="1:8" x14ac:dyDescent="0.3">
      <c r="A709" s="11" t="s">
        <v>2916</v>
      </c>
      <c r="B709" s="11">
        <v>2018</v>
      </c>
      <c r="C709" s="11" t="s">
        <v>2917</v>
      </c>
      <c r="D709" s="11" t="s">
        <v>2918</v>
      </c>
      <c r="G709" s="11">
        <v>201803470</v>
      </c>
    </row>
    <row r="710" spans="1:8" x14ac:dyDescent="0.3">
      <c r="A710" s="11" t="s">
        <v>2919</v>
      </c>
      <c r="B710" s="11">
        <v>2013</v>
      </c>
      <c r="C710" s="11" t="s">
        <v>2920</v>
      </c>
      <c r="D710" s="11" t="s">
        <v>2921</v>
      </c>
      <c r="G710" s="11" t="s">
        <v>2922</v>
      </c>
    </row>
    <row r="711" spans="1:8" x14ac:dyDescent="0.3">
      <c r="A711" s="11" t="s">
        <v>2923</v>
      </c>
      <c r="B711" s="11">
        <v>2010</v>
      </c>
      <c r="C711" s="11" t="s">
        <v>1579</v>
      </c>
      <c r="D711" s="11" t="s">
        <v>2924</v>
      </c>
      <c r="G711" s="11" t="s">
        <v>1950</v>
      </c>
    </row>
    <row r="712" spans="1:8" x14ac:dyDescent="0.3">
      <c r="A712" s="11" t="s">
        <v>2925</v>
      </c>
      <c r="B712" s="11">
        <v>2013</v>
      </c>
      <c r="C712" s="11" t="s">
        <v>2926</v>
      </c>
      <c r="D712" s="11" t="s">
        <v>2927</v>
      </c>
      <c r="G712" s="11" t="s">
        <v>2928</v>
      </c>
    </row>
    <row r="713" spans="1:8" x14ac:dyDescent="0.3">
      <c r="A713" s="11" t="s">
        <v>2929</v>
      </c>
      <c r="B713" s="11">
        <v>2016</v>
      </c>
      <c r="C713" s="11" t="s">
        <v>2930</v>
      </c>
      <c r="D713" s="11" t="s">
        <v>2931</v>
      </c>
    </row>
    <row r="714" spans="1:8" x14ac:dyDescent="0.3">
      <c r="A714" s="11" t="s">
        <v>2932</v>
      </c>
      <c r="B714" s="11">
        <v>2010</v>
      </c>
      <c r="C714" s="11" t="s">
        <v>2933</v>
      </c>
      <c r="D714" s="11" t="s">
        <v>2934</v>
      </c>
      <c r="G714" s="11" t="s">
        <v>2935</v>
      </c>
    </row>
    <row r="715" spans="1:8" x14ac:dyDescent="0.3">
      <c r="A715" s="11" t="s">
        <v>2936</v>
      </c>
      <c r="B715" s="11">
        <v>2009</v>
      </c>
      <c r="C715" s="11" t="s">
        <v>2937</v>
      </c>
      <c r="D715" s="11" t="s">
        <v>2938</v>
      </c>
      <c r="G715" s="11" t="s">
        <v>2939</v>
      </c>
    </row>
    <row r="716" spans="1:8" x14ac:dyDescent="0.3">
      <c r="A716" s="11" t="s">
        <v>2940</v>
      </c>
      <c r="B716" s="11">
        <v>2014</v>
      </c>
      <c r="C716" s="11" t="s">
        <v>2941</v>
      </c>
      <c r="D716" s="11" t="s">
        <v>2942</v>
      </c>
      <c r="G716" s="11" t="s">
        <v>2943</v>
      </c>
    </row>
    <row r="717" spans="1:8" x14ac:dyDescent="0.3">
      <c r="A717" s="11" t="s">
        <v>2944</v>
      </c>
      <c r="B717" s="11">
        <v>2014</v>
      </c>
      <c r="C717" s="11" t="s">
        <v>2945</v>
      </c>
      <c r="D717" s="11" t="s">
        <v>2946</v>
      </c>
      <c r="E717" s="11">
        <v>1</v>
      </c>
      <c r="G717" s="11" t="s">
        <v>2947</v>
      </c>
    </row>
    <row r="718" spans="1:8" x14ac:dyDescent="0.3">
      <c r="A718" s="11" t="s">
        <v>1511</v>
      </c>
      <c r="B718" s="11">
        <v>2010</v>
      </c>
      <c r="C718" s="11" t="s">
        <v>1512</v>
      </c>
      <c r="D718" s="11" t="s">
        <v>1513</v>
      </c>
      <c r="E718" s="11">
        <v>29</v>
      </c>
      <c r="F718" s="11">
        <v>1</v>
      </c>
      <c r="G718" s="11" t="s">
        <v>2948</v>
      </c>
    </row>
    <row r="719" spans="1:8" x14ac:dyDescent="0.3">
      <c r="A719" s="11" t="s">
        <v>2949</v>
      </c>
      <c r="B719" s="11">
        <v>2011</v>
      </c>
      <c r="C719" s="11" t="s">
        <v>2950</v>
      </c>
      <c r="D719" s="11" t="s">
        <v>2951</v>
      </c>
      <c r="G719" s="11" t="s">
        <v>2952</v>
      </c>
    </row>
    <row r="720" spans="1:8" x14ac:dyDescent="0.3">
      <c r="A720" s="11" t="s">
        <v>2953</v>
      </c>
      <c r="B720" s="11">
        <v>2018</v>
      </c>
      <c r="C720" s="11" t="s">
        <v>2954</v>
      </c>
      <c r="D720" s="8" t="s">
        <v>2955</v>
      </c>
      <c r="H720" s="8" t="s">
        <v>2956</v>
      </c>
    </row>
    <row r="721" spans="1:8" x14ac:dyDescent="0.3">
      <c r="A721" s="11" t="s">
        <v>2957</v>
      </c>
      <c r="B721" s="11">
        <v>2013</v>
      </c>
      <c r="C721" s="11" t="s">
        <v>2958</v>
      </c>
      <c r="D721" s="11" t="s">
        <v>2113</v>
      </c>
      <c r="E721" s="11">
        <v>8</v>
      </c>
      <c r="F721" s="11">
        <v>5</v>
      </c>
      <c r="G721" s="11" t="s">
        <v>2959</v>
      </c>
    </row>
    <row r="722" spans="1:8" x14ac:dyDescent="0.3">
      <c r="A722" s="11" t="s">
        <v>2960</v>
      </c>
      <c r="B722" s="11">
        <v>2012</v>
      </c>
      <c r="C722" s="11" t="s">
        <v>2961</v>
      </c>
      <c r="D722" s="11" t="s">
        <v>2962</v>
      </c>
    </row>
    <row r="723" spans="1:8" x14ac:dyDescent="0.3">
      <c r="A723" s="11" t="s">
        <v>2963</v>
      </c>
      <c r="B723" s="11">
        <v>2011</v>
      </c>
      <c r="C723" s="11" t="s">
        <v>2964</v>
      </c>
      <c r="D723" s="11" t="s">
        <v>2965</v>
      </c>
      <c r="G723" s="11" t="s">
        <v>2966</v>
      </c>
    </row>
    <row r="724" spans="1:8" x14ac:dyDescent="0.3">
      <c r="A724" s="11" t="s">
        <v>2967</v>
      </c>
      <c r="B724" s="11">
        <v>2014</v>
      </c>
      <c r="C724" s="11" t="s">
        <v>2968</v>
      </c>
      <c r="D724" s="11" t="s">
        <v>2969</v>
      </c>
      <c r="G724" s="11" t="s">
        <v>2970</v>
      </c>
    </row>
    <row r="725" spans="1:8" x14ac:dyDescent="0.3">
      <c r="A725" s="11" t="s">
        <v>2971</v>
      </c>
      <c r="B725" s="11">
        <v>2013</v>
      </c>
      <c r="C725" s="11" t="s">
        <v>2972</v>
      </c>
      <c r="D725" s="11" t="s">
        <v>2973</v>
      </c>
    </row>
    <row r="726" spans="1:8" x14ac:dyDescent="0.3">
      <c r="A726" s="11" t="s">
        <v>2974</v>
      </c>
      <c r="B726" s="11">
        <v>2018</v>
      </c>
      <c r="C726" s="11" t="s">
        <v>2975</v>
      </c>
      <c r="D726" s="8" t="s">
        <v>2955</v>
      </c>
      <c r="H726" s="8" t="s">
        <v>2976</v>
      </c>
    </row>
    <row r="727" spans="1:8" x14ac:dyDescent="0.3">
      <c r="A727" s="11" t="s">
        <v>2977</v>
      </c>
      <c r="B727" s="11">
        <v>1969</v>
      </c>
      <c r="C727" s="11" t="s">
        <v>2978</v>
      </c>
      <c r="D727" s="11" t="s">
        <v>2979</v>
      </c>
      <c r="G727" s="11" t="s">
        <v>2980</v>
      </c>
    </row>
    <row r="728" spans="1:8" x14ac:dyDescent="0.3">
      <c r="A728" s="11" t="s">
        <v>2981</v>
      </c>
      <c r="B728" s="11">
        <v>2017</v>
      </c>
      <c r="C728" s="11" t="s">
        <v>2982</v>
      </c>
      <c r="D728" s="11" t="s">
        <v>2983</v>
      </c>
    </row>
    <row r="729" spans="1:8" x14ac:dyDescent="0.3">
      <c r="A729" s="11" t="s">
        <v>2984</v>
      </c>
      <c r="B729" s="11">
        <v>2011</v>
      </c>
      <c r="C729" s="11" t="s">
        <v>2985</v>
      </c>
      <c r="D729" s="11" t="s">
        <v>2986</v>
      </c>
      <c r="G729" s="11" t="s">
        <v>2987</v>
      </c>
    </row>
    <row r="730" spans="1:8" x14ac:dyDescent="0.3">
      <c r="A730" s="11" t="s">
        <v>2988</v>
      </c>
      <c r="B730" s="11">
        <v>2011</v>
      </c>
      <c r="C730" s="11" t="s">
        <v>2989</v>
      </c>
      <c r="D730" s="11" t="s">
        <v>2990</v>
      </c>
      <c r="E730" s="11">
        <v>29</v>
      </c>
      <c r="F730" s="11">
        <v>4</v>
      </c>
      <c r="G730" s="11" t="s">
        <v>2991</v>
      </c>
    </row>
    <row r="731" spans="1:8" x14ac:dyDescent="0.3">
      <c r="A731" s="11" t="s">
        <v>2992</v>
      </c>
      <c r="B731" s="11">
        <v>2020</v>
      </c>
      <c r="C731" s="11" t="s">
        <v>2993</v>
      </c>
      <c r="G731" s="8" t="s">
        <v>2994</v>
      </c>
    </row>
    <row r="732" spans="1:8" x14ac:dyDescent="0.3">
      <c r="A732" s="11" t="s">
        <v>2995</v>
      </c>
      <c r="B732" s="11">
        <v>2018</v>
      </c>
      <c r="C732" s="11" t="s">
        <v>2996</v>
      </c>
      <c r="G732" s="8" t="s">
        <v>2997</v>
      </c>
    </row>
    <row r="733" spans="1:8" x14ac:dyDescent="0.3">
      <c r="A733" s="11" t="s">
        <v>2998</v>
      </c>
      <c r="B733" s="11">
        <v>2018</v>
      </c>
      <c r="C733" s="11" t="s">
        <v>2999</v>
      </c>
      <c r="D733" s="8" t="s">
        <v>2249</v>
      </c>
      <c r="H733" s="8" t="s">
        <v>3000</v>
      </c>
    </row>
    <row r="734" spans="1:8" x14ac:dyDescent="0.3">
      <c r="A734" s="11" t="s">
        <v>3001</v>
      </c>
      <c r="B734" s="11">
        <v>2018</v>
      </c>
      <c r="C734" s="11" t="s">
        <v>3002</v>
      </c>
      <c r="G734" s="8" t="s">
        <v>3003</v>
      </c>
    </row>
    <row r="735" spans="1:8" x14ac:dyDescent="0.3">
      <c r="A735" s="11" t="s">
        <v>3004</v>
      </c>
      <c r="B735" s="11">
        <v>2018</v>
      </c>
      <c r="C735" s="11" t="s">
        <v>3005</v>
      </c>
      <c r="G735" s="8" t="s">
        <v>3006</v>
      </c>
    </row>
    <row r="736" spans="1:8" x14ac:dyDescent="0.3">
      <c r="A736" s="11" t="s">
        <v>3007</v>
      </c>
      <c r="B736" s="11">
        <v>2018</v>
      </c>
      <c r="C736" s="11" t="s">
        <v>3008</v>
      </c>
      <c r="G736" s="8" t="s">
        <v>3009</v>
      </c>
    </row>
    <row r="737" spans="1:8" x14ac:dyDescent="0.3">
      <c r="A737" s="11" t="s">
        <v>3010</v>
      </c>
      <c r="B737" s="11">
        <v>2011</v>
      </c>
      <c r="C737" s="11" t="s">
        <v>3011</v>
      </c>
      <c r="D737" s="11" t="s">
        <v>3012</v>
      </c>
    </row>
    <row r="738" spans="1:8" x14ac:dyDescent="0.3">
      <c r="A738" s="11" t="s">
        <v>3013</v>
      </c>
      <c r="B738" s="11">
        <v>2018</v>
      </c>
      <c r="C738" s="11" t="s">
        <v>3014</v>
      </c>
      <c r="D738" s="11" t="s">
        <v>3015</v>
      </c>
      <c r="G738" s="11" t="s">
        <v>3016</v>
      </c>
    </row>
    <row r="739" spans="1:8" x14ac:dyDescent="0.3">
      <c r="A739" s="11" t="s">
        <v>3017</v>
      </c>
      <c r="B739" s="11">
        <v>2018</v>
      </c>
      <c r="C739" s="11" t="s">
        <v>3018</v>
      </c>
      <c r="D739" s="11" t="s">
        <v>1317</v>
      </c>
      <c r="E739" s="11">
        <v>359</v>
      </c>
      <c r="F739" s="11">
        <v>6380</v>
      </c>
      <c r="G739" s="11" t="s">
        <v>3019</v>
      </c>
    </row>
    <row r="740" spans="1:8" x14ac:dyDescent="0.3">
      <c r="A740" s="11" t="s">
        <v>1533</v>
      </c>
      <c r="B740" s="11">
        <v>2010</v>
      </c>
      <c r="C740" s="11" t="s">
        <v>3020</v>
      </c>
      <c r="D740" s="11" t="s">
        <v>3021</v>
      </c>
      <c r="G740" s="11" t="s">
        <v>3022</v>
      </c>
    </row>
    <row r="741" spans="1:8" x14ac:dyDescent="0.3">
      <c r="A741" s="11" t="s">
        <v>3023</v>
      </c>
      <c r="B741" s="11">
        <v>2012</v>
      </c>
      <c r="C741" s="11" t="s">
        <v>3024</v>
      </c>
      <c r="D741" s="11" t="s">
        <v>3025</v>
      </c>
      <c r="G741" s="11" t="s">
        <v>3026</v>
      </c>
    </row>
    <row r="742" spans="1:8" x14ac:dyDescent="0.3">
      <c r="A742" s="11" t="s">
        <v>3027</v>
      </c>
      <c r="B742" s="11">
        <v>2011</v>
      </c>
      <c r="C742" s="11" t="s">
        <v>3028</v>
      </c>
      <c r="D742" s="11" t="s">
        <v>3029</v>
      </c>
      <c r="E742" s="11">
        <v>41</v>
      </c>
      <c r="F742" s="11">
        <v>4</v>
      </c>
      <c r="G742" s="11" t="s">
        <v>3030</v>
      </c>
    </row>
    <row r="743" spans="1:8" x14ac:dyDescent="0.3">
      <c r="A743" s="11" t="s">
        <v>3031</v>
      </c>
      <c r="B743" s="11">
        <v>2017</v>
      </c>
      <c r="C743" s="11" t="s">
        <v>3032</v>
      </c>
      <c r="D743" s="11" t="s">
        <v>2104</v>
      </c>
      <c r="G743" s="11" t="s">
        <v>3033</v>
      </c>
    </row>
    <row r="744" spans="1:8" x14ac:dyDescent="0.3">
      <c r="A744" s="11" t="s">
        <v>3034</v>
      </c>
      <c r="B744" s="11">
        <v>2014</v>
      </c>
      <c r="C744" s="11" t="s">
        <v>3035</v>
      </c>
      <c r="D744" s="11" t="s">
        <v>3036</v>
      </c>
      <c r="G744" s="11" t="s">
        <v>3037</v>
      </c>
    </row>
    <row r="745" spans="1:8" x14ac:dyDescent="0.3">
      <c r="A745" s="11" t="s">
        <v>645</v>
      </c>
      <c r="B745" s="11">
        <v>2016</v>
      </c>
      <c r="C745" s="11" t="s">
        <v>646</v>
      </c>
      <c r="D745" s="11" t="s">
        <v>647</v>
      </c>
      <c r="G745" s="11" t="s">
        <v>648</v>
      </c>
    </row>
    <row r="746" spans="1:8" x14ac:dyDescent="0.3">
      <c r="A746" s="11" t="s">
        <v>3038</v>
      </c>
      <c r="B746" s="11">
        <v>2019</v>
      </c>
      <c r="C746" s="11" t="s">
        <v>3039</v>
      </c>
      <c r="D746" s="11" t="s">
        <v>446</v>
      </c>
      <c r="E746" s="11">
        <v>135</v>
      </c>
      <c r="G746" s="11" t="s">
        <v>3040</v>
      </c>
    </row>
    <row r="747" spans="1:8" x14ac:dyDescent="0.3">
      <c r="A747" s="11" t="s">
        <v>3041</v>
      </c>
      <c r="B747" s="11">
        <v>2013</v>
      </c>
      <c r="C747" s="11" t="s">
        <v>3042</v>
      </c>
      <c r="D747" s="11" t="s">
        <v>3043</v>
      </c>
    </row>
    <row r="748" spans="1:8" x14ac:dyDescent="0.3">
      <c r="A748" s="11" t="s">
        <v>3044</v>
      </c>
      <c r="B748" s="11">
        <v>2013</v>
      </c>
      <c r="C748" s="11" t="s">
        <v>3045</v>
      </c>
      <c r="D748" s="11" t="s">
        <v>3046</v>
      </c>
      <c r="G748" s="11" t="s">
        <v>3047</v>
      </c>
    </row>
    <row r="749" spans="1:8" x14ac:dyDescent="0.3">
      <c r="A749" s="11" t="s">
        <v>3048</v>
      </c>
      <c r="B749" s="11">
        <v>2012</v>
      </c>
      <c r="C749" s="11" t="s">
        <v>3049</v>
      </c>
      <c r="D749" s="11" t="s">
        <v>3050</v>
      </c>
      <c r="G749" s="11" t="s">
        <v>2197</v>
      </c>
    </row>
    <row r="750" spans="1:8" x14ac:dyDescent="0.3">
      <c r="A750" s="11" t="s">
        <v>3051</v>
      </c>
      <c r="B750" s="11">
        <v>2010</v>
      </c>
      <c r="C750" s="11" t="s">
        <v>3052</v>
      </c>
      <c r="D750" s="11" t="s">
        <v>3053</v>
      </c>
      <c r="G750" s="11">
        <v>261</v>
      </c>
    </row>
    <row r="751" spans="1:8" x14ac:dyDescent="0.3">
      <c r="A751" s="11" t="s">
        <v>3054</v>
      </c>
      <c r="B751" s="11">
        <v>2006</v>
      </c>
      <c r="C751" s="11" t="s">
        <v>3055</v>
      </c>
      <c r="D751" s="11" t="s">
        <v>3056</v>
      </c>
      <c r="E751" s="11">
        <v>22</v>
      </c>
      <c r="F751" s="11">
        <v>9</v>
      </c>
      <c r="G751" s="11" t="s">
        <v>3057</v>
      </c>
    </row>
    <row r="752" spans="1:8" x14ac:dyDescent="0.3">
      <c r="A752" s="11" t="s">
        <v>3058</v>
      </c>
      <c r="B752" s="11">
        <v>2018</v>
      </c>
      <c r="C752" s="11" t="s">
        <v>3059</v>
      </c>
      <c r="D752" s="11" t="s">
        <v>3060</v>
      </c>
      <c r="H752" s="8" t="s">
        <v>3061</v>
      </c>
    </row>
    <row r="753" spans="1:8" x14ac:dyDescent="0.3">
      <c r="A753" s="11" t="s">
        <v>3062</v>
      </c>
      <c r="B753" s="11">
        <v>2012</v>
      </c>
      <c r="C753" s="11" t="s">
        <v>3063</v>
      </c>
      <c r="D753" s="11" t="s">
        <v>3064</v>
      </c>
      <c r="E753" s="11">
        <v>7</v>
      </c>
      <c r="F753" s="11">
        <v>3</v>
      </c>
      <c r="G753" s="11" t="s">
        <v>3065</v>
      </c>
    </row>
    <row r="754" spans="1:8" x14ac:dyDescent="0.3">
      <c r="A754" s="11" t="s">
        <v>3066</v>
      </c>
      <c r="B754" s="11">
        <v>2010</v>
      </c>
      <c r="C754" s="11" t="s">
        <v>3067</v>
      </c>
      <c r="G754" s="8" t="s">
        <v>3068</v>
      </c>
    </row>
    <row r="755" spans="1:8" x14ac:dyDescent="0.3">
      <c r="A755" s="11" t="s">
        <v>3069</v>
      </c>
      <c r="B755" s="11">
        <v>2018</v>
      </c>
      <c r="C755" s="11" t="s">
        <v>3070</v>
      </c>
      <c r="D755" s="11" t="s">
        <v>3071</v>
      </c>
      <c r="H755" s="8" t="s">
        <v>3072</v>
      </c>
    </row>
    <row r="756" spans="1:8" x14ac:dyDescent="0.3">
      <c r="A756" s="11" t="s">
        <v>3073</v>
      </c>
      <c r="B756" s="11">
        <v>2011</v>
      </c>
      <c r="C756" s="11" t="s">
        <v>3074</v>
      </c>
      <c r="D756" s="11" t="s">
        <v>3075</v>
      </c>
      <c r="G756" s="11">
        <v>705</v>
      </c>
    </row>
    <row r="757" spans="1:8" x14ac:dyDescent="0.3">
      <c r="A757" s="11" t="s">
        <v>3076</v>
      </c>
      <c r="B757" s="11">
        <v>2020</v>
      </c>
      <c r="C757" s="11" t="s">
        <v>3077</v>
      </c>
      <c r="D757" s="11" t="s">
        <v>446</v>
      </c>
      <c r="G757" s="11" t="s">
        <v>3078</v>
      </c>
    </row>
    <row r="758" spans="1:8" x14ac:dyDescent="0.3">
      <c r="A758" s="11" t="s">
        <v>3079</v>
      </c>
      <c r="B758" s="11">
        <v>2018</v>
      </c>
      <c r="C758" s="11" t="s">
        <v>3080</v>
      </c>
      <c r="D758" s="11" t="s">
        <v>2832</v>
      </c>
      <c r="E758" s="11">
        <v>76</v>
      </c>
      <c r="G758" s="11" t="s">
        <v>3081</v>
      </c>
    </row>
    <row r="759" spans="1:8" x14ac:dyDescent="0.3">
      <c r="A759" s="11" t="s">
        <v>3082</v>
      </c>
      <c r="B759" s="11">
        <v>2011</v>
      </c>
      <c r="C759" s="11" t="s">
        <v>3083</v>
      </c>
      <c r="D759" s="11" t="s">
        <v>2951</v>
      </c>
      <c r="G759" s="11" t="s">
        <v>3084</v>
      </c>
    </row>
    <row r="760" spans="1:8" x14ac:dyDescent="0.3">
      <c r="A760" s="11" t="s">
        <v>3085</v>
      </c>
      <c r="B760" s="11">
        <v>2019</v>
      </c>
      <c r="C760" s="11" t="s">
        <v>3086</v>
      </c>
      <c r="D760" s="11" t="s">
        <v>3087</v>
      </c>
      <c r="E760" s="11">
        <v>1</v>
      </c>
      <c r="F760" s="11">
        <v>1</v>
      </c>
      <c r="G760" s="11" t="s">
        <v>3088</v>
      </c>
    </row>
    <row r="761" spans="1:8" x14ac:dyDescent="0.3">
      <c r="A761" s="11" t="s">
        <v>3089</v>
      </c>
      <c r="B761" s="11">
        <v>2010</v>
      </c>
      <c r="C761" s="11" t="s">
        <v>3090</v>
      </c>
      <c r="D761" s="11" t="s">
        <v>2104</v>
      </c>
      <c r="G761" s="11" t="s">
        <v>3091</v>
      </c>
    </row>
    <row r="762" spans="1:8" x14ac:dyDescent="0.3">
      <c r="A762" s="11" t="s">
        <v>3092</v>
      </c>
      <c r="B762" s="11">
        <v>2020</v>
      </c>
      <c r="C762" s="11" t="s">
        <v>3093</v>
      </c>
      <c r="D762" s="11" t="s">
        <v>2990</v>
      </c>
      <c r="G762" s="11">
        <v>894439320904318</v>
      </c>
    </row>
    <row r="763" spans="1:8" x14ac:dyDescent="0.3">
      <c r="A763" s="11" t="s">
        <v>3094</v>
      </c>
      <c r="B763" s="11">
        <v>2011</v>
      </c>
      <c r="C763" s="11" t="s">
        <v>3095</v>
      </c>
      <c r="D763" s="11" t="s">
        <v>3096</v>
      </c>
      <c r="E763" s="11">
        <v>89</v>
      </c>
    </row>
    <row r="764" spans="1:8" x14ac:dyDescent="0.3">
      <c r="A764" s="11" t="s">
        <v>3097</v>
      </c>
      <c r="B764" s="11">
        <v>2012</v>
      </c>
      <c r="C764" s="11" t="s">
        <v>3098</v>
      </c>
      <c r="D764" s="11" t="s">
        <v>3099</v>
      </c>
      <c r="G764" s="11" t="s">
        <v>3100</v>
      </c>
    </row>
    <row r="765" spans="1:8" x14ac:dyDescent="0.3">
      <c r="A765" s="11" t="s">
        <v>3101</v>
      </c>
      <c r="B765" s="11">
        <v>2011</v>
      </c>
      <c r="C765" s="11" t="s">
        <v>3102</v>
      </c>
      <c r="D765" s="11" t="s">
        <v>3103</v>
      </c>
      <c r="G765" s="11" t="s">
        <v>3104</v>
      </c>
    </row>
    <row r="766" spans="1:8" x14ac:dyDescent="0.3">
      <c r="A766" s="11" t="s">
        <v>3105</v>
      </c>
      <c r="B766" s="11">
        <v>2016</v>
      </c>
      <c r="C766" s="11" t="s">
        <v>3106</v>
      </c>
      <c r="D766" s="11" t="s">
        <v>3107</v>
      </c>
      <c r="G766" s="11" t="s">
        <v>3108</v>
      </c>
    </row>
    <row r="767" spans="1:8" x14ac:dyDescent="0.3">
      <c r="A767" s="11" t="s">
        <v>3109</v>
      </c>
      <c r="B767" s="11">
        <v>2016</v>
      </c>
      <c r="C767" s="11" t="s">
        <v>3110</v>
      </c>
      <c r="D767" s="11" t="s">
        <v>3111</v>
      </c>
    </row>
    <row r="768" spans="1:8" x14ac:dyDescent="0.3">
      <c r="A768" s="11" t="s">
        <v>3112</v>
      </c>
      <c r="B768" s="11">
        <v>2020</v>
      </c>
      <c r="C768" s="11" t="s">
        <v>3113</v>
      </c>
      <c r="D768" s="11" t="s">
        <v>1139</v>
      </c>
      <c r="E768" s="11">
        <v>512</v>
      </c>
      <c r="G768" s="11" t="s">
        <v>3114</v>
      </c>
    </row>
    <row r="769" spans="1:7" x14ac:dyDescent="0.3">
      <c r="A769" s="11" t="s">
        <v>3115</v>
      </c>
      <c r="B769" s="11">
        <v>2015</v>
      </c>
      <c r="C769" s="11" t="s">
        <v>3116</v>
      </c>
      <c r="D769" s="11" t="s">
        <v>3117</v>
      </c>
      <c r="E769" s="11">
        <v>31</v>
      </c>
      <c r="F769" s="11">
        <v>1</v>
      </c>
      <c r="G769" s="11" t="s">
        <v>3118</v>
      </c>
    </row>
    <row r="770" spans="1:7" x14ac:dyDescent="0.3">
      <c r="A770" s="11" t="s">
        <v>3119</v>
      </c>
      <c r="B770" s="11">
        <v>2019</v>
      </c>
      <c r="C770" s="11" t="s">
        <v>3120</v>
      </c>
      <c r="D770" s="11" t="s">
        <v>3121</v>
      </c>
      <c r="G770" s="11">
        <v>337</v>
      </c>
    </row>
    <row r="771" spans="1:7" x14ac:dyDescent="0.3">
      <c r="A771" s="11" t="s">
        <v>3122</v>
      </c>
      <c r="B771" s="11">
        <v>2018</v>
      </c>
      <c r="C771" s="11" t="s">
        <v>3123</v>
      </c>
      <c r="D771" s="11" t="s">
        <v>3124</v>
      </c>
      <c r="G771" s="11" t="s">
        <v>3125</v>
      </c>
    </row>
    <row r="772" spans="1:7" x14ac:dyDescent="0.3">
      <c r="A772" s="11" t="s">
        <v>3126</v>
      </c>
      <c r="B772" s="11">
        <v>2016</v>
      </c>
      <c r="C772" s="11" t="s">
        <v>3127</v>
      </c>
      <c r="D772" s="11" t="s">
        <v>991</v>
      </c>
      <c r="E772" s="11">
        <v>28</v>
      </c>
      <c r="G772" s="11" t="s">
        <v>3128</v>
      </c>
    </row>
    <row r="773" spans="1:7" x14ac:dyDescent="0.3">
      <c r="A773" s="11" t="s">
        <v>3129</v>
      </c>
      <c r="B773" s="11">
        <v>2010</v>
      </c>
      <c r="C773" s="11" t="s">
        <v>3130</v>
      </c>
      <c r="D773" s="11" t="s">
        <v>1528</v>
      </c>
      <c r="G773" s="11" t="s">
        <v>1601</v>
      </c>
    </row>
    <row r="774" spans="1:7" x14ac:dyDescent="0.3">
      <c r="A774" s="11" t="s">
        <v>3131</v>
      </c>
      <c r="B774" s="11">
        <v>2020</v>
      </c>
      <c r="C774" s="11" t="s">
        <v>3132</v>
      </c>
      <c r="D774" s="11" t="s">
        <v>3133</v>
      </c>
      <c r="G774" s="11" t="s">
        <v>3134</v>
      </c>
    </row>
    <row r="775" spans="1:7" x14ac:dyDescent="0.3">
      <c r="A775" s="11" t="s">
        <v>3135</v>
      </c>
      <c r="B775" s="11">
        <v>2016</v>
      </c>
      <c r="C775" s="11" t="s">
        <v>3136</v>
      </c>
      <c r="D775" s="11" t="s">
        <v>3137</v>
      </c>
      <c r="E775" s="11">
        <v>19</v>
      </c>
      <c r="F775" s="11">
        <v>1</v>
      </c>
      <c r="G775" s="11" t="s">
        <v>3138</v>
      </c>
    </row>
    <row r="776" spans="1:7" x14ac:dyDescent="0.3">
      <c r="A776" s="11" t="s">
        <v>3139</v>
      </c>
      <c r="B776" s="11">
        <v>2018</v>
      </c>
      <c r="C776" s="11" t="s">
        <v>3140</v>
      </c>
      <c r="D776" s="11" t="s">
        <v>3141</v>
      </c>
      <c r="E776" s="11">
        <v>2263</v>
      </c>
      <c r="G776" s="18">
        <v>45901</v>
      </c>
    </row>
    <row r="777" spans="1:7" x14ac:dyDescent="0.3">
      <c r="A777" s="11" t="s">
        <v>3142</v>
      </c>
      <c r="B777" s="11">
        <v>2011</v>
      </c>
      <c r="C777" s="11" t="s">
        <v>3143</v>
      </c>
      <c r="D777" s="11" t="s">
        <v>3144</v>
      </c>
      <c r="G777" s="11" t="s">
        <v>3145</v>
      </c>
    </row>
    <row r="778" spans="1:7" x14ac:dyDescent="0.3">
      <c r="A778" s="11" t="s">
        <v>488</v>
      </c>
      <c r="B778" s="11">
        <v>2015</v>
      </c>
      <c r="C778" s="11" t="s">
        <v>489</v>
      </c>
      <c r="D778" s="11" t="s">
        <v>490</v>
      </c>
      <c r="E778" s="11">
        <v>7</v>
      </c>
      <c r="F778" s="11">
        <v>2</v>
      </c>
      <c r="G778" s="11" t="s">
        <v>491</v>
      </c>
    </row>
    <row r="779" spans="1:7" x14ac:dyDescent="0.3">
      <c r="A779" s="11" t="s">
        <v>3146</v>
      </c>
      <c r="B779" s="11">
        <v>2011</v>
      </c>
      <c r="C779" s="11" t="s">
        <v>3147</v>
      </c>
      <c r="D779" s="11" t="s">
        <v>3148</v>
      </c>
      <c r="G779" s="11" t="s">
        <v>3149</v>
      </c>
    </row>
    <row r="780" spans="1:7" x14ac:dyDescent="0.3">
      <c r="A780" s="11" t="s">
        <v>3150</v>
      </c>
      <c r="B780" s="11">
        <v>2019</v>
      </c>
      <c r="C780" s="11" t="s">
        <v>3151</v>
      </c>
      <c r="D780" s="11" t="s">
        <v>2525</v>
      </c>
      <c r="E780" s="11">
        <v>48</v>
      </c>
      <c r="G780" s="11" t="s">
        <v>3152</v>
      </c>
    </row>
    <row r="781" spans="1:7" x14ac:dyDescent="0.3">
      <c r="A781" s="11" t="s">
        <v>3153</v>
      </c>
      <c r="B781" s="11">
        <v>2007</v>
      </c>
      <c r="C781" s="11" t="s">
        <v>3154</v>
      </c>
      <c r="D781" s="11" t="s">
        <v>3155</v>
      </c>
      <c r="E781" s="11">
        <v>65</v>
      </c>
      <c r="F781" s="11">
        <v>1</v>
      </c>
      <c r="G781" s="11" t="s">
        <v>3156</v>
      </c>
    </row>
    <row r="782" spans="1:7" x14ac:dyDescent="0.3">
      <c r="A782" s="11" t="s">
        <v>3157</v>
      </c>
      <c r="B782" s="11">
        <v>2014</v>
      </c>
      <c r="C782" s="11" t="s">
        <v>3158</v>
      </c>
      <c r="D782" s="11" t="s">
        <v>916</v>
      </c>
      <c r="G782" s="11" t="s">
        <v>3159</v>
      </c>
    </row>
    <row r="783" spans="1:7" x14ac:dyDescent="0.3">
      <c r="A783" s="11" t="s">
        <v>3160</v>
      </c>
      <c r="B783" s="11">
        <v>2014</v>
      </c>
      <c r="C783" s="11" t="s">
        <v>3161</v>
      </c>
      <c r="D783" s="11" t="s">
        <v>3162</v>
      </c>
    </row>
    <row r="784" spans="1:7" x14ac:dyDescent="0.3">
      <c r="A784" s="11" t="s">
        <v>3163</v>
      </c>
      <c r="B784" s="11">
        <v>2018</v>
      </c>
      <c r="C784" s="11" t="s">
        <v>3164</v>
      </c>
      <c r="D784" s="11" t="s">
        <v>3165</v>
      </c>
      <c r="G784" s="11" t="s">
        <v>3166</v>
      </c>
    </row>
    <row r="785" spans="1:8" x14ac:dyDescent="0.3">
      <c r="A785" s="11" t="s">
        <v>3167</v>
      </c>
      <c r="B785" s="11">
        <v>2018</v>
      </c>
      <c r="C785" s="11" t="s">
        <v>3168</v>
      </c>
    </row>
    <row r="786" spans="1:8" x14ac:dyDescent="0.3">
      <c r="A786" s="11" t="s">
        <v>506</v>
      </c>
      <c r="B786" s="11">
        <v>2020</v>
      </c>
      <c r="C786" s="11" t="s">
        <v>507</v>
      </c>
      <c r="D786" s="11" t="s">
        <v>3169</v>
      </c>
      <c r="E786" s="11">
        <v>20</v>
      </c>
      <c r="F786" s="11">
        <v>2</v>
      </c>
      <c r="G786" s="11" t="s">
        <v>3170</v>
      </c>
    </row>
    <row r="787" spans="1:8" x14ac:dyDescent="0.3">
      <c r="A787" s="11" t="s">
        <v>3171</v>
      </c>
      <c r="B787" s="11">
        <v>2020</v>
      </c>
      <c r="C787" s="11" t="s">
        <v>3172</v>
      </c>
      <c r="D787" s="11" t="s">
        <v>597</v>
      </c>
      <c r="E787" s="11">
        <v>57</v>
      </c>
      <c r="F787" s="11">
        <v>2</v>
      </c>
      <c r="G787" s="11">
        <v>102034</v>
      </c>
      <c r="H787" s="11" t="s">
        <v>3173</v>
      </c>
    </row>
    <row r="788" spans="1:8" x14ac:dyDescent="0.3">
      <c r="A788" s="11" t="s">
        <v>3174</v>
      </c>
      <c r="B788" s="11">
        <v>2009</v>
      </c>
      <c r="C788" s="11" t="s">
        <v>3175</v>
      </c>
      <c r="D788" s="11" t="s">
        <v>554</v>
      </c>
      <c r="E788" s="11">
        <v>25</v>
      </c>
      <c r="F788" s="11">
        <v>4</v>
      </c>
      <c r="G788" s="11" t="s">
        <v>3176</v>
      </c>
    </row>
    <row r="789" spans="1:8" x14ac:dyDescent="0.3">
      <c r="A789" s="11" t="s">
        <v>510</v>
      </c>
      <c r="B789" s="11">
        <v>2017</v>
      </c>
      <c r="C789" s="11" t="s">
        <v>2293</v>
      </c>
      <c r="D789" s="11" t="s">
        <v>446</v>
      </c>
      <c r="E789" s="11">
        <v>71</v>
      </c>
      <c r="G789" s="11" t="s">
        <v>512</v>
      </c>
    </row>
    <row r="790" spans="1:8" x14ac:dyDescent="0.3">
      <c r="A790" s="11" t="s">
        <v>826</v>
      </c>
      <c r="B790" s="11">
        <v>2017</v>
      </c>
      <c r="C790" s="11" t="s">
        <v>515</v>
      </c>
      <c r="D790" s="11" t="s">
        <v>3177</v>
      </c>
      <c r="G790" s="11" t="s">
        <v>517</v>
      </c>
    </row>
    <row r="791" spans="1:8" x14ac:dyDescent="0.3">
      <c r="A791" s="11" t="s">
        <v>3178</v>
      </c>
      <c r="B791" s="11">
        <v>2018</v>
      </c>
      <c r="C791" s="11" t="s">
        <v>1944</v>
      </c>
      <c r="D791" s="11" t="s">
        <v>3179</v>
      </c>
    </row>
    <row r="792" spans="1:8" x14ac:dyDescent="0.3">
      <c r="A792" s="11" t="s">
        <v>3180</v>
      </c>
      <c r="B792" s="11">
        <v>2016</v>
      </c>
      <c r="C792" s="11" t="s">
        <v>3181</v>
      </c>
      <c r="D792" s="11" t="s">
        <v>3182</v>
      </c>
      <c r="G792" s="11" t="s">
        <v>3183</v>
      </c>
    </row>
    <row r="793" spans="1:8" x14ac:dyDescent="0.3">
      <c r="A793" s="11" t="s">
        <v>3184</v>
      </c>
      <c r="B793" s="11">
        <v>2020</v>
      </c>
      <c r="C793" s="11" t="s">
        <v>3185</v>
      </c>
      <c r="D793" s="11" t="s">
        <v>3186</v>
      </c>
      <c r="E793" s="11">
        <v>10</v>
      </c>
      <c r="F793" s="11">
        <v>12</v>
      </c>
      <c r="G793" s="11">
        <v>4180</v>
      </c>
    </row>
    <row r="794" spans="1:8" x14ac:dyDescent="0.3">
      <c r="A794" s="11" t="s">
        <v>3187</v>
      </c>
      <c r="B794" s="11">
        <v>2016</v>
      </c>
      <c r="C794" s="11" t="s">
        <v>3188</v>
      </c>
      <c r="D794" s="11" t="s">
        <v>3189</v>
      </c>
      <c r="E794" s="11">
        <v>12</v>
      </c>
      <c r="F794" s="11">
        <v>4</v>
      </c>
      <c r="G794" s="11" t="s">
        <v>3190</v>
      </c>
    </row>
    <row r="795" spans="1:8" x14ac:dyDescent="0.3">
      <c r="A795" s="11" t="s">
        <v>3191</v>
      </c>
      <c r="B795" s="11">
        <v>2019</v>
      </c>
      <c r="C795" s="11" t="s">
        <v>3192</v>
      </c>
      <c r="D795" s="11" t="s">
        <v>3193</v>
      </c>
      <c r="G795" s="11" t="s">
        <v>3194</v>
      </c>
    </row>
    <row r="796" spans="1:8" x14ac:dyDescent="0.3">
      <c r="A796" s="11" t="s">
        <v>3195</v>
      </c>
      <c r="B796" s="11">
        <v>2019</v>
      </c>
      <c r="C796" s="11" t="s">
        <v>3196</v>
      </c>
      <c r="D796" s="11" t="s">
        <v>3197</v>
      </c>
      <c r="G796" s="11" t="s">
        <v>3198</v>
      </c>
    </row>
    <row r="797" spans="1:8" x14ac:dyDescent="0.3">
      <c r="A797" s="11" t="s">
        <v>3199</v>
      </c>
      <c r="B797" s="11">
        <v>2018</v>
      </c>
      <c r="C797" s="11" t="s">
        <v>2374</v>
      </c>
      <c r="D797" s="11" t="s">
        <v>3200</v>
      </c>
    </row>
    <row r="798" spans="1:8" x14ac:dyDescent="0.3">
      <c r="A798" s="11" t="s">
        <v>3201</v>
      </c>
      <c r="B798" s="11">
        <v>1996</v>
      </c>
      <c r="C798" s="11" t="s">
        <v>3202</v>
      </c>
      <c r="D798" s="11" t="s">
        <v>3203</v>
      </c>
    </row>
    <row r="799" spans="1:8" x14ac:dyDescent="0.3">
      <c r="A799" s="11" t="s">
        <v>3204</v>
      </c>
      <c r="B799" s="11">
        <v>2015</v>
      </c>
      <c r="C799" s="11" t="s">
        <v>1919</v>
      </c>
      <c r="D799" s="11" t="s">
        <v>3205</v>
      </c>
      <c r="E799" s="11">
        <v>10</v>
      </c>
      <c r="F799" s="11">
        <v>4</v>
      </c>
      <c r="G799" s="11" t="s">
        <v>1920</v>
      </c>
    </row>
    <row r="800" spans="1:8" x14ac:dyDescent="0.3">
      <c r="A800" s="11" t="s">
        <v>2419</v>
      </c>
      <c r="B800" s="11">
        <v>2009</v>
      </c>
      <c r="C800" s="11" t="s">
        <v>2420</v>
      </c>
      <c r="D800" s="11" t="s">
        <v>2421</v>
      </c>
      <c r="E800" s="11">
        <v>1</v>
      </c>
      <c r="F800" s="11">
        <v>12</v>
      </c>
    </row>
    <row r="801" spans="1:8" x14ac:dyDescent="0.3">
      <c r="A801" s="11" t="s">
        <v>3206</v>
      </c>
      <c r="B801" s="11">
        <v>2019</v>
      </c>
      <c r="C801" s="11" t="s">
        <v>3207</v>
      </c>
      <c r="G801" s="11" t="s">
        <v>2333</v>
      </c>
    </row>
    <row r="802" spans="1:8" x14ac:dyDescent="0.3">
      <c r="A802" s="11" t="s">
        <v>3208</v>
      </c>
      <c r="B802" s="11">
        <v>2019</v>
      </c>
      <c r="C802" s="11" t="s">
        <v>3209</v>
      </c>
      <c r="D802" s="11" t="s">
        <v>3210</v>
      </c>
      <c r="E802" s="11">
        <v>145</v>
      </c>
      <c r="G802" s="11" t="s">
        <v>3211</v>
      </c>
    </row>
    <row r="803" spans="1:8" x14ac:dyDescent="0.3">
      <c r="A803" s="11" t="s">
        <v>3212</v>
      </c>
      <c r="B803" s="11">
        <v>2017</v>
      </c>
      <c r="C803" s="11" t="s">
        <v>3213</v>
      </c>
      <c r="D803" s="11" t="s">
        <v>3214</v>
      </c>
      <c r="E803" s="11">
        <v>120</v>
      </c>
      <c r="G803" s="11" t="s">
        <v>3215</v>
      </c>
    </row>
    <row r="804" spans="1:8" x14ac:dyDescent="0.3">
      <c r="A804" s="11" t="s">
        <v>3216</v>
      </c>
      <c r="B804" s="11">
        <v>2020</v>
      </c>
      <c r="C804" s="11" t="s">
        <v>3217</v>
      </c>
      <c r="D804" s="11" t="s">
        <v>3218</v>
      </c>
    </row>
    <row r="805" spans="1:8" x14ac:dyDescent="0.3">
      <c r="A805" s="11" t="s">
        <v>3219</v>
      </c>
      <c r="B805" s="11">
        <v>2011</v>
      </c>
      <c r="C805" s="11" t="s">
        <v>3220</v>
      </c>
      <c r="D805" s="11" t="s">
        <v>3221</v>
      </c>
      <c r="G805" s="11" t="s">
        <v>3222</v>
      </c>
    </row>
    <row r="806" spans="1:8" x14ac:dyDescent="0.3">
      <c r="A806" s="11" t="s">
        <v>3223</v>
      </c>
      <c r="B806" s="11">
        <v>2019</v>
      </c>
      <c r="C806" s="11" t="s">
        <v>3224</v>
      </c>
      <c r="D806" s="11" t="s">
        <v>3193</v>
      </c>
      <c r="G806" s="11" t="s">
        <v>3225</v>
      </c>
    </row>
    <row r="807" spans="1:8" x14ac:dyDescent="0.3">
      <c r="A807" s="11" t="s">
        <v>3226</v>
      </c>
      <c r="B807" s="11">
        <v>2019</v>
      </c>
      <c r="C807" s="11" t="s">
        <v>3227</v>
      </c>
      <c r="D807" s="11" t="s">
        <v>1052</v>
      </c>
      <c r="G807" s="11" t="s">
        <v>3228</v>
      </c>
    </row>
    <row r="808" spans="1:8" x14ac:dyDescent="0.3">
      <c r="A808" s="11" t="s">
        <v>3229</v>
      </c>
      <c r="B808" s="11">
        <v>2009</v>
      </c>
      <c r="C808" s="11" t="s">
        <v>3230</v>
      </c>
      <c r="D808" s="11" t="s">
        <v>2724</v>
      </c>
      <c r="E808" s="11">
        <v>60</v>
      </c>
      <c r="F808" s="11">
        <v>11</v>
      </c>
      <c r="G808" s="11" t="s">
        <v>3231</v>
      </c>
    </row>
    <row r="809" spans="1:8" x14ac:dyDescent="0.3">
      <c r="A809" s="11" t="s">
        <v>2506</v>
      </c>
      <c r="B809" s="11">
        <v>2011</v>
      </c>
      <c r="C809" s="11" t="s">
        <v>2507</v>
      </c>
      <c r="D809" s="11" t="s">
        <v>3232</v>
      </c>
      <c r="E809" s="11">
        <v>1</v>
      </c>
      <c r="G809" s="11" t="s">
        <v>3233</v>
      </c>
    </row>
    <row r="810" spans="1:8" x14ac:dyDescent="0.3">
      <c r="A810" s="11" t="s">
        <v>3234</v>
      </c>
      <c r="B810" s="11">
        <v>2010</v>
      </c>
      <c r="C810" s="11" t="s">
        <v>3235</v>
      </c>
      <c r="D810" s="11" t="s">
        <v>3236</v>
      </c>
      <c r="E810" s="11">
        <v>53</v>
      </c>
      <c r="F810" s="11">
        <v>1</v>
      </c>
      <c r="G810" s="11" t="s">
        <v>3237</v>
      </c>
    </row>
    <row r="811" spans="1:8" x14ac:dyDescent="0.3">
      <c r="A811" s="11" t="s">
        <v>3238</v>
      </c>
      <c r="B811" s="11">
        <v>2009</v>
      </c>
      <c r="C811" s="11" t="s">
        <v>3239</v>
      </c>
      <c r="D811" s="11" t="s">
        <v>3240</v>
      </c>
      <c r="G811" s="11" t="s">
        <v>2326</v>
      </c>
    </row>
    <row r="812" spans="1:8" x14ac:dyDescent="0.3">
      <c r="A812" s="11" t="s">
        <v>1359</v>
      </c>
      <c r="B812" s="11">
        <v>2010</v>
      </c>
      <c r="C812" s="11" t="s">
        <v>1360</v>
      </c>
      <c r="D812" s="11" t="s">
        <v>3241</v>
      </c>
      <c r="G812" s="11" t="s">
        <v>3242</v>
      </c>
    </row>
    <row r="813" spans="1:8" x14ac:dyDescent="0.3">
      <c r="A813" s="11" t="s">
        <v>571</v>
      </c>
      <c r="B813" s="11">
        <v>2013</v>
      </c>
      <c r="C813" s="11" t="s">
        <v>572</v>
      </c>
      <c r="D813" s="11" t="s">
        <v>3243</v>
      </c>
      <c r="G813" s="11" t="s">
        <v>3244</v>
      </c>
    </row>
    <row r="814" spans="1:8" x14ac:dyDescent="0.3">
      <c r="A814" s="11" t="s">
        <v>3245</v>
      </c>
      <c r="B814" s="11">
        <v>2020</v>
      </c>
      <c r="C814" s="11" t="s">
        <v>3246</v>
      </c>
      <c r="D814" s="11" t="s">
        <v>437</v>
      </c>
      <c r="E814" s="11">
        <v>104</v>
      </c>
      <c r="G814" s="11">
        <v>106188</v>
      </c>
      <c r="H814" s="11" t="s">
        <v>3247</v>
      </c>
    </row>
    <row r="815" spans="1:8" x14ac:dyDescent="0.3">
      <c r="A815" s="11" t="s">
        <v>2579</v>
      </c>
      <c r="B815" s="11">
        <v>2011</v>
      </c>
      <c r="C815" s="11" t="s">
        <v>3248</v>
      </c>
      <c r="D815" s="11" t="s">
        <v>3221</v>
      </c>
    </row>
    <row r="816" spans="1:8" x14ac:dyDescent="0.3">
      <c r="A816" s="11" t="s">
        <v>3249</v>
      </c>
      <c r="B816" s="11">
        <v>2012</v>
      </c>
      <c r="C816" s="11" t="s">
        <v>3250</v>
      </c>
      <c r="D816" s="11" t="s">
        <v>3251</v>
      </c>
    </row>
    <row r="817" spans="1:7" x14ac:dyDescent="0.3">
      <c r="A817" s="11" t="s">
        <v>3252</v>
      </c>
      <c r="B817" s="11">
        <v>2018</v>
      </c>
      <c r="C817" s="11" t="s">
        <v>3253</v>
      </c>
      <c r="D817" s="11" t="s">
        <v>3200</v>
      </c>
    </row>
    <row r="818" spans="1:7" x14ac:dyDescent="0.3">
      <c r="A818" s="11" t="s">
        <v>3254</v>
      </c>
      <c r="B818" s="11">
        <v>2018</v>
      </c>
      <c r="C818" s="11" t="s">
        <v>3255</v>
      </c>
      <c r="D818" s="11" t="s">
        <v>3256</v>
      </c>
      <c r="E818" s="11">
        <v>91</v>
      </c>
      <c r="F818" s="11">
        <v>2</v>
      </c>
      <c r="G818" s="11" t="s">
        <v>3257</v>
      </c>
    </row>
    <row r="819" spans="1:7" x14ac:dyDescent="0.3">
      <c r="A819" s="11" t="s">
        <v>3258</v>
      </c>
      <c r="B819" s="11">
        <v>2014</v>
      </c>
      <c r="C819" s="11" t="s">
        <v>3259</v>
      </c>
      <c r="D819" s="11" t="s">
        <v>3260</v>
      </c>
      <c r="G819" s="11" t="s">
        <v>3261</v>
      </c>
    </row>
    <row r="820" spans="1:7" x14ac:dyDescent="0.3">
      <c r="A820" s="11" t="s">
        <v>3262</v>
      </c>
      <c r="B820" s="11">
        <v>2012</v>
      </c>
      <c r="C820" s="11" t="s">
        <v>3263</v>
      </c>
      <c r="D820" s="11" t="s">
        <v>3264</v>
      </c>
      <c r="E820" s="11">
        <v>7117</v>
      </c>
      <c r="G820" s="11" t="s">
        <v>3265</v>
      </c>
    </row>
    <row r="821" spans="1:7" x14ac:dyDescent="0.3">
      <c r="A821" s="11" t="s">
        <v>3266</v>
      </c>
      <c r="B821" s="11">
        <v>2016</v>
      </c>
      <c r="C821" s="11" t="s">
        <v>3267</v>
      </c>
      <c r="D821" s="11" t="s">
        <v>3268</v>
      </c>
      <c r="G821" s="11" t="s">
        <v>3269</v>
      </c>
    </row>
    <row r="822" spans="1:7" x14ac:dyDescent="0.3">
      <c r="A822" s="11" t="s">
        <v>3270</v>
      </c>
      <c r="B822" s="11">
        <v>1990</v>
      </c>
      <c r="C822" s="11" t="s">
        <v>3271</v>
      </c>
      <c r="D822" s="11" t="s">
        <v>3272</v>
      </c>
      <c r="E822" s="11">
        <v>3</v>
      </c>
      <c r="F822" s="11">
        <v>4</v>
      </c>
      <c r="G822" s="11" t="s">
        <v>3273</v>
      </c>
    </row>
    <row r="823" spans="1:7" x14ac:dyDescent="0.3">
      <c r="A823" s="11" t="s">
        <v>3274</v>
      </c>
      <c r="B823" s="11">
        <v>2019</v>
      </c>
      <c r="C823" s="11" t="s">
        <v>1757</v>
      </c>
      <c r="D823" s="11" t="s">
        <v>3193</v>
      </c>
      <c r="G823" s="11" t="s">
        <v>1758</v>
      </c>
    </row>
    <row r="824" spans="1:7" x14ac:dyDescent="0.3">
      <c r="A824" s="11" t="s">
        <v>3275</v>
      </c>
      <c r="B824" s="11">
        <v>2020</v>
      </c>
      <c r="C824" s="11" t="s">
        <v>3276</v>
      </c>
      <c r="D824" s="11" t="s">
        <v>3277</v>
      </c>
      <c r="E824" s="11">
        <v>9</v>
      </c>
      <c r="F824" s="11">
        <v>3</v>
      </c>
      <c r="G824" s="11" t="s">
        <v>760</v>
      </c>
    </row>
    <row r="825" spans="1:7" x14ac:dyDescent="0.3">
      <c r="A825" s="11" t="s">
        <v>3278</v>
      </c>
      <c r="B825" s="11">
        <v>2016</v>
      </c>
      <c r="C825" s="11" t="s">
        <v>3279</v>
      </c>
      <c r="D825" s="11" t="s">
        <v>3137</v>
      </c>
      <c r="E825" s="11">
        <v>19</v>
      </c>
      <c r="F825" s="11">
        <v>8</v>
      </c>
      <c r="G825" s="11" t="s">
        <v>3280</v>
      </c>
    </row>
    <row r="826" spans="1:7" x14ac:dyDescent="0.3">
      <c r="A826" s="11" t="s">
        <v>3281</v>
      </c>
      <c r="B826" s="11">
        <v>2013</v>
      </c>
      <c r="C826" s="11" t="s">
        <v>3282</v>
      </c>
      <c r="D826" s="11" t="s">
        <v>3283</v>
      </c>
      <c r="E826" s="11">
        <v>1</v>
      </c>
      <c r="F826" s="11">
        <v>6</v>
      </c>
      <c r="G826" s="11" t="s">
        <v>3284</v>
      </c>
    </row>
    <row r="827" spans="1:7" x14ac:dyDescent="0.3">
      <c r="A827" s="11" t="s">
        <v>3285</v>
      </c>
      <c r="B827" s="11">
        <v>2000</v>
      </c>
      <c r="C827" s="11" t="s">
        <v>1646</v>
      </c>
      <c r="D827" s="11" t="s">
        <v>3286</v>
      </c>
      <c r="E827" s="11">
        <v>3</v>
      </c>
      <c r="G827" s="11" t="s">
        <v>3287</v>
      </c>
    </row>
    <row r="828" spans="1:7" x14ac:dyDescent="0.3">
      <c r="A828" s="11" t="s">
        <v>2762</v>
      </c>
      <c r="B828" s="11">
        <v>2010</v>
      </c>
      <c r="C828" s="11" t="s">
        <v>2763</v>
      </c>
      <c r="D828" s="11" t="s">
        <v>3288</v>
      </c>
      <c r="G828" s="11" t="s">
        <v>3289</v>
      </c>
    </row>
    <row r="829" spans="1:7" x14ac:dyDescent="0.3">
      <c r="A829" s="11" t="s">
        <v>3290</v>
      </c>
      <c r="B829" s="11">
        <v>2008</v>
      </c>
      <c r="C829" s="11" t="s">
        <v>3291</v>
      </c>
      <c r="D829" s="11" t="s">
        <v>3292</v>
      </c>
      <c r="E829" s="11">
        <v>2</v>
      </c>
      <c r="F829" s="11" t="s">
        <v>3293</v>
      </c>
      <c r="G829" s="11" t="s">
        <v>3294</v>
      </c>
    </row>
    <row r="830" spans="1:7" x14ac:dyDescent="0.3">
      <c r="A830" s="11" t="s">
        <v>3295</v>
      </c>
      <c r="B830" s="11">
        <v>2018</v>
      </c>
      <c r="C830" s="11" t="s">
        <v>3296</v>
      </c>
      <c r="D830" s="11" t="s">
        <v>3297</v>
      </c>
      <c r="G830" s="11" t="s">
        <v>3298</v>
      </c>
    </row>
    <row r="831" spans="1:7" x14ac:dyDescent="0.3">
      <c r="A831" s="11" t="s">
        <v>3299</v>
      </c>
      <c r="B831" s="11">
        <v>2020</v>
      </c>
      <c r="C831" s="11" t="s">
        <v>3300</v>
      </c>
      <c r="D831" s="11" t="s">
        <v>3169</v>
      </c>
      <c r="E831" s="11">
        <v>20</v>
      </c>
      <c r="F831" s="11">
        <v>2</v>
      </c>
      <c r="G831" s="11" t="s">
        <v>1678</v>
      </c>
    </row>
    <row r="832" spans="1:7" x14ac:dyDescent="0.3">
      <c r="A832" s="11" t="s">
        <v>3301</v>
      </c>
      <c r="B832" s="11">
        <v>2018</v>
      </c>
      <c r="C832" s="11" t="s">
        <v>3302</v>
      </c>
      <c r="D832" s="11" t="s">
        <v>3303</v>
      </c>
      <c r="G832" s="11" t="s">
        <v>1930</v>
      </c>
    </row>
    <row r="833" spans="1:7" x14ac:dyDescent="0.3">
      <c r="A833" s="11" t="s">
        <v>3304</v>
      </c>
      <c r="B833" s="11">
        <v>2019</v>
      </c>
      <c r="C833" s="11" t="s">
        <v>3305</v>
      </c>
      <c r="D833" s="11" t="s">
        <v>3306</v>
      </c>
      <c r="G833" s="11" t="s">
        <v>2045</v>
      </c>
    </row>
    <row r="834" spans="1:7" x14ac:dyDescent="0.3">
      <c r="A834" s="11" t="s">
        <v>3307</v>
      </c>
      <c r="B834" s="11">
        <v>2019</v>
      </c>
      <c r="C834" s="11" t="s">
        <v>3308</v>
      </c>
      <c r="D834" s="11" t="s">
        <v>3309</v>
      </c>
      <c r="G834" s="11" t="s">
        <v>3310</v>
      </c>
    </row>
    <row r="835" spans="1:7" x14ac:dyDescent="0.3">
      <c r="A835" s="11" t="s">
        <v>3311</v>
      </c>
      <c r="B835" s="11">
        <v>2019</v>
      </c>
      <c r="C835" s="11" t="s">
        <v>3312</v>
      </c>
      <c r="D835" s="11" t="s">
        <v>1052</v>
      </c>
      <c r="G835" s="11" t="s">
        <v>3313</v>
      </c>
    </row>
    <row r="836" spans="1:7" x14ac:dyDescent="0.3">
      <c r="A836" s="11" t="s">
        <v>3314</v>
      </c>
      <c r="B836" s="11">
        <v>2018</v>
      </c>
      <c r="C836" s="11" t="s">
        <v>3315</v>
      </c>
      <c r="D836" s="11" t="s">
        <v>3200</v>
      </c>
      <c r="G836" s="11" t="s">
        <v>3316</v>
      </c>
    </row>
    <row r="837" spans="1:7" x14ac:dyDescent="0.3">
      <c r="A837" s="11" t="s">
        <v>1475</v>
      </c>
      <c r="B837" s="11">
        <v>2010</v>
      </c>
      <c r="C837" s="11" t="s">
        <v>1476</v>
      </c>
      <c r="D837" s="11" t="s">
        <v>3317</v>
      </c>
      <c r="G837" s="11" t="s">
        <v>3318</v>
      </c>
    </row>
    <row r="838" spans="1:7" x14ac:dyDescent="0.3">
      <c r="A838" s="11" t="s">
        <v>3319</v>
      </c>
      <c r="B838" s="11">
        <v>2018</v>
      </c>
      <c r="C838" s="11" t="s">
        <v>3320</v>
      </c>
      <c r="D838" s="11" t="s">
        <v>3321</v>
      </c>
    </row>
    <row r="839" spans="1:7" x14ac:dyDescent="0.3">
      <c r="A839" s="11" t="s">
        <v>3322</v>
      </c>
      <c r="B839" s="11">
        <v>2009</v>
      </c>
      <c r="C839" s="11" t="s">
        <v>3323</v>
      </c>
      <c r="D839" s="11" t="s">
        <v>3324</v>
      </c>
      <c r="G839" s="11" t="s">
        <v>3325</v>
      </c>
    </row>
    <row r="840" spans="1:7" x14ac:dyDescent="0.3">
      <c r="A840" s="11" t="s">
        <v>3326</v>
      </c>
      <c r="B840" s="11">
        <v>2016</v>
      </c>
      <c r="C840" s="11" t="s">
        <v>3327</v>
      </c>
      <c r="D840" s="11" t="s">
        <v>3328</v>
      </c>
      <c r="E840" s="11">
        <v>59</v>
      </c>
      <c r="G840" s="11" t="s">
        <v>3329</v>
      </c>
    </row>
    <row r="841" spans="1:7" x14ac:dyDescent="0.3">
      <c r="A841" s="11" t="s">
        <v>3330</v>
      </c>
      <c r="B841" s="11">
        <v>1997</v>
      </c>
      <c r="C841" s="11" t="s">
        <v>3331</v>
      </c>
      <c r="D841" s="11" t="s">
        <v>3332</v>
      </c>
      <c r="E841" s="11">
        <v>3</v>
      </c>
      <c r="G841" s="11" t="s">
        <v>3333</v>
      </c>
    </row>
    <row r="842" spans="1:7" x14ac:dyDescent="0.3">
      <c r="A842" s="11" t="s">
        <v>3334</v>
      </c>
      <c r="B842" s="11">
        <v>2017</v>
      </c>
      <c r="C842" s="11" t="s">
        <v>3335</v>
      </c>
      <c r="D842" s="11" t="s">
        <v>1703</v>
      </c>
      <c r="G842" s="11" t="s">
        <v>3336</v>
      </c>
    </row>
    <row r="843" spans="1:7" x14ac:dyDescent="0.3">
      <c r="A843" s="11" t="s">
        <v>3337</v>
      </c>
      <c r="B843" s="11">
        <v>2018</v>
      </c>
      <c r="C843" s="11" t="s">
        <v>1847</v>
      </c>
      <c r="D843" s="11" t="s">
        <v>3338</v>
      </c>
      <c r="G843" s="11" t="s">
        <v>1849</v>
      </c>
    </row>
    <row r="844" spans="1:7" x14ac:dyDescent="0.3">
      <c r="A844" s="11" t="s">
        <v>3339</v>
      </c>
      <c r="B844" s="11">
        <v>2019</v>
      </c>
      <c r="C844" s="11" t="s">
        <v>3340</v>
      </c>
      <c r="D844" s="11" t="s">
        <v>1052</v>
      </c>
      <c r="G844" s="11" t="s">
        <v>3341</v>
      </c>
    </row>
    <row r="845" spans="1:7" x14ac:dyDescent="0.3">
      <c r="A845" s="11" t="s">
        <v>3342</v>
      </c>
      <c r="B845" s="11">
        <v>1973</v>
      </c>
      <c r="C845" s="11" t="s">
        <v>3343</v>
      </c>
      <c r="D845" s="11" t="s">
        <v>3344</v>
      </c>
      <c r="E845" s="11">
        <v>10</v>
      </c>
      <c r="F845" s="11">
        <v>1</v>
      </c>
      <c r="G845" s="11" t="s">
        <v>3345</v>
      </c>
    </row>
    <row r="846" spans="1:7" x14ac:dyDescent="0.3">
      <c r="A846" s="11" t="s">
        <v>3346</v>
      </c>
      <c r="B846" s="11">
        <v>1954</v>
      </c>
      <c r="C846" s="11" t="s">
        <v>3347</v>
      </c>
      <c r="D846" s="11" t="s">
        <v>3348</v>
      </c>
      <c r="E846" s="11">
        <v>10</v>
      </c>
      <c r="F846" s="18">
        <v>45718</v>
      </c>
      <c r="G846" s="11" t="s">
        <v>3349</v>
      </c>
    </row>
    <row r="847" spans="1:7" x14ac:dyDescent="0.3">
      <c r="A847" s="11" t="s">
        <v>3350</v>
      </c>
      <c r="B847" s="11">
        <v>1972</v>
      </c>
      <c r="C847" s="11" t="s">
        <v>3351</v>
      </c>
      <c r="D847" s="11" t="s">
        <v>3352</v>
      </c>
      <c r="E847" s="11">
        <v>28</v>
      </c>
      <c r="F847" s="11">
        <v>1</v>
      </c>
      <c r="G847" s="11" t="s">
        <v>3353</v>
      </c>
    </row>
    <row r="848" spans="1:7" x14ac:dyDescent="0.3">
      <c r="A848" s="11" t="s">
        <v>3354</v>
      </c>
      <c r="B848" s="11">
        <v>2000</v>
      </c>
      <c r="C848" s="11" t="s">
        <v>3355</v>
      </c>
      <c r="D848" s="11" t="s">
        <v>3356</v>
      </c>
      <c r="E848" s="11">
        <v>400</v>
      </c>
      <c r="F848" s="11">
        <v>1</v>
      </c>
      <c r="G848" s="11" t="s">
        <v>3357</v>
      </c>
    </row>
    <row r="849" spans="1:7" x14ac:dyDescent="0.3">
      <c r="A849" s="11" t="s">
        <v>3358</v>
      </c>
      <c r="B849" s="11">
        <v>2016</v>
      </c>
      <c r="C849" s="11" t="s">
        <v>3359</v>
      </c>
      <c r="D849" s="11" t="s">
        <v>3360</v>
      </c>
      <c r="E849" s="11">
        <v>107</v>
      </c>
      <c r="F849" s="11">
        <v>2</v>
      </c>
      <c r="G849" s="11" t="s">
        <v>3361</v>
      </c>
    </row>
    <row r="850" spans="1:7" x14ac:dyDescent="0.3">
      <c r="A850" s="11" t="s">
        <v>3362</v>
      </c>
      <c r="B850" s="11">
        <v>2006</v>
      </c>
      <c r="C850" s="11" t="s">
        <v>3363</v>
      </c>
      <c r="D850" s="11" t="s">
        <v>3364</v>
      </c>
      <c r="G850" s="11" t="s">
        <v>3365</v>
      </c>
    </row>
    <row r="851" spans="1:7" x14ac:dyDescent="0.3">
      <c r="A851" s="11" t="s">
        <v>3366</v>
      </c>
      <c r="B851" s="11">
        <v>2013</v>
      </c>
      <c r="C851" s="11" t="s">
        <v>3367</v>
      </c>
      <c r="D851" s="11" t="s">
        <v>3368</v>
      </c>
      <c r="G851" s="11" t="s">
        <v>3369</v>
      </c>
    </row>
    <row r="852" spans="1:7" x14ac:dyDescent="0.3">
      <c r="A852" s="11" t="s">
        <v>3370</v>
      </c>
      <c r="B852" s="11">
        <v>1994</v>
      </c>
      <c r="C852" s="11" t="s">
        <v>3371</v>
      </c>
      <c r="D852" s="11" t="s">
        <v>3372</v>
      </c>
    </row>
    <row r="853" spans="1:7" x14ac:dyDescent="0.3">
      <c r="A853" s="11" t="s">
        <v>3373</v>
      </c>
      <c r="B853" s="11">
        <v>2012</v>
      </c>
      <c r="C853" s="11" t="s">
        <v>3374</v>
      </c>
      <c r="D853" s="11" t="s">
        <v>3375</v>
      </c>
      <c r="G853" s="11" t="s">
        <v>3376</v>
      </c>
    </row>
    <row r="854" spans="1:7" x14ac:dyDescent="0.3">
      <c r="A854" s="11" t="s">
        <v>3377</v>
      </c>
      <c r="B854" s="11">
        <v>2012</v>
      </c>
      <c r="C854" s="11" t="s">
        <v>1933</v>
      </c>
      <c r="D854" s="11" t="s">
        <v>3378</v>
      </c>
      <c r="G854" s="11" t="s">
        <v>1935</v>
      </c>
    </row>
    <row r="855" spans="1:7" x14ac:dyDescent="0.3">
      <c r="A855" s="11" t="s">
        <v>645</v>
      </c>
      <c r="B855" s="11">
        <v>2016</v>
      </c>
      <c r="C855" s="11" t="s">
        <v>3379</v>
      </c>
      <c r="D855" s="11" t="s">
        <v>647</v>
      </c>
      <c r="G855" s="11" t="s">
        <v>648</v>
      </c>
    </row>
    <row r="856" spans="1:7" x14ac:dyDescent="0.3">
      <c r="A856" s="11" t="s">
        <v>3380</v>
      </c>
      <c r="B856" s="11">
        <v>2012</v>
      </c>
      <c r="C856" s="11" t="s">
        <v>3381</v>
      </c>
      <c r="D856" s="11" t="s">
        <v>437</v>
      </c>
      <c r="E856" s="11">
        <v>28</v>
      </c>
      <c r="F856" s="11">
        <v>1</v>
      </c>
      <c r="G856" s="11" t="s">
        <v>3382</v>
      </c>
    </row>
    <row r="857" spans="1:7" x14ac:dyDescent="0.3">
      <c r="A857" s="11" t="s">
        <v>3383</v>
      </c>
      <c r="B857" s="11">
        <v>2019</v>
      </c>
      <c r="C857" s="11" t="s">
        <v>3384</v>
      </c>
      <c r="D857" s="11" t="s">
        <v>1052</v>
      </c>
      <c r="G857" s="11" t="s">
        <v>3385</v>
      </c>
    </row>
    <row r="858" spans="1:7" x14ac:dyDescent="0.3">
      <c r="A858" s="11" t="s">
        <v>3386</v>
      </c>
      <c r="B858" s="11">
        <v>2018</v>
      </c>
      <c r="C858" s="11" t="s">
        <v>3387</v>
      </c>
    </row>
    <row r="859" spans="1:7" x14ac:dyDescent="0.3">
      <c r="A859" s="11" t="s">
        <v>3388</v>
      </c>
      <c r="B859" s="11">
        <v>2019</v>
      </c>
      <c r="C859" s="11" t="s">
        <v>3389</v>
      </c>
      <c r="D859" s="11" t="s">
        <v>1052</v>
      </c>
      <c r="G859" s="11" t="s">
        <v>3390</v>
      </c>
    </row>
    <row r="860" spans="1:7" x14ac:dyDescent="0.3">
      <c r="A860" s="11" t="s">
        <v>3391</v>
      </c>
      <c r="B860" s="11">
        <v>2017</v>
      </c>
      <c r="C860" s="11" t="s">
        <v>3392</v>
      </c>
      <c r="D860" s="11" t="s">
        <v>3393</v>
      </c>
      <c r="G860" s="11" t="s">
        <v>3394</v>
      </c>
    </row>
    <row r="861" spans="1:7" x14ac:dyDescent="0.3">
      <c r="A861" s="11" t="s">
        <v>3395</v>
      </c>
      <c r="B861" s="11">
        <v>1965</v>
      </c>
      <c r="C861" s="11" t="s">
        <v>3396</v>
      </c>
      <c r="D861" s="11" t="s">
        <v>3397</v>
      </c>
      <c r="E861" s="11">
        <v>8</v>
      </c>
      <c r="F861" s="11">
        <v>3</v>
      </c>
      <c r="G861" s="11" t="s">
        <v>3398</v>
      </c>
    </row>
    <row r="862" spans="1:7" x14ac:dyDescent="0.3">
      <c r="A862" s="11" t="s">
        <v>3395</v>
      </c>
      <c r="B862" s="11">
        <v>1975</v>
      </c>
      <c r="C862" s="11" t="s">
        <v>3399</v>
      </c>
      <c r="D862" s="11" t="s">
        <v>3400</v>
      </c>
      <c r="E862" s="11">
        <v>9</v>
      </c>
      <c r="F862" s="11">
        <v>1</v>
      </c>
      <c r="G862" s="11" t="s">
        <v>3401</v>
      </c>
    </row>
    <row r="863" spans="1:7" x14ac:dyDescent="0.3">
      <c r="A863" s="11" t="s">
        <v>3402</v>
      </c>
      <c r="B863" s="11">
        <v>2019</v>
      </c>
      <c r="C863" s="11" t="s">
        <v>3403</v>
      </c>
      <c r="D863" s="11" t="s">
        <v>3404</v>
      </c>
    </row>
    <row r="864" spans="1:7" x14ac:dyDescent="0.3">
      <c r="A864" s="11" t="s">
        <v>3094</v>
      </c>
      <c r="B864" s="11">
        <v>2011</v>
      </c>
      <c r="C864" s="11" t="s">
        <v>3405</v>
      </c>
      <c r="D864" s="11" t="s">
        <v>3406</v>
      </c>
    </row>
    <row r="865" spans="1:7" x14ac:dyDescent="0.3">
      <c r="A865" s="11" t="s">
        <v>3407</v>
      </c>
      <c r="B865" s="11">
        <v>2011</v>
      </c>
      <c r="C865" s="11" t="s">
        <v>3408</v>
      </c>
      <c r="D865" s="11" t="s">
        <v>3409</v>
      </c>
      <c r="G865" s="11" t="s">
        <v>3410</v>
      </c>
    </row>
    <row r="866" spans="1:7" x14ac:dyDescent="0.3">
      <c r="A866" s="11" t="s">
        <v>3411</v>
      </c>
      <c r="B866" s="11">
        <v>2006</v>
      </c>
      <c r="C866" s="11" t="s">
        <v>3412</v>
      </c>
      <c r="D866" s="11" t="s">
        <v>3413</v>
      </c>
      <c r="E866" s="11">
        <v>21</v>
      </c>
      <c r="G866" s="11" t="s">
        <v>3414</v>
      </c>
    </row>
    <row r="867" spans="1:7" x14ac:dyDescent="0.3">
      <c r="A867" s="11" t="s">
        <v>3415</v>
      </c>
      <c r="B867" s="11">
        <v>2012</v>
      </c>
      <c r="C867" s="11" t="s">
        <v>3416</v>
      </c>
      <c r="D867" s="11" t="s">
        <v>3417</v>
      </c>
    </row>
    <row r="868" spans="1:7" x14ac:dyDescent="0.3">
      <c r="A868" s="11" t="s">
        <v>3418</v>
      </c>
      <c r="B868" s="11">
        <v>2013</v>
      </c>
      <c r="C868" s="11" t="s">
        <v>3419</v>
      </c>
      <c r="D868" s="11" t="s">
        <v>3420</v>
      </c>
    </row>
    <row r="869" spans="1:7" x14ac:dyDescent="0.3">
      <c r="A869" s="11" t="s">
        <v>3421</v>
      </c>
      <c r="B869" s="11">
        <v>2014</v>
      </c>
      <c r="C869" s="11" t="s">
        <v>3422</v>
      </c>
    </row>
    <row r="870" spans="1:7" x14ac:dyDescent="0.3">
      <c r="A870" s="11" t="s">
        <v>3423</v>
      </c>
      <c r="B870" s="11">
        <v>2006</v>
      </c>
      <c r="C870" s="11" t="s">
        <v>3424</v>
      </c>
      <c r="D870" s="11" t="s">
        <v>3425</v>
      </c>
    </row>
    <row r="871" spans="1:7" x14ac:dyDescent="0.3">
      <c r="A871" s="11" t="s">
        <v>3426</v>
      </c>
      <c r="B871" s="11">
        <v>1992</v>
      </c>
      <c r="C871" s="11" t="s">
        <v>3427</v>
      </c>
      <c r="D871" s="11" t="s">
        <v>1286</v>
      </c>
      <c r="E871" s="11">
        <v>63</v>
      </c>
      <c r="G871" s="11" t="s">
        <v>3428</v>
      </c>
    </row>
    <row r="872" spans="1:7" x14ac:dyDescent="0.3">
      <c r="A872" s="11" t="s">
        <v>3429</v>
      </c>
      <c r="B872" s="11">
        <v>2003</v>
      </c>
      <c r="C872" s="11" t="s">
        <v>3430</v>
      </c>
      <c r="D872" s="11" t="s">
        <v>3431</v>
      </c>
      <c r="E872" s="11">
        <v>13</v>
      </c>
      <c r="G872" s="11" t="s">
        <v>3432</v>
      </c>
    </row>
    <row r="873" spans="1:7" x14ac:dyDescent="0.3">
      <c r="A873" s="11" t="s">
        <v>3433</v>
      </c>
      <c r="B873" s="11">
        <v>1990</v>
      </c>
      <c r="C873" s="11" t="s">
        <v>3434</v>
      </c>
      <c r="D873" s="11" t="s">
        <v>3435</v>
      </c>
      <c r="E873" s="11">
        <v>41</v>
      </c>
      <c r="G873" s="11" t="s">
        <v>3436</v>
      </c>
    </row>
    <row r="874" spans="1:7" x14ac:dyDescent="0.3">
      <c r="A874" s="11" t="s">
        <v>3437</v>
      </c>
      <c r="B874" s="11">
        <v>2009</v>
      </c>
      <c r="C874" s="11" t="s">
        <v>3438</v>
      </c>
      <c r="D874" s="11" t="s">
        <v>3439</v>
      </c>
      <c r="G874" s="11" t="s">
        <v>2624</v>
      </c>
    </row>
    <row r="875" spans="1:7" x14ac:dyDescent="0.3">
      <c r="A875" s="11" t="s">
        <v>3440</v>
      </c>
      <c r="B875" s="11">
        <v>2012</v>
      </c>
      <c r="C875" s="11" t="s">
        <v>3441</v>
      </c>
      <c r="D875" s="11" t="s">
        <v>1358</v>
      </c>
    </row>
    <row r="876" spans="1:7" x14ac:dyDescent="0.3">
      <c r="A876" s="11" t="s">
        <v>3442</v>
      </c>
      <c r="B876" s="11">
        <v>2013</v>
      </c>
      <c r="C876" s="11" t="s">
        <v>3443</v>
      </c>
      <c r="D876" s="11" t="s">
        <v>3444</v>
      </c>
    </row>
    <row r="877" spans="1:7" x14ac:dyDescent="0.3">
      <c r="A877" s="11" t="s">
        <v>3445</v>
      </c>
      <c r="B877" s="11">
        <v>2013</v>
      </c>
      <c r="C877" s="11" t="s">
        <v>3446</v>
      </c>
      <c r="D877" s="11" t="s">
        <v>1528</v>
      </c>
    </row>
    <row r="878" spans="1:7" x14ac:dyDescent="0.3">
      <c r="A878" s="11" t="s">
        <v>3447</v>
      </c>
      <c r="B878" s="11">
        <v>1978</v>
      </c>
      <c r="C878" s="11" t="s">
        <v>3448</v>
      </c>
      <c r="D878" s="11" t="s">
        <v>3449</v>
      </c>
      <c r="E878" s="11">
        <v>3</v>
      </c>
    </row>
    <row r="879" spans="1:7" x14ac:dyDescent="0.3">
      <c r="A879" s="11" t="s">
        <v>3450</v>
      </c>
      <c r="B879" s="11">
        <v>2013</v>
      </c>
      <c r="C879" s="11" t="s">
        <v>3451</v>
      </c>
      <c r="D879" s="11" t="s">
        <v>3452</v>
      </c>
      <c r="E879" s="11">
        <v>68</v>
      </c>
      <c r="G879" s="11">
        <v>57</v>
      </c>
    </row>
    <row r="880" spans="1:7" x14ac:dyDescent="0.3">
      <c r="A880" s="11" t="s">
        <v>3453</v>
      </c>
      <c r="B880" s="11">
        <v>2014</v>
      </c>
      <c r="C880" s="11" t="s">
        <v>3454</v>
      </c>
      <c r="D880" s="11" t="s">
        <v>3455</v>
      </c>
      <c r="E880" s="11">
        <v>55</v>
      </c>
      <c r="G880" s="11" t="s">
        <v>3456</v>
      </c>
    </row>
    <row r="881" spans="1:8" x14ac:dyDescent="0.3">
      <c r="A881" s="11" t="s">
        <v>3457</v>
      </c>
      <c r="B881" s="11">
        <v>2013</v>
      </c>
      <c r="C881" s="11" t="s">
        <v>3458</v>
      </c>
      <c r="D881" s="11" t="s">
        <v>437</v>
      </c>
      <c r="E881" s="11">
        <v>29</v>
      </c>
      <c r="G881" s="11" t="s">
        <v>3459</v>
      </c>
    </row>
    <row r="882" spans="1:8" x14ac:dyDescent="0.3">
      <c r="A882" s="11" t="s">
        <v>3460</v>
      </c>
      <c r="B882" s="11">
        <v>1999</v>
      </c>
      <c r="C882" s="11" t="s">
        <v>3461</v>
      </c>
      <c r="D882" s="11" t="s">
        <v>1480</v>
      </c>
      <c r="E882" s="11">
        <v>4</v>
      </c>
      <c r="G882" s="11" t="s">
        <v>3462</v>
      </c>
    </row>
    <row r="883" spans="1:8" x14ac:dyDescent="0.3">
      <c r="A883" s="11" t="s">
        <v>3463</v>
      </c>
      <c r="B883" s="11">
        <v>1998</v>
      </c>
      <c r="C883" s="11" t="s">
        <v>553</v>
      </c>
      <c r="D883" s="11" t="s">
        <v>3464</v>
      </c>
      <c r="E883" s="11">
        <v>13</v>
      </c>
      <c r="G883" s="11" t="s">
        <v>555</v>
      </c>
    </row>
    <row r="884" spans="1:8" x14ac:dyDescent="0.3">
      <c r="A884" s="11" t="s">
        <v>3465</v>
      </c>
      <c r="B884" s="11">
        <v>1999</v>
      </c>
      <c r="C884" s="11" t="s">
        <v>3466</v>
      </c>
      <c r="D884" s="11" t="s">
        <v>3467</v>
      </c>
      <c r="G884" s="11" t="s">
        <v>3468</v>
      </c>
    </row>
    <row r="885" spans="1:8" x14ac:dyDescent="0.3">
      <c r="A885" s="11" t="s">
        <v>3465</v>
      </c>
      <c r="B885" s="11">
        <v>2001</v>
      </c>
      <c r="C885" s="11" t="s">
        <v>3469</v>
      </c>
      <c r="D885" s="11" t="s">
        <v>3470</v>
      </c>
      <c r="E885" s="11">
        <v>1</v>
      </c>
      <c r="G885" s="11" t="s">
        <v>3471</v>
      </c>
    </row>
    <row r="886" spans="1:8" x14ac:dyDescent="0.3">
      <c r="A886" s="11" t="s">
        <v>3472</v>
      </c>
      <c r="B886" s="11">
        <v>1991</v>
      </c>
      <c r="C886" s="11" t="s">
        <v>3473</v>
      </c>
      <c r="D886" s="11" t="s">
        <v>3474</v>
      </c>
    </row>
    <row r="887" spans="1:8" x14ac:dyDescent="0.3">
      <c r="A887" s="11" t="s">
        <v>3475</v>
      </c>
      <c r="B887" s="11">
        <v>2012</v>
      </c>
      <c r="C887" s="11" t="s">
        <v>3476</v>
      </c>
      <c r="D887" s="11" t="s">
        <v>3477</v>
      </c>
    </row>
    <row r="888" spans="1:8" x14ac:dyDescent="0.3">
      <c r="A888" s="11" t="s">
        <v>3478</v>
      </c>
      <c r="B888" s="11">
        <v>1979</v>
      </c>
      <c r="C888" s="11" t="s">
        <v>3479</v>
      </c>
      <c r="D888" s="11" t="s">
        <v>3480</v>
      </c>
    </row>
    <row r="889" spans="1:8" x14ac:dyDescent="0.3">
      <c r="A889" s="11" t="s">
        <v>3481</v>
      </c>
      <c r="B889" s="11">
        <v>2013</v>
      </c>
      <c r="C889" s="11" t="s">
        <v>3482</v>
      </c>
      <c r="D889" s="11" t="s">
        <v>437</v>
      </c>
      <c r="E889" s="11">
        <v>29</v>
      </c>
      <c r="G889" s="11" t="s">
        <v>3483</v>
      </c>
    </row>
    <row r="890" spans="1:8" x14ac:dyDescent="0.3">
      <c r="A890" s="11" t="s">
        <v>3484</v>
      </c>
      <c r="B890" s="11">
        <v>1963</v>
      </c>
      <c r="C890" s="11" t="s">
        <v>3485</v>
      </c>
      <c r="D890" s="11" t="s">
        <v>3486</v>
      </c>
    </row>
    <row r="891" spans="1:8" x14ac:dyDescent="0.3">
      <c r="A891" s="11" t="s">
        <v>1371</v>
      </c>
      <c r="B891" s="11">
        <v>2007</v>
      </c>
      <c r="C891" s="11" t="s">
        <v>3487</v>
      </c>
      <c r="D891" s="11" t="s">
        <v>437</v>
      </c>
      <c r="E891" s="11">
        <v>23</v>
      </c>
      <c r="G891" s="11" t="s">
        <v>3488</v>
      </c>
    </row>
    <row r="892" spans="1:8" x14ac:dyDescent="0.3">
      <c r="A892" s="11" t="s">
        <v>3489</v>
      </c>
      <c r="B892" s="11">
        <v>2010</v>
      </c>
      <c r="C892" s="11" t="s">
        <v>3490</v>
      </c>
      <c r="D892" s="11" t="s">
        <v>3491</v>
      </c>
      <c r="E892" s="11">
        <v>14</v>
      </c>
      <c r="G892" s="11">
        <v>82</v>
      </c>
    </row>
    <row r="893" spans="1:8" x14ac:dyDescent="0.3">
      <c r="A893" s="11" t="s">
        <v>3492</v>
      </c>
      <c r="B893" s="11">
        <v>2009</v>
      </c>
      <c r="C893" s="11" t="s">
        <v>3493</v>
      </c>
      <c r="D893" s="11" t="s">
        <v>3494</v>
      </c>
      <c r="G893" s="11" t="s">
        <v>1950</v>
      </c>
    </row>
    <row r="894" spans="1:8" x14ac:dyDescent="0.3">
      <c r="A894" s="11" t="s">
        <v>3495</v>
      </c>
      <c r="B894" s="11">
        <v>2001</v>
      </c>
      <c r="C894" s="11" t="s">
        <v>3496</v>
      </c>
      <c r="D894" s="11" t="s">
        <v>3497</v>
      </c>
      <c r="G894" s="11" t="s">
        <v>3498</v>
      </c>
    </row>
    <row r="895" spans="1:8" x14ac:dyDescent="0.3">
      <c r="A895" s="11" t="s">
        <v>3499</v>
      </c>
      <c r="B895" s="11">
        <v>2012</v>
      </c>
      <c r="C895" s="11" t="s">
        <v>3500</v>
      </c>
      <c r="D895" s="11" t="s">
        <v>3501</v>
      </c>
      <c r="H895" s="8" t="s">
        <v>3502</v>
      </c>
    </row>
    <row r="896" spans="1:8" x14ac:dyDescent="0.3">
      <c r="A896" s="11" t="s">
        <v>3503</v>
      </c>
      <c r="B896" s="11">
        <v>1993</v>
      </c>
      <c r="C896" s="11" t="s">
        <v>3504</v>
      </c>
      <c r="D896" s="11" t="s">
        <v>3505</v>
      </c>
    </row>
    <row r="897" spans="1:8" x14ac:dyDescent="0.3">
      <c r="A897" s="11" t="s">
        <v>1468</v>
      </c>
      <c r="B897" s="11">
        <v>2011</v>
      </c>
      <c r="C897" s="11" t="s">
        <v>1469</v>
      </c>
      <c r="D897" s="11" t="s">
        <v>3506</v>
      </c>
      <c r="E897" s="11">
        <v>2</v>
      </c>
      <c r="G897" s="11" t="s">
        <v>3507</v>
      </c>
    </row>
    <row r="898" spans="1:8" x14ac:dyDescent="0.3">
      <c r="A898" s="11" t="s">
        <v>3508</v>
      </c>
      <c r="B898" s="11">
        <v>2011</v>
      </c>
      <c r="C898" s="11" t="s">
        <v>3509</v>
      </c>
      <c r="D898" s="11" t="s">
        <v>3510</v>
      </c>
      <c r="G898" s="11" t="s">
        <v>3511</v>
      </c>
    </row>
    <row r="899" spans="1:8" x14ac:dyDescent="0.3">
      <c r="A899" s="11" t="s">
        <v>3512</v>
      </c>
      <c r="B899" s="11">
        <v>2010</v>
      </c>
      <c r="C899" s="11" t="s">
        <v>3513</v>
      </c>
      <c r="D899" s="11" t="s">
        <v>3514</v>
      </c>
      <c r="G899" s="11" t="s">
        <v>1923</v>
      </c>
    </row>
    <row r="900" spans="1:8" x14ac:dyDescent="0.3">
      <c r="A900" s="11" t="s">
        <v>3515</v>
      </c>
      <c r="B900" s="11">
        <v>2013</v>
      </c>
      <c r="C900" s="11" t="s">
        <v>3516</v>
      </c>
      <c r="D900" s="11" t="s">
        <v>3517</v>
      </c>
      <c r="E900" s="11" t="s">
        <v>3518</v>
      </c>
      <c r="G900" s="11" t="s">
        <v>3519</v>
      </c>
    </row>
    <row r="901" spans="1:8" x14ac:dyDescent="0.3">
      <c r="A901" s="11" t="s">
        <v>3520</v>
      </c>
      <c r="B901" s="11">
        <v>2011</v>
      </c>
      <c r="C901" s="11" t="s">
        <v>3521</v>
      </c>
      <c r="D901" s="11" t="s">
        <v>3522</v>
      </c>
      <c r="G901" s="11" t="s">
        <v>3523</v>
      </c>
    </row>
    <row r="902" spans="1:8" x14ac:dyDescent="0.3">
      <c r="A902" s="11" t="s">
        <v>1526</v>
      </c>
      <c r="B902" s="11">
        <v>2000</v>
      </c>
      <c r="C902" s="11" t="s">
        <v>1527</v>
      </c>
      <c r="D902" s="11" t="s">
        <v>3524</v>
      </c>
    </row>
    <row r="903" spans="1:8" x14ac:dyDescent="0.3">
      <c r="A903" s="11" t="s">
        <v>3525</v>
      </c>
      <c r="B903" s="11">
        <v>2002</v>
      </c>
      <c r="C903" s="11" t="s">
        <v>3526</v>
      </c>
      <c r="D903" s="11" t="s">
        <v>3527</v>
      </c>
      <c r="E903" s="11">
        <v>20</v>
      </c>
      <c r="G903" s="11" t="s">
        <v>3528</v>
      </c>
    </row>
    <row r="904" spans="1:8" x14ac:dyDescent="0.3">
      <c r="A904" s="11" t="s">
        <v>3529</v>
      </c>
      <c r="B904" s="11">
        <v>2011</v>
      </c>
      <c r="C904" s="11" t="s">
        <v>3530</v>
      </c>
      <c r="D904" s="11" t="s">
        <v>2301</v>
      </c>
      <c r="G904" s="11" t="s">
        <v>3531</v>
      </c>
    </row>
    <row r="905" spans="1:8" x14ac:dyDescent="0.3">
      <c r="A905" s="11" t="s">
        <v>3532</v>
      </c>
      <c r="B905" s="11">
        <v>1986</v>
      </c>
      <c r="C905" s="11" t="s">
        <v>3533</v>
      </c>
      <c r="D905" s="11" t="s">
        <v>3534</v>
      </c>
      <c r="E905" s="11">
        <v>143</v>
      </c>
      <c r="G905" s="11" t="s">
        <v>3535</v>
      </c>
    </row>
    <row r="906" spans="1:8" x14ac:dyDescent="0.3">
      <c r="A906" s="11" t="s">
        <v>3536</v>
      </c>
      <c r="B906" s="11">
        <v>2016</v>
      </c>
      <c r="C906" s="11" t="s">
        <v>3537</v>
      </c>
      <c r="D906" s="11" t="s">
        <v>437</v>
      </c>
      <c r="E906" s="11">
        <v>63</v>
      </c>
      <c r="G906" s="11" t="s">
        <v>3538</v>
      </c>
    </row>
    <row r="907" spans="1:8" x14ac:dyDescent="0.3">
      <c r="A907" s="11" t="s">
        <v>3539</v>
      </c>
      <c r="B907" s="11">
        <v>2006</v>
      </c>
      <c r="C907" s="11" t="s">
        <v>3540</v>
      </c>
      <c r="D907" s="11" t="s">
        <v>2172</v>
      </c>
      <c r="E907" s="11">
        <v>2</v>
      </c>
      <c r="G907" s="11" t="s">
        <v>3541</v>
      </c>
    </row>
    <row r="908" spans="1:8" x14ac:dyDescent="0.3">
      <c r="A908" s="11" t="s">
        <v>3542</v>
      </c>
      <c r="B908" s="11">
        <v>2012</v>
      </c>
      <c r="C908" s="11" t="s">
        <v>3543</v>
      </c>
      <c r="D908" s="11" t="s">
        <v>3470</v>
      </c>
      <c r="E908" s="11">
        <v>13</v>
      </c>
      <c r="G908" s="11" t="s">
        <v>3544</v>
      </c>
    </row>
    <row r="909" spans="1:8" x14ac:dyDescent="0.3">
      <c r="A909" s="11" t="s">
        <v>3545</v>
      </c>
      <c r="B909" s="11">
        <v>2020</v>
      </c>
      <c r="C909" s="11" t="s">
        <v>3546</v>
      </c>
      <c r="G909" s="11" t="s">
        <v>3547</v>
      </c>
    </row>
    <row r="910" spans="1:8" x14ac:dyDescent="0.3">
      <c r="A910" s="11" t="s">
        <v>3548</v>
      </c>
      <c r="B910" s="11">
        <v>2019</v>
      </c>
      <c r="C910" s="11" t="s">
        <v>3549</v>
      </c>
      <c r="D910" s="11" t="s">
        <v>3550</v>
      </c>
      <c r="G910" s="11" t="s">
        <v>3551</v>
      </c>
    </row>
    <row r="911" spans="1:8" x14ac:dyDescent="0.3">
      <c r="A911" s="11" t="s">
        <v>3552</v>
      </c>
      <c r="B911" s="11">
        <v>2020</v>
      </c>
      <c r="C911" s="11" t="s">
        <v>3553</v>
      </c>
      <c r="D911" s="11" t="s">
        <v>3554</v>
      </c>
      <c r="H911" s="8" t="s">
        <v>3555</v>
      </c>
    </row>
    <row r="912" spans="1:8" x14ac:dyDescent="0.3">
      <c r="A912" s="11" t="s">
        <v>3556</v>
      </c>
      <c r="B912" s="11" t="s">
        <v>3557</v>
      </c>
      <c r="C912" s="11" t="s">
        <v>3558</v>
      </c>
      <c r="D912" s="11" t="s">
        <v>3559</v>
      </c>
      <c r="G912" s="11" t="s">
        <v>3560</v>
      </c>
    </row>
    <row r="913" spans="1:8" x14ac:dyDescent="0.3">
      <c r="A913" s="11" t="s">
        <v>3561</v>
      </c>
      <c r="B913" s="11">
        <v>2019</v>
      </c>
      <c r="C913" s="11" t="s">
        <v>3562</v>
      </c>
      <c r="D913" s="11" t="s">
        <v>3563</v>
      </c>
      <c r="G913" s="11" t="s">
        <v>3564</v>
      </c>
    </row>
    <row r="914" spans="1:8" x14ac:dyDescent="0.3">
      <c r="A914" s="11" t="s">
        <v>3565</v>
      </c>
      <c r="B914" s="11">
        <v>2020</v>
      </c>
      <c r="C914" s="11" t="s">
        <v>3566</v>
      </c>
      <c r="D914" s="11" t="s">
        <v>3567</v>
      </c>
      <c r="H914" s="8" t="s">
        <v>3568</v>
      </c>
    </row>
    <row r="915" spans="1:8" x14ac:dyDescent="0.3">
      <c r="A915" s="11" t="s">
        <v>3569</v>
      </c>
      <c r="B915" s="11">
        <v>2018</v>
      </c>
      <c r="C915" s="11" t="s">
        <v>3570</v>
      </c>
      <c r="D915" s="11" t="s">
        <v>3571</v>
      </c>
    </row>
    <row r="916" spans="1:8" x14ac:dyDescent="0.3">
      <c r="A916" s="11" t="s">
        <v>3572</v>
      </c>
      <c r="B916" s="11">
        <v>2012</v>
      </c>
      <c r="C916" s="11" t="s">
        <v>1258</v>
      </c>
      <c r="D916" s="11" t="s">
        <v>3573</v>
      </c>
    </row>
    <row r="917" spans="1:8" x14ac:dyDescent="0.3">
      <c r="A917" s="11" t="s">
        <v>3574</v>
      </c>
      <c r="B917" s="11">
        <v>2014</v>
      </c>
      <c r="C917" s="11" t="s">
        <v>3575</v>
      </c>
      <c r="D917" s="11" t="s">
        <v>3576</v>
      </c>
      <c r="G917" s="11" t="s">
        <v>3577</v>
      </c>
    </row>
    <row r="918" spans="1:8" x14ac:dyDescent="0.3">
      <c r="A918" s="11" t="s">
        <v>3578</v>
      </c>
      <c r="B918" s="11">
        <v>2006</v>
      </c>
      <c r="C918" s="11" t="s">
        <v>3579</v>
      </c>
      <c r="D918" s="11" t="s">
        <v>3580</v>
      </c>
      <c r="G918" s="11" t="s">
        <v>1102</v>
      </c>
    </row>
    <row r="919" spans="1:8" x14ac:dyDescent="0.3">
      <c r="A919" s="11" t="s">
        <v>3581</v>
      </c>
      <c r="B919" s="11">
        <v>2011</v>
      </c>
      <c r="C919" s="11" t="s">
        <v>1765</v>
      </c>
      <c r="D919" s="11" t="s">
        <v>3582</v>
      </c>
    </row>
    <row r="920" spans="1:8" x14ac:dyDescent="0.3">
      <c r="A920" s="11" t="s">
        <v>3583</v>
      </c>
      <c r="B920" s="11">
        <v>2017</v>
      </c>
      <c r="C920" s="11" t="s">
        <v>3584</v>
      </c>
      <c r="D920" s="11" t="s">
        <v>446</v>
      </c>
      <c r="E920" s="11">
        <v>89</v>
      </c>
      <c r="G920" s="11" t="s">
        <v>3585</v>
      </c>
    </row>
    <row r="921" spans="1:8" x14ac:dyDescent="0.3">
      <c r="A921" s="11" t="s">
        <v>3586</v>
      </c>
      <c r="B921" s="11">
        <v>1997</v>
      </c>
      <c r="C921" s="11" t="s">
        <v>3587</v>
      </c>
      <c r="D921" s="11" t="s">
        <v>3588</v>
      </c>
      <c r="E921" s="11">
        <v>55</v>
      </c>
      <c r="G921" s="11" t="s">
        <v>3589</v>
      </c>
    </row>
    <row r="922" spans="1:8" x14ac:dyDescent="0.3">
      <c r="A922" s="11" t="s">
        <v>3590</v>
      </c>
      <c r="B922" s="11">
        <v>2004</v>
      </c>
      <c r="C922" s="11" t="s">
        <v>3591</v>
      </c>
      <c r="D922" s="11" t="s">
        <v>3592</v>
      </c>
    </row>
    <row r="923" spans="1:8" x14ac:dyDescent="0.3">
      <c r="A923" s="11" t="s">
        <v>3593</v>
      </c>
      <c r="B923" s="11">
        <v>2014</v>
      </c>
      <c r="C923" s="11" t="s">
        <v>3594</v>
      </c>
      <c r="D923" s="11" t="s">
        <v>3595</v>
      </c>
      <c r="G923" s="11" t="s">
        <v>3596</v>
      </c>
    </row>
    <row r="924" spans="1:8" x14ac:dyDescent="0.3">
      <c r="A924" s="11" t="s">
        <v>3597</v>
      </c>
      <c r="B924" s="11">
        <v>2004</v>
      </c>
      <c r="C924" s="11" t="s">
        <v>3598</v>
      </c>
      <c r="D924" s="11" t="s">
        <v>3599</v>
      </c>
      <c r="G924" s="11" t="s">
        <v>3600</v>
      </c>
    </row>
    <row r="925" spans="1:8" x14ac:dyDescent="0.3">
      <c r="A925" s="11" t="s">
        <v>1345</v>
      </c>
      <c r="B925" s="11">
        <v>2013</v>
      </c>
      <c r="C925" s="11" t="s">
        <v>3601</v>
      </c>
      <c r="D925" s="11" t="s">
        <v>3602</v>
      </c>
      <c r="G925" s="11" t="s">
        <v>3603</v>
      </c>
    </row>
    <row r="926" spans="1:8" x14ac:dyDescent="0.3">
      <c r="A926" s="11" t="s">
        <v>3604</v>
      </c>
      <c r="B926" s="11">
        <v>2020</v>
      </c>
      <c r="C926" s="11" t="s">
        <v>3605</v>
      </c>
      <c r="D926" s="11" t="s">
        <v>3606</v>
      </c>
      <c r="G926" s="11" t="s">
        <v>3607</v>
      </c>
    </row>
    <row r="927" spans="1:8" x14ac:dyDescent="0.3">
      <c r="A927" s="11" t="s">
        <v>3608</v>
      </c>
      <c r="B927" s="11">
        <v>2010</v>
      </c>
      <c r="C927" s="11" t="s">
        <v>3609</v>
      </c>
      <c r="D927" s="11" t="s">
        <v>3610</v>
      </c>
    </row>
    <row r="928" spans="1:8" x14ac:dyDescent="0.3">
      <c r="A928" s="11" t="s">
        <v>3611</v>
      </c>
      <c r="B928" s="11">
        <v>2002</v>
      </c>
      <c r="C928" s="11" t="s">
        <v>3612</v>
      </c>
      <c r="D928" s="11" t="s">
        <v>3613</v>
      </c>
      <c r="E928" s="11">
        <v>2</v>
      </c>
      <c r="G928" s="11" t="s">
        <v>3614</v>
      </c>
    </row>
    <row r="929" spans="1:7" x14ac:dyDescent="0.3">
      <c r="A929" s="11" t="s">
        <v>3615</v>
      </c>
      <c r="B929" s="11">
        <v>2013</v>
      </c>
      <c r="C929" s="11" t="s">
        <v>3616</v>
      </c>
      <c r="D929" s="11" t="s">
        <v>3617</v>
      </c>
      <c r="E929" s="11">
        <v>23</v>
      </c>
      <c r="G929" s="11" t="s">
        <v>3618</v>
      </c>
    </row>
    <row r="930" spans="1:7" x14ac:dyDescent="0.3">
      <c r="A930" s="11" t="s">
        <v>3619</v>
      </c>
      <c r="B930" s="11">
        <v>2020</v>
      </c>
      <c r="C930" s="11" t="s">
        <v>3620</v>
      </c>
      <c r="D930" s="11" t="s">
        <v>446</v>
      </c>
      <c r="E930" s="11">
        <v>161</v>
      </c>
      <c r="G930" s="11" t="s">
        <v>3621</v>
      </c>
    </row>
    <row r="931" spans="1:7" x14ac:dyDescent="0.3">
      <c r="A931" s="11" t="s">
        <v>3622</v>
      </c>
      <c r="B931" s="11">
        <v>2017</v>
      </c>
      <c r="C931" s="11" t="s">
        <v>3623</v>
      </c>
      <c r="D931" s="11" t="s">
        <v>3624</v>
      </c>
      <c r="G931" s="11" t="s">
        <v>3625</v>
      </c>
    </row>
    <row r="932" spans="1:7" x14ac:dyDescent="0.3">
      <c r="A932" s="11" t="s">
        <v>3626</v>
      </c>
      <c r="B932" s="11">
        <v>2005</v>
      </c>
      <c r="C932" s="11" t="s">
        <v>3627</v>
      </c>
      <c r="D932" s="11" t="s">
        <v>3628</v>
      </c>
      <c r="G932" s="11" t="s">
        <v>3629</v>
      </c>
    </row>
    <row r="933" spans="1:7" x14ac:dyDescent="0.3">
      <c r="A933" s="11" t="s">
        <v>3630</v>
      </c>
      <c r="B933" s="11">
        <v>2011</v>
      </c>
      <c r="C933" s="11" t="s">
        <v>3631</v>
      </c>
      <c r="D933" s="11" t="s">
        <v>3470</v>
      </c>
      <c r="E933" s="11">
        <v>12</v>
      </c>
      <c r="G933" s="11" t="s">
        <v>2778</v>
      </c>
    </row>
    <row r="934" spans="1:7" x14ac:dyDescent="0.3">
      <c r="A934" s="11" t="s">
        <v>3632</v>
      </c>
      <c r="B934" s="11">
        <v>2009</v>
      </c>
      <c r="C934" s="11" t="s">
        <v>3633</v>
      </c>
      <c r="D934" s="11" t="s">
        <v>3634</v>
      </c>
      <c r="E934" s="11">
        <v>4</v>
      </c>
      <c r="G934" s="11">
        <v>1883</v>
      </c>
    </row>
    <row r="935" spans="1:7" x14ac:dyDescent="0.3">
      <c r="A935" s="11" t="s">
        <v>3635</v>
      </c>
      <c r="B935" s="11">
        <v>2014</v>
      </c>
      <c r="C935" s="11" t="s">
        <v>3636</v>
      </c>
      <c r="D935" s="11" t="s">
        <v>3637</v>
      </c>
      <c r="E935" s="11">
        <v>69</v>
      </c>
      <c r="G935" s="11" t="s">
        <v>3638</v>
      </c>
    </row>
    <row r="936" spans="1:7" x14ac:dyDescent="0.3">
      <c r="A936" s="11" t="s">
        <v>3639</v>
      </c>
      <c r="B936" s="11">
        <v>2015</v>
      </c>
      <c r="C936" s="11" t="s">
        <v>3640</v>
      </c>
      <c r="D936" s="11" t="s">
        <v>3641</v>
      </c>
      <c r="G936" s="11" t="s">
        <v>3642</v>
      </c>
    </row>
    <row r="937" spans="1:7" x14ac:dyDescent="0.3">
      <c r="A937" s="11" t="s">
        <v>3643</v>
      </c>
      <c r="B937" s="11">
        <v>2011</v>
      </c>
      <c r="C937" s="11" t="s">
        <v>1469</v>
      </c>
      <c r="D937" s="11" t="s">
        <v>3644</v>
      </c>
      <c r="G937" s="11" t="s">
        <v>3507</v>
      </c>
    </row>
    <row r="938" spans="1:7" x14ac:dyDescent="0.3">
      <c r="A938" s="11" t="s">
        <v>3645</v>
      </c>
      <c r="B938" s="11">
        <v>2009</v>
      </c>
      <c r="C938" s="11" t="s">
        <v>3646</v>
      </c>
      <c r="D938" s="11" t="s">
        <v>3647</v>
      </c>
      <c r="E938" s="11">
        <v>32</v>
      </c>
      <c r="G938" s="11" t="s">
        <v>3648</v>
      </c>
    </row>
    <row r="939" spans="1:7" x14ac:dyDescent="0.3">
      <c r="A939" s="11" t="s">
        <v>3649</v>
      </c>
      <c r="B939" s="11">
        <v>2018</v>
      </c>
      <c r="C939" s="11" t="s">
        <v>3650</v>
      </c>
      <c r="D939" s="11" t="s">
        <v>3651</v>
      </c>
      <c r="G939" s="11" t="s">
        <v>2197</v>
      </c>
    </row>
    <row r="940" spans="1:7" x14ac:dyDescent="0.3">
      <c r="A940" s="11" t="s">
        <v>3652</v>
      </c>
      <c r="B940" s="11">
        <v>2019</v>
      </c>
      <c r="C940" s="11" t="s">
        <v>135</v>
      </c>
      <c r="D940" s="11" t="s">
        <v>437</v>
      </c>
      <c r="E940" s="11">
        <v>93</v>
      </c>
      <c r="G940" s="11" t="s">
        <v>622</v>
      </c>
    </row>
    <row r="941" spans="1:7" x14ac:dyDescent="0.3">
      <c r="A941" s="11" t="s">
        <v>1496</v>
      </c>
      <c r="B941" s="11">
        <v>2008</v>
      </c>
      <c r="C941" s="11" t="s">
        <v>3653</v>
      </c>
      <c r="D941" s="11" t="s">
        <v>1498</v>
      </c>
      <c r="E941" s="11">
        <v>49</v>
      </c>
      <c r="G941" s="11" t="s">
        <v>3654</v>
      </c>
    </row>
    <row r="942" spans="1:7" x14ac:dyDescent="0.3">
      <c r="A942" s="11" t="s">
        <v>3655</v>
      </c>
      <c r="B942" s="11">
        <v>2020</v>
      </c>
      <c r="C942" s="11" t="s">
        <v>3656</v>
      </c>
      <c r="G942" s="8" t="s">
        <v>3657</v>
      </c>
    </row>
    <row r="943" spans="1:7" x14ac:dyDescent="0.3">
      <c r="A943" s="11" t="s">
        <v>3658</v>
      </c>
      <c r="B943" s="11">
        <v>1999</v>
      </c>
      <c r="C943" s="11" t="s">
        <v>3659</v>
      </c>
      <c r="D943" s="11" t="s">
        <v>3660</v>
      </c>
      <c r="E943" s="11">
        <v>9</v>
      </c>
      <c r="G943" s="11" t="s">
        <v>3661</v>
      </c>
    </row>
    <row r="944" spans="1:7" x14ac:dyDescent="0.3">
      <c r="A944" s="11" t="s">
        <v>3662</v>
      </c>
      <c r="B944" s="11">
        <v>1994</v>
      </c>
      <c r="C944" s="11" t="s">
        <v>3663</v>
      </c>
      <c r="D944" s="11" t="s">
        <v>3664</v>
      </c>
    </row>
    <row r="945" spans="1:7" x14ac:dyDescent="0.3">
      <c r="A945" s="11" t="s">
        <v>2992</v>
      </c>
      <c r="B945" s="11">
        <v>2020</v>
      </c>
      <c r="C945" s="11" t="s">
        <v>3665</v>
      </c>
      <c r="G945" s="8" t="s">
        <v>3666</v>
      </c>
    </row>
    <row r="946" spans="1:7" x14ac:dyDescent="0.3">
      <c r="A946" s="11" t="s">
        <v>3667</v>
      </c>
      <c r="B946" s="11">
        <v>2019</v>
      </c>
      <c r="C946" s="11" t="s">
        <v>3668</v>
      </c>
      <c r="D946" s="11" t="s">
        <v>3669</v>
      </c>
      <c r="G946" s="11" t="s">
        <v>3670</v>
      </c>
    </row>
    <row r="947" spans="1:7" x14ac:dyDescent="0.3">
      <c r="A947" s="11" t="s">
        <v>3671</v>
      </c>
      <c r="B947" s="11">
        <v>2006</v>
      </c>
      <c r="C947" s="11" t="s">
        <v>3672</v>
      </c>
      <c r="D947" s="11" t="s">
        <v>3580</v>
      </c>
      <c r="G947" s="11" t="s">
        <v>3673</v>
      </c>
    </row>
    <row r="948" spans="1:7" x14ac:dyDescent="0.3">
      <c r="A948" s="11" t="s">
        <v>3674</v>
      </c>
      <c r="B948" s="11">
        <v>1995</v>
      </c>
      <c r="C948" s="11" t="s">
        <v>3675</v>
      </c>
    </row>
    <row r="949" spans="1:7" x14ac:dyDescent="0.3">
      <c r="A949" s="11" t="s">
        <v>3676</v>
      </c>
      <c r="B949" s="11">
        <v>2009</v>
      </c>
      <c r="C949" s="11" t="s">
        <v>3677</v>
      </c>
      <c r="D949" s="11" t="s">
        <v>3678</v>
      </c>
      <c r="G949" s="11" t="s">
        <v>2197</v>
      </c>
    </row>
    <row r="950" spans="1:7" x14ac:dyDescent="0.3">
      <c r="A950" s="11" t="s">
        <v>3679</v>
      </c>
      <c r="B950" s="11">
        <v>2017</v>
      </c>
      <c r="C950" s="11" t="s">
        <v>3680</v>
      </c>
      <c r="D950" s="11" t="s">
        <v>3681</v>
      </c>
    </row>
    <row r="951" spans="1:7" x14ac:dyDescent="0.3">
      <c r="A951" s="11" t="s">
        <v>3682</v>
      </c>
      <c r="B951" s="11">
        <v>2016</v>
      </c>
      <c r="C951" s="11" t="s">
        <v>3683</v>
      </c>
      <c r="D951" s="11" t="s">
        <v>3684</v>
      </c>
      <c r="G951" s="11" t="s">
        <v>3685</v>
      </c>
    </row>
    <row r="952" spans="1:7" x14ac:dyDescent="0.3">
      <c r="A952" s="11" t="s">
        <v>3686</v>
      </c>
      <c r="B952" s="11">
        <v>2009</v>
      </c>
      <c r="C952" s="11" t="s">
        <v>3687</v>
      </c>
      <c r="D952" s="11" t="s">
        <v>3688</v>
      </c>
    </row>
    <row r="953" spans="1:7" x14ac:dyDescent="0.3">
      <c r="A953" s="11" t="s">
        <v>3689</v>
      </c>
      <c r="B953" s="11">
        <v>2016</v>
      </c>
      <c r="C953" s="11" t="s">
        <v>3690</v>
      </c>
      <c r="D953" s="11" t="s">
        <v>3691</v>
      </c>
    </row>
    <row r="954" spans="1:7" x14ac:dyDescent="0.3">
      <c r="A954" s="11" t="s">
        <v>3692</v>
      </c>
      <c r="B954" s="11">
        <v>1999</v>
      </c>
      <c r="C954" s="11" t="s">
        <v>3693</v>
      </c>
      <c r="D954" s="11" t="s">
        <v>3694</v>
      </c>
    </row>
    <row r="955" spans="1:7" x14ac:dyDescent="0.3">
      <c r="A955" s="11" t="s">
        <v>3695</v>
      </c>
      <c r="B955" s="11">
        <v>2017</v>
      </c>
      <c r="C955" s="11" t="s">
        <v>3696</v>
      </c>
      <c r="D955" s="11" t="s">
        <v>3697</v>
      </c>
    </row>
    <row r="956" spans="1:7" x14ac:dyDescent="0.3">
      <c r="A956" s="11" t="s">
        <v>3698</v>
      </c>
      <c r="B956" s="11">
        <v>2018</v>
      </c>
      <c r="C956" s="11" t="s">
        <v>3699</v>
      </c>
      <c r="D956" s="11" t="s">
        <v>3700</v>
      </c>
    </row>
    <row r="957" spans="1:7" x14ac:dyDescent="0.3">
      <c r="A957" s="11" t="s">
        <v>3701</v>
      </c>
      <c r="B957" s="11">
        <v>2016</v>
      </c>
      <c r="C957" s="11" t="s">
        <v>3702</v>
      </c>
      <c r="D957" s="11" t="s">
        <v>3703</v>
      </c>
    </row>
    <row r="958" spans="1:7" x14ac:dyDescent="0.3">
      <c r="A958" s="11" t="s">
        <v>3704</v>
      </c>
      <c r="B958" s="11">
        <v>2016</v>
      </c>
      <c r="C958" s="11" t="s">
        <v>3705</v>
      </c>
      <c r="D958" s="11" t="s">
        <v>715</v>
      </c>
    </row>
    <row r="959" spans="1:7" x14ac:dyDescent="0.3">
      <c r="A959" s="11" t="s">
        <v>3706</v>
      </c>
      <c r="B959" s="11">
        <v>2009</v>
      </c>
      <c r="C959" s="11" t="s">
        <v>3707</v>
      </c>
      <c r="D959" s="11" t="s">
        <v>3708</v>
      </c>
    </row>
    <row r="960" spans="1:7" x14ac:dyDescent="0.3">
      <c r="A960" s="11" t="s">
        <v>3709</v>
      </c>
      <c r="B960" s="11">
        <v>2014</v>
      </c>
      <c r="C960" s="11" t="s">
        <v>3710</v>
      </c>
      <c r="D960" s="11" t="s">
        <v>3711</v>
      </c>
    </row>
    <row r="961" spans="1:7" x14ac:dyDescent="0.3">
      <c r="A961" s="11" t="s">
        <v>3712</v>
      </c>
      <c r="B961" s="11">
        <v>2016</v>
      </c>
      <c r="C961" s="11" t="s">
        <v>3713</v>
      </c>
      <c r="D961" s="11" t="s">
        <v>3714</v>
      </c>
    </row>
    <row r="962" spans="1:7" x14ac:dyDescent="0.3">
      <c r="A962" s="11" t="s">
        <v>3715</v>
      </c>
      <c r="B962" s="11">
        <v>2010</v>
      </c>
      <c r="C962" s="11" t="s">
        <v>3716</v>
      </c>
      <c r="D962" s="11" t="s">
        <v>3717</v>
      </c>
    </row>
    <row r="963" spans="1:7" x14ac:dyDescent="0.3">
      <c r="A963" s="11" t="s">
        <v>836</v>
      </c>
      <c r="B963" s="11">
        <v>2019</v>
      </c>
      <c r="C963" s="11" t="s">
        <v>3718</v>
      </c>
      <c r="D963" s="11" t="s">
        <v>3719</v>
      </c>
    </row>
    <row r="964" spans="1:7" x14ac:dyDescent="0.3">
      <c r="A964" s="11" t="s">
        <v>3720</v>
      </c>
      <c r="B964" s="11">
        <v>2012</v>
      </c>
      <c r="C964" s="11" t="s">
        <v>3721</v>
      </c>
    </row>
    <row r="965" spans="1:7" x14ac:dyDescent="0.3">
      <c r="A965" s="11" t="s">
        <v>3722</v>
      </c>
      <c r="B965" s="11">
        <v>1926</v>
      </c>
      <c r="C965" s="11" t="s">
        <v>3723</v>
      </c>
      <c r="D965" s="11" t="s">
        <v>3724</v>
      </c>
    </row>
    <row r="966" spans="1:7" x14ac:dyDescent="0.3">
      <c r="A966" s="11" t="s">
        <v>3725</v>
      </c>
      <c r="B966" s="11">
        <v>2020</v>
      </c>
      <c r="C966" s="11" t="s">
        <v>3726</v>
      </c>
      <c r="D966" s="11" t="s">
        <v>3727</v>
      </c>
    </row>
    <row r="967" spans="1:7" x14ac:dyDescent="0.3">
      <c r="A967" s="11" t="s">
        <v>3728</v>
      </c>
      <c r="B967" s="11">
        <v>2017</v>
      </c>
      <c r="C967" s="11" t="s">
        <v>3729</v>
      </c>
      <c r="D967" s="11" t="s">
        <v>3730</v>
      </c>
    </row>
    <row r="968" spans="1:7" x14ac:dyDescent="0.3">
      <c r="A968" s="11" t="s">
        <v>3731</v>
      </c>
      <c r="B968" s="11">
        <v>2011</v>
      </c>
      <c r="C968" s="11" t="s">
        <v>3732</v>
      </c>
      <c r="D968" s="11" t="s">
        <v>3733</v>
      </c>
    </row>
    <row r="969" spans="1:7" x14ac:dyDescent="0.3">
      <c r="A969" s="11" t="s">
        <v>3734</v>
      </c>
      <c r="B969" s="11">
        <v>2004</v>
      </c>
      <c r="C969" s="11" t="s">
        <v>3735</v>
      </c>
      <c r="D969" s="11" t="s">
        <v>3736</v>
      </c>
    </row>
    <row r="970" spans="1:7" x14ac:dyDescent="0.3">
      <c r="A970" s="11" t="s">
        <v>3737</v>
      </c>
      <c r="B970" s="11">
        <v>0</v>
      </c>
      <c r="C970" s="11" t="s">
        <v>3738</v>
      </c>
      <c r="D970" s="11" t="s">
        <v>3739</v>
      </c>
      <c r="G970" s="11">
        <v>204</v>
      </c>
    </row>
    <row r="971" spans="1:7" x14ac:dyDescent="0.3">
      <c r="A971" s="11" t="s">
        <v>3740</v>
      </c>
      <c r="B971" s="11">
        <v>2017</v>
      </c>
      <c r="C971" s="11" t="s">
        <v>3741</v>
      </c>
      <c r="D971" s="11" t="s">
        <v>3742</v>
      </c>
    </row>
    <row r="972" spans="1:7" x14ac:dyDescent="0.3">
      <c r="A972" s="11" t="s">
        <v>562</v>
      </c>
      <c r="B972" s="11">
        <v>1997</v>
      </c>
      <c r="C972" s="11" t="s">
        <v>563</v>
      </c>
    </row>
    <row r="973" spans="1:7" x14ac:dyDescent="0.3">
      <c r="A973" s="11" t="s">
        <v>3743</v>
      </c>
      <c r="B973" s="11">
        <v>2018</v>
      </c>
      <c r="C973" s="11" t="s">
        <v>3744</v>
      </c>
      <c r="D973" s="11" t="s">
        <v>3745</v>
      </c>
    </row>
    <row r="974" spans="1:7" x14ac:dyDescent="0.3">
      <c r="A974" s="11" t="s">
        <v>3746</v>
      </c>
      <c r="B974" s="11">
        <v>2004</v>
      </c>
      <c r="C974" s="11" t="s">
        <v>3747</v>
      </c>
      <c r="D974" s="11" t="s">
        <v>3748</v>
      </c>
    </row>
    <row r="975" spans="1:7" x14ac:dyDescent="0.3">
      <c r="A975" s="11" t="s">
        <v>3749</v>
      </c>
      <c r="B975" s="11">
        <v>1996</v>
      </c>
      <c r="C975" s="11" t="s">
        <v>3750</v>
      </c>
      <c r="D975" s="11" t="s">
        <v>3751</v>
      </c>
      <c r="E975" s="11">
        <v>26</v>
      </c>
      <c r="F975" s="11">
        <v>5</v>
      </c>
    </row>
    <row r="976" spans="1:7" x14ac:dyDescent="0.3">
      <c r="A976" s="11" t="s">
        <v>3752</v>
      </c>
      <c r="B976" s="11">
        <v>2018</v>
      </c>
      <c r="C976" s="11" t="s">
        <v>3753</v>
      </c>
      <c r="D976" s="11" t="s">
        <v>3754</v>
      </c>
    </row>
    <row r="977" spans="1:7" x14ac:dyDescent="0.3">
      <c r="A977" s="11" t="s">
        <v>914</v>
      </c>
      <c r="B977" s="11">
        <v>2014</v>
      </c>
      <c r="C977" s="11" t="s">
        <v>2529</v>
      </c>
      <c r="D977" s="11" t="s">
        <v>3755</v>
      </c>
    </row>
    <row r="978" spans="1:7" x14ac:dyDescent="0.3">
      <c r="A978" s="11" t="s">
        <v>3756</v>
      </c>
      <c r="B978" s="11">
        <v>2019</v>
      </c>
      <c r="C978" s="11" t="s">
        <v>3757</v>
      </c>
      <c r="G978" s="8" t="s">
        <v>3758</v>
      </c>
    </row>
    <row r="979" spans="1:7" x14ac:dyDescent="0.3">
      <c r="A979" s="11" t="s">
        <v>3759</v>
      </c>
      <c r="B979" s="11">
        <v>1989</v>
      </c>
      <c r="C979" s="11" t="s">
        <v>3760</v>
      </c>
      <c r="D979" s="11" t="s">
        <v>3761</v>
      </c>
    </row>
    <row r="980" spans="1:7" x14ac:dyDescent="0.3">
      <c r="A980" s="11" t="s">
        <v>3762</v>
      </c>
      <c r="B980" s="11">
        <v>2020</v>
      </c>
      <c r="C980" s="11" t="s">
        <v>3763</v>
      </c>
      <c r="D980" s="11" t="s">
        <v>3764</v>
      </c>
    </row>
    <row r="981" spans="1:7" x14ac:dyDescent="0.3">
      <c r="A981" s="11" t="s">
        <v>3765</v>
      </c>
      <c r="B981" s="11">
        <v>2017</v>
      </c>
      <c r="C981" s="11" t="s">
        <v>3766</v>
      </c>
      <c r="D981" s="11" t="s">
        <v>3767</v>
      </c>
    </row>
    <row r="982" spans="1:7" x14ac:dyDescent="0.3">
      <c r="A982" s="11" t="s">
        <v>3768</v>
      </c>
      <c r="B982" s="11">
        <v>2015</v>
      </c>
      <c r="C982" s="11" t="s">
        <v>3769</v>
      </c>
      <c r="D982" s="11" t="s">
        <v>3770</v>
      </c>
    </row>
    <row r="983" spans="1:7" x14ac:dyDescent="0.3">
      <c r="A983" s="11" t="s">
        <v>3771</v>
      </c>
      <c r="B983" s="11">
        <v>1998</v>
      </c>
      <c r="C983" s="11" t="s">
        <v>3772</v>
      </c>
      <c r="D983" s="11" t="s">
        <v>3773</v>
      </c>
    </row>
    <row r="984" spans="1:7" x14ac:dyDescent="0.3">
      <c r="A984" s="11" t="s">
        <v>3774</v>
      </c>
      <c r="B984" s="11">
        <v>1998</v>
      </c>
      <c r="C984" s="11" t="s">
        <v>3775</v>
      </c>
      <c r="D984" s="11" t="s">
        <v>3776</v>
      </c>
    </row>
    <row r="985" spans="1:7" x14ac:dyDescent="0.3">
      <c r="A985" s="11" t="s">
        <v>3777</v>
      </c>
      <c r="B985" s="11">
        <v>2016</v>
      </c>
      <c r="C985" s="11" t="s">
        <v>3778</v>
      </c>
      <c r="D985" s="11" t="s">
        <v>3779</v>
      </c>
    </row>
    <row r="986" spans="1:7" x14ac:dyDescent="0.3">
      <c r="A986" s="11" t="s">
        <v>3780</v>
      </c>
      <c r="B986" s="11">
        <v>2013</v>
      </c>
      <c r="C986" s="11" t="s">
        <v>3781</v>
      </c>
      <c r="D986" s="11" t="s">
        <v>3782</v>
      </c>
    </row>
    <row r="987" spans="1:7" x14ac:dyDescent="0.3">
      <c r="A987" s="11" t="s">
        <v>3783</v>
      </c>
      <c r="B987" s="11">
        <v>2014</v>
      </c>
      <c r="C987" s="11" t="s">
        <v>3784</v>
      </c>
      <c r="D987" s="11" t="s">
        <v>3785</v>
      </c>
    </row>
    <row r="988" spans="1:7" x14ac:dyDescent="0.3">
      <c r="A988" s="11" t="s">
        <v>3786</v>
      </c>
      <c r="B988" s="11">
        <v>2017</v>
      </c>
      <c r="C988" s="11" t="s">
        <v>3787</v>
      </c>
      <c r="D988" s="11" t="s">
        <v>3788</v>
      </c>
    </row>
    <row r="989" spans="1:7" x14ac:dyDescent="0.3">
      <c r="A989" s="11" t="s">
        <v>3789</v>
      </c>
      <c r="B989" s="11">
        <v>2020</v>
      </c>
      <c r="C989" s="11" t="s">
        <v>3790</v>
      </c>
      <c r="G989" s="8" t="s">
        <v>3791</v>
      </c>
    </row>
    <row r="990" spans="1:7" x14ac:dyDescent="0.3">
      <c r="A990" s="11" t="s">
        <v>3792</v>
      </c>
      <c r="B990" s="11">
        <v>2020</v>
      </c>
      <c r="C990" s="11" t="s">
        <v>3793</v>
      </c>
      <c r="D990" s="11" t="s">
        <v>3794</v>
      </c>
    </row>
    <row r="991" spans="1:7" x14ac:dyDescent="0.3">
      <c r="A991" s="11" t="s">
        <v>3795</v>
      </c>
      <c r="B991" s="11">
        <v>2016</v>
      </c>
      <c r="C991" s="11" t="s">
        <v>3796</v>
      </c>
      <c r="D991" s="11" t="s">
        <v>3797</v>
      </c>
    </row>
    <row r="992" spans="1:7" x14ac:dyDescent="0.3">
      <c r="A992" s="11" t="s">
        <v>3798</v>
      </c>
      <c r="B992" s="11">
        <v>2019</v>
      </c>
      <c r="C992" s="11" t="s">
        <v>3799</v>
      </c>
      <c r="G992" s="8" t="s">
        <v>3800</v>
      </c>
    </row>
    <row r="993" spans="1:5" x14ac:dyDescent="0.3">
      <c r="A993" s="11" t="s">
        <v>3801</v>
      </c>
      <c r="B993" s="11">
        <v>2019</v>
      </c>
      <c r="C993" s="11" t="s">
        <v>3802</v>
      </c>
    </row>
    <row r="994" spans="1:5" x14ac:dyDescent="0.3">
      <c r="A994" s="11" t="s">
        <v>3803</v>
      </c>
      <c r="B994" s="11">
        <v>2010</v>
      </c>
      <c r="C994" s="11" t="s">
        <v>3804</v>
      </c>
      <c r="D994" s="11" t="s">
        <v>3805</v>
      </c>
    </row>
    <row r="995" spans="1:5" x14ac:dyDescent="0.3">
      <c r="A995" s="11" t="s">
        <v>3806</v>
      </c>
      <c r="B995" s="11">
        <v>2017</v>
      </c>
      <c r="C995" s="11" t="s">
        <v>3807</v>
      </c>
      <c r="D995" s="11" t="s">
        <v>3808</v>
      </c>
    </row>
    <row r="996" spans="1:5" x14ac:dyDescent="0.3">
      <c r="A996" s="11" t="s">
        <v>3809</v>
      </c>
      <c r="B996" s="11">
        <v>2018</v>
      </c>
      <c r="C996" s="11" t="s">
        <v>3810</v>
      </c>
      <c r="D996" s="11" t="s">
        <v>3811</v>
      </c>
    </row>
    <row r="997" spans="1:5" x14ac:dyDescent="0.3">
      <c r="A997" s="11" t="s">
        <v>3812</v>
      </c>
      <c r="B997" s="11">
        <v>2012</v>
      </c>
      <c r="C997" s="11" t="s">
        <v>3813</v>
      </c>
      <c r="D997" s="11" t="s">
        <v>3814</v>
      </c>
    </row>
    <row r="998" spans="1:5" x14ac:dyDescent="0.3">
      <c r="A998" s="11" t="s">
        <v>3815</v>
      </c>
      <c r="B998" s="11">
        <v>2013</v>
      </c>
      <c r="C998" s="11" t="s">
        <v>3816</v>
      </c>
      <c r="D998" s="11" t="s">
        <v>3817</v>
      </c>
    </row>
    <row r="999" spans="1:5" x14ac:dyDescent="0.3">
      <c r="A999" s="11" t="s">
        <v>1468</v>
      </c>
      <c r="B999" s="11">
        <v>2011</v>
      </c>
      <c r="C999" s="11" t="s">
        <v>1469</v>
      </c>
      <c r="D999" s="11" t="s">
        <v>3818</v>
      </c>
    </row>
    <row r="1000" spans="1:5" x14ac:dyDescent="0.3">
      <c r="A1000" s="11" t="s">
        <v>3819</v>
      </c>
      <c r="B1000" s="11">
        <v>2013</v>
      </c>
      <c r="C1000" s="11" t="s">
        <v>3820</v>
      </c>
      <c r="D1000" s="11" t="s">
        <v>3821</v>
      </c>
    </row>
    <row r="1001" spans="1:5" x14ac:dyDescent="0.3">
      <c r="A1001" s="11" t="s">
        <v>3822</v>
      </c>
      <c r="B1001" s="11">
        <v>2014</v>
      </c>
      <c r="C1001" s="11" t="s">
        <v>3823</v>
      </c>
      <c r="D1001" s="11" t="s">
        <v>3824</v>
      </c>
    </row>
    <row r="1002" spans="1:5" x14ac:dyDescent="0.3">
      <c r="A1002" s="11" t="s">
        <v>3825</v>
      </c>
      <c r="B1002" s="11">
        <v>1998</v>
      </c>
      <c r="C1002" s="11" t="s">
        <v>3826</v>
      </c>
      <c r="D1002" s="11" t="s">
        <v>3827</v>
      </c>
    </row>
    <row r="1003" spans="1:5" x14ac:dyDescent="0.3">
      <c r="A1003" s="11" t="s">
        <v>3828</v>
      </c>
      <c r="B1003" s="11">
        <v>1999</v>
      </c>
      <c r="C1003" s="11" t="s">
        <v>3829</v>
      </c>
      <c r="D1003" s="11" t="s">
        <v>3830</v>
      </c>
    </row>
    <row r="1004" spans="1:5" x14ac:dyDescent="0.3">
      <c r="A1004" s="11" t="s">
        <v>3831</v>
      </c>
      <c r="B1004" s="11">
        <v>2001</v>
      </c>
      <c r="C1004" s="11" t="s">
        <v>3832</v>
      </c>
      <c r="D1004" s="11" t="s">
        <v>3833</v>
      </c>
      <c r="E1004" s="11">
        <v>25</v>
      </c>
    </row>
    <row r="1005" spans="1:5" x14ac:dyDescent="0.3">
      <c r="A1005" s="11" t="s">
        <v>3834</v>
      </c>
      <c r="B1005" s="11">
        <v>2016</v>
      </c>
      <c r="C1005" s="11" t="s">
        <v>3835</v>
      </c>
      <c r="D1005" s="11" t="s">
        <v>3836</v>
      </c>
    </row>
    <row r="1006" spans="1:5" x14ac:dyDescent="0.3">
      <c r="A1006" s="11" t="s">
        <v>3837</v>
      </c>
      <c r="B1006" s="11">
        <v>2006</v>
      </c>
      <c r="C1006" s="11" t="s">
        <v>3838</v>
      </c>
      <c r="D1006" s="11" t="s">
        <v>3839</v>
      </c>
    </row>
    <row r="1007" spans="1:5" x14ac:dyDescent="0.3">
      <c r="A1007" s="11" t="s">
        <v>3840</v>
      </c>
      <c r="B1007" s="11">
        <v>2010</v>
      </c>
      <c r="C1007" s="11" t="s">
        <v>3841</v>
      </c>
      <c r="D1007" s="11" t="s">
        <v>3842</v>
      </c>
    </row>
    <row r="1008" spans="1:5" x14ac:dyDescent="0.3">
      <c r="A1008" s="11" t="s">
        <v>3843</v>
      </c>
      <c r="B1008" s="11">
        <v>2018</v>
      </c>
      <c r="C1008" s="11" t="s">
        <v>3844</v>
      </c>
      <c r="D1008" s="11" t="s">
        <v>3845</v>
      </c>
    </row>
    <row r="1009" spans="1:7" x14ac:dyDescent="0.3">
      <c r="A1009" s="11" t="s">
        <v>3846</v>
      </c>
      <c r="B1009" s="11">
        <v>2017</v>
      </c>
      <c r="C1009" s="11" t="s">
        <v>3847</v>
      </c>
      <c r="D1009" s="11" t="s">
        <v>3848</v>
      </c>
    </row>
    <row r="1010" spans="1:7" x14ac:dyDescent="0.3">
      <c r="A1010" s="11" t="s">
        <v>3849</v>
      </c>
      <c r="B1010" s="11">
        <v>2010</v>
      </c>
      <c r="C1010" s="11" t="s">
        <v>3850</v>
      </c>
      <c r="D1010" s="11" t="s">
        <v>3851</v>
      </c>
    </row>
    <row r="1011" spans="1:7" x14ac:dyDescent="0.3">
      <c r="A1011" s="11" t="s">
        <v>3852</v>
      </c>
      <c r="B1011" s="11">
        <v>2018</v>
      </c>
      <c r="C1011" s="11" t="s">
        <v>3853</v>
      </c>
      <c r="D1011" s="11" t="s">
        <v>3700</v>
      </c>
    </row>
    <row r="1012" spans="1:7" x14ac:dyDescent="0.3">
      <c r="A1012" s="11" t="s">
        <v>3854</v>
      </c>
      <c r="B1012" s="11">
        <v>2011</v>
      </c>
      <c r="C1012" s="11" t="s">
        <v>3855</v>
      </c>
      <c r="D1012" s="11" t="s">
        <v>446</v>
      </c>
      <c r="E1012" s="11">
        <v>38</v>
      </c>
    </row>
    <row r="1013" spans="1:7" x14ac:dyDescent="0.3">
      <c r="A1013" s="11" t="s">
        <v>3856</v>
      </c>
      <c r="B1013" s="11">
        <v>2019</v>
      </c>
      <c r="C1013" s="11" t="s">
        <v>3857</v>
      </c>
      <c r="D1013" s="11" t="s">
        <v>3858</v>
      </c>
    </row>
    <row r="1014" spans="1:7" x14ac:dyDescent="0.3">
      <c r="A1014" s="11" t="s">
        <v>3859</v>
      </c>
      <c r="B1014" s="11">
        <v>2016</v>
      </c>
      <c r="C1014" s="11" t="s">
        <v>3860</v>
      </c>
      <c r="D1014" s="11" t="s">
        <v>3861</v>
      </c>
    </row>
    <row r="1015" spans="1:7" x14ac:dyDescent="0.3">
      <c r="A1015" s="11" t="s">
        <v>3862</v>
      </c>
      <c r="B1015" s="11">
        <v>2018</v>
      </c>
      <c r="C1015" s="11" t="s">
        <v>3863</v>
      </c>
      <c r="D1015" s="11" t="s">
        <v>3864</v>
      </c>
    </row>
    <row r="1016" spans="1:7" x14ac:dyDescent="0.3">
      <c r="A1016" s="11" t="s">
        <v>3865</v>
      </c>
      <c r="B1016" s="11">
        <v>2018</v>
      </c>
      <c r="C1016" s="11" t="s">
        <v>3866</v>
      </c>
      <c r="D1016" s="11" t="s">
        <v>2803</v>
      </c>
      <c r="E1016" s="11">
        <v>9</v>
      </c>
      <c r="F1016" s="11">
        <v>9</v>
      </c>
    </row>
    <row r="1017" spans="1:7" x14ac:dyDescent="0.3">
      <c r="A1017" s="11" t="s">
        <v>3867</v>
      </c>
      <c r="B1017" s="11">
        <v>2020</v>
      </c>
      <c r="C1017" s="11" t="s">
        <v>3868</v>
      </c>
      <c r="D1017" s="11" t="s">
        <v>3869</v>
      </c>
      <c r="E1017" s="11">
        <v>3</v>
      </c>
      <c r="F1017" s="11">
        <v>2</v>
      </c>
      <c r="G1017" s="11" t="s">
        <v>3870</v>
      </c>
    </row>
    <row r="1018" spans="1:7" x14ac:dyDescent="0.3">
      <c r="A1018" s="11" t="s">
        <v>3871</v>
      </c>
      <c r="B1018" s="11">
        <v>2024</v>
      </c>
      <c r="C1018" s="11" t="s">
        <v>3872</v>
      </c>
      <c r="D1018" s="11" t="s">
        <v>3873</v>
      </c>
      <c r="G1018" s="11" t="s">
        <v>2326</v>
      </c>
    </row>
    <row r="1019" spans="1:7" x14ac:dyDescent="0.3">
      <c r="A1019" s="11" t="s">
        <v>3874</v>
      </c>
      <c r="B1019" s="11">
        <v>2024</v>
      </c>
      <c r="C1019" s="11" t="s">
        <v>3875</v>
      </c>
      <c r="D1019" s="11" t="s">
        <v>3876</v>
      </c>
      <c r="E1019" s="11">
        <v>5</v>
      </c>
      <c r="G1019" s="11" t="s">
        <v>3877</v>
      </c>
    </row>
    <row r="1020" spans="1:7" x14ac:dyDescent="0.3">
      <c r="A1020" s="11" t="s">
        <v>3878</v>
      </c>
      <c r="B1020" s="11">
        <v>1993</v>
      </c>
      <c r="C1020" s="11" t="s">
        <v>3879</v>
      </c>
      <c r="D1020" s="11" t="s">
        <v>768</v>
      </c>
      <c r="E1020" s="11">
        <v>5</v>
      </c>
      <c r="F1020" s="11" t="s">
        <v>3880</v>
      </c>
      <c r="G1020" s="11" t="s">
        <v>3881</v>
      </c>
    </row>
    <row r="1021" spans="1:7" x14ac:dyDescent="0.3">
      <c r="A1021" s="11" t="s">
        <v>3882</v>
      </c>
      <c r="B1021" s="11">
        <v>2010</v>
      </c>
      <c r="C1021" s="11" t="s">
        <v>3883</v>
      </c>
      <c r="D1021" s="11" t="s">
        <v>3884</v>
      </c>
      <c r="E1021" s="11">
        <v>1</v>
      </c>
      <c r="G1021" s="11" t="s">
        <v>3885</v>
      </c>
    </row>
    <row r="1022" spans="1:7" x14ac:dyDescent="0.3">
      <c r="A1022" s="11" t="s">
        <v>3886</v>
      </c>
      <c r="B1022" s="11">
        <v>2020</v>
      </c>
      <c r="C1022" s="11" t="s">
        <v>3887</v>
      </c>
      <c r="D1022" s="11" t="s">
        <v>2832</v>
      </c>
      <c r="E1022" s="11">
        <v>90</v>
      </c>
      <c r="G1022" s="11" t="s">
        <v>3888</v>
      </c>
    </row>
    <row r="1023" spans="1:7" x14ac:dyDescent="0.3">
      <c r="A1023" s="11" t="s">
        <v>3889</v>
      </c>
      <c r="B1023" s="11">
        <v>2021</v>
      </c>
      <c r="C1023" s="11" t="s">
        <v>2022</v>
      </c>
      <c r="D1023" s="11" t="s">
        <v>3890</v>
      </c>
      <c r="G1023" s="11" t="s">
        <v>2024</v>
      </c>
    </row>
    <row r="1024" spans="1:7" x14ac:dyDescent="0.3">
      <c r="A1024" s="11" t="s">
        <v>3891</v>
      </c>
      <c r="B1024" s="11" t="s">
        <v>3892</v>
      </c>
      <c r="C1024" s="11" t="s">
        <v>3893</v>
      </c>
      <c r="D1024" s="11" t="s">
        <v>446</v>
      </c>
      <c r="E1024" s="11">
        <v>235</v>
      </c>
      <c r="G1024" s="11" t="s">
        <v>3894</v>
      </c>
    </row>
    <row r="1025" spans="1:8" x14ac:dyDescent="0.3">
      <c r="A1025" s="11" t="s">
        <v>3891</v>
      </c>
      <c r="B1025" s="11" t="s">
        <v>3895</v>
      </c>
      <c r="C1025" s="11" t="s">
        <v>3896</v>
      </c>
      <c r="D1025" s="11" t="s">
        <v>3897</v>
      </c>
      <c r="G1025" s="11" t="s">
        <v>3898</v>
      </c>
    </row>
    <row r="1026" spans="1:8" x14ac:dyDescent="0.3">
      <c r="A1026" s="11" t="s">
        <v>3899</v>
      </c>
      <c r="B1026" s="11">
        <v>2022</v>
      </c>
      <c r="C1026" s="11" t="s">
        <v>3900</v>
      </c>
      <c r="D1026" s="11" t="s">
        <v>3901</v>
      </c>
      <c r="E1026" s="11">
        <v>2022</v>
      </c>
    </row>
    <row r="1027" spans="1:8" x14ac:dyDescent="0.3">
      <c r="A1027" s="11" t="s">
        <v>3902</v>
      </c>
      <c r="B1027" s="11">
        <v>2024</v>
      </c>
      <c r="C1027" s="11" t="s">
        <v>3903</v>
      </c>
      <c r="D1027" s="11" t="s">
        <v>3904</v>
      </c>
      <c r="E1027" s="11">
        <v>15</v>
      </c>
      <c r="F1027" s="11">
        <v>3</v>
      </c>
      <c r="G1027" s="11" t="s">
        <v>3905</v>
      </c>
    </row>
    <row r="1028" spans="1:8" x14ac:dyDescent="0.3">
      <c r="A1028" s="11" t="s">
        <v>3906</v>
      </c>
      <c r="B1028" s="11">
        <v>2015</v>
      </c>
      <c r="C1028" s="11" t="s">
        <v>3907</v>
      </c>
      <c r="D1028" s="11" t="s">
        <v>3908</v>
      </c>
      <c r="E1028" s="11">
        <v>1</v>
      </c>
      <c r="F1028" s="11">
        <v>4</v>
      </c>
      <c r="G1028" s="11" t="s">
        <v>1787</v>
      </c>
    </row>
    <row r="1029" spans="1:8" x14ac:dyDescent="0.3">
      <c r="A1029" s="11" t="s">
        <v>3909</v>
      </c>
      <c r="B1029" s="11">
        <v>2017</v>
      </c>
      <c r="C1029" s="11" t="s">
        <v>3910</v>
      </c>
      <c r="D1029" s="11" t="s">
        <v>3911</v>
      </c>
      <c r="G1029" s="11" t="s">
        <v>3912</v>
      </c>
    </row>
    <row r="1030" spans="1:8" x14ac:dyDescent="0.3">
      <c r="A1030" s="11" t="s">
        <v>3913</v>
      </c>
      <c r="B1030" s="11">
        <v>2021</v>
      </c>
      <c r="C1030" s="11" t="s">
        <v>3914</v>
      </c>
      <c r="D1030" s="11" t="s">
        <v>597</v>
      </c>
      <c r="E1030" s="11">
        <v>58</v>
      </c>
      <c r="F1030" s="11">
        <v>4</v>
      </c>
      <c r="G1030" s="11">
        <v>102600</v>
      </c>
      <c r="H1030" s="11" t="s">
        <v>3915</v>
      </c>
    </row>
    <row r="1031" spans="1:8" x14ac:dyDescent="0.3">
      <c r="A1031" s="11" t="s">
        <v>3916</v>
      </c>
      <c r="B1031" s="11">
        <v>2020</v>
      </c>
      <c r="C1031" s="11" t="s">
        <v>3917</v>
      </c>
      <c r="D1031" s="11" t="s">
        <v>3918</v>
      </c>
      <c r="G1031" s="11" t="s">
        <v>2624</v>
      </c>
    </row>
    <row r="1032" spans="1:8" x14ac:dyDescent="0.3">
      <c r="A1032" s="11" t="s">
        <v>3919</v>
      </c>
      <c r="B1032" s="11">
        <v>2017</v>
      </c>
      <c r="C1032" s="11" t="s">
        <v>3920</v>
      </c>
      <c r="D1032" s="11" t="s">
        <v>3921</v>
      </c>
      <c r="E1032" s="11">
        <v>5</v>
      </c>
      <c r="F1032" s="11">
        <v>2</v>
      </c>
      <c r="G1032" s="11" t="s">
        <v>3922</v>
      </c>
    </row>
    <row r="1033" spans="1:8" x14ac:dyDescent="0.3">
      <c r="A1033" s="11" t="s">
        <v>3923</v>
      </c>
      <c r="B1033" s="11">
        <v>2013</v>
      </c>
      <c r="C1033" s="11" t="s">
        <v>3924</v>
      </c>
      <c r="D1033" s="11" t="s">
        <v>3925</v>
      </c>
      <c r="E1033" s="11">
        <v>5</v>
      </c>
      <c r="F1033" s="11">
        <v>6</v>
      </c>
      <c r="G1033" s="11" t="s">
        <v>3926</v>
      </c>
    </row>
    <row r="1034" spans="1:8" x14ac:dyDescent="0.3">
      <c r="A1034" s="11" t="s">
        <v>3927</v>
      </c>
      <c r="B1034" s="11" t="s">
        <v>3928</v>
      </c>
      <c r="C1034" s="11" t="s">
        <v>3929</v>
      </c>
      <c r="D1034" s="11" t="s">
        <v>728</v>
      </c>
      <c r="E1034" s="11" t="s">
        <v>3930</v>
      </c>
    </row>
    <row r="1035" spans="1:8" x14ac:dyDescent="0.3">
      <c r="A1035" s="11" t="s">
        <v>3931</v>
      </c>
      <c r="B1035" s="11">
        <v>2021</v>
      </c>
      <c r="C1035" s="11" t="s">
        <v>3932</v>
      </c>
      <c r="D1035" s="11" t="s">
        <v>3933</v>
      </c>
      <c r="H1035" s="8" t="s">
        <v>3934</v>
      </c>
    </row>
    <row r="1036" spans="1:8" x14ac:dyDescent="0.3">
      <c r="A1036" s="11" t="s">
        <v>3935</v>
      </c>
      <c r="B1036" s="11">
        <v>2014</v>
      </c>
      <c r="C1036" s="11" t="s">
        <v>3936</v>
      </c>
      <c r="D1036" s="11" t="s">
        <v>437</v>
      </c>
      <c r="E1036" s="11">
        <v>36</v>
      </c>
      <c r="G1036" s="11" t="s">
        <v>3937</v>
      </c>
    </row>
    <row r="1037" spans="1:8" x14ac:dyDescent="0.3">
      <c r="A1037" s="11" t="s">
        <v>3938</v>
      </c>
      <c r="B1037" s="11">
        <v>2020</v>
      </c>
      <c r="C1037" s="11" t="s">
        <v>3939</v>
      </c>
      <c r="D1037" s="11" t="s">
        <v>3940</v>
      </c>
      <c r="H1037" s="11" t="s">
        <v>3941</v>
      </c>
    </row>
    <row r="1038" spans="1:8" x14ac:dyDescent="0.3">
      <c r="A1038" s="11" t="s">
        <v>3942</v>
      </c>
      <c r="B1038" s="11">
        <v>2019</v>
      </c>
      <c r="C1038" s="11" t="s">
        <v>3943</v>
      </c>
      <c r="D1038" s="11" t="s">
        <v>3944</v>
      </c>
      <c r="E1038" s="11">
        <v>225</v>
      </c>
      <c r="G1038" s="11" t="s">
        <v>3945</v>
      </c>
    </row>
    <row r="1039" spans="1:8" x14ac:dyDescent="0.3">
      <c r="A1039" s="11" t="s">
        <v>3946</v>
      </c>
      <c r="B1039" s="11">
        <v>2023</v>
      </c>
      <c r="C1039" s="11" t="s">
        <v>3947</v>
      </c>
      <c r="D1039" s="11" t="s">
        <v>3948</v>
      </c>
      <c r="E1039" s="11">
        <v>11</v>
      </c>
      <c r="F1039" s="11">
        <v>16</v>
      </c>
      <c r="G1039" s="11">
        <v>3567</v>
      </c>
    </row>
    <row r="1040" spans="1:8" x14ac:dyDescent="0.3">
      <c r="A1040" s="11" t="s">
        <v>3949</v>
      </c>
      <c r="B1040" s="11">
        <v>2009</v>
      </c>
      <c r="C1040" s="11" t="s">
        <v>3950</v>
      </c>
      <c r="D1040" s="11" t="s">
        <v>451</v>
      </c>
      <c r="E1040" s="11">
        <v>30</v>
      </c>
      <c r="F1040" s="11">
        <v>1</v>
      </c>
      <c r="G1040" s="11" t="s">
        <v>2429</v>
      </c>
    </row>
    <row r="1041" spans="1:8" x14ac:dyDescent="0.3">
      <c r="A1041" s="11" t="s">
        <v>3951</v>
      </c>
      <c r="B1041" s="11">
        <v>2023</v>
      </c>
      <c r="C1041" s="11" t="s">
        <v>3952</v>
      </c>
      <c r="D1041" s="11" t="s">
        <v>3953</v>
      </c>
      <c r="E1041" s="11">
        <v>15</v>
      </c>
      <c r="F1041" s="11">
        <v>1</v>
      </c>
      <c r="G1041" s="11">
        <v>58</v>
      </c>
    </row>
    <row r="1042" spans="1:8" x14ac:dyDescent="0.3">
      <c r="A1042" s="11" t="s">
        <v>3954</v>
      </c>
      <c r="B1042" s="11">
        <v>2020</v>
      </c>
      <c r="C1042" s="11" t="s">
        <v>3955</v>
      </c>
      <c r="D1042" s="11" t="s">
        <v>3956</v>
      </c>
      <c r="G1042" s="11" t="s">
        <v>3957</v>
      </c>
    </row>
    <row r="1043" spans="1:8" x14ac:dyDescent="0.3">
      <c r="A1043" s="11" t="s">
        <v>3958</v>
      </c>
      <c r="B1043" s="11">
        <v>2018</v>
      </c>
      <c r="C1043" s="11" t="s">
        <v>3959</v>
      </c>
      <c r="D1043" s="11" t="s">
        <v>3960</v>
      </c>
      <c r="G1043" s="11" t="s">
        <v>3961</v>
      </c>
    </row>
    <row r="1044" spans="1:8" x14ac:dyDescent="0.3">
      <c r="A1044" s="11" t="s">
        <v>3962</v>
      </c>
      <c r="B1044" s="11">
        <v>2020</v>
      </c>
      <c r="C1044" s="11" t="s">
        <v>3963</v>
      </c>
      <c r="D1044" s="11" t="s">
        <v>3964</v>
      </c>
      <c r="E1044" s="11">
        <v>7</v>
      </c>
      <c r="F1044" s="11">
        <v>1</v>
      </c>
      <c r="G1044" s="11">
        <v>94</v>
      </c>
    </row>
    <row r="1045" spans="1:8" x14ac:dyDescent="0.3">
      <c r="A1045" s="11" t="s">
        <v>3965</v>
      </c>
      <c r="B1045" s="11">
        <v>2021</v>
      </c>
      <c r="C1045" s="11" t="s">
        <v>3966</v>
      </c>
      <c r="D1045" s="11" t="s">
        <v>3967</v>
      </c>
      <c r="G1045" s="11" t="s">
        <v>2624</v>
      </c>
    </row>
    <row r="1046" spans="1:8" x14ac:dyDescent="0.3">
      <c r="A1046" s="11" t="s">
        <v>3968</v>
      </c>
      <c r="B1046" s="11">
        <v>2014</v>
      </c>
      <c r="C1046" s="11" t="s">
        <v>3969</v>
      </c>
      <c r="D1046" s="11" t="s">
        <v>3970</v>
      </c>
    </row>
    <row r="1047" spans="1:8" x14ac:dyDescent="0.3">
      <c r="A1047" s="11" t="s">
        <v>3971</v>
      </c>
      <c r="B1047" s="11">
        <v>2024</v>
      </c>
      <c r="C1047" s="11" t="s">
        <v>3972</v>
      </c>
      <c r="D1047" s="11" t="s">
        <v>2990</v>
      </c>
      <c r="E1047" s="11">
        <v>42</v>
      </c>
      <c r="F1047" s="11">
        <v>1</v>
      </c>
      <c r="G1047" s="11" t="s">
        <v>3973</v>
      </c>
    </row>
    <row r="1048" spans="1:8" x14ac:dyDescent="0.3">
      <c r="A1048" s="11" t="s">
        <v>3974</v>
      </c>
      <c r="B1048" s="11">
        <v>2023</v>
      </c>
      <c r="C1048" s="11" t="s">
        <v>3975</v>
      </c>
      <c r="D1048" s="11" t="s">
        <v>811</v>
      </c>
      <c r="E1048" s="11">
        <v>29</v>
      </c>
      <c r="F1048" s="11">
        <v>3</v>
      </c>
      <c r="G1048" s="11" t="s">
        <v>3976</v>
      </c>
    </row>
    <row r="1049" spans="1:8" x14ac:dyDescent="0.3">
      <c r="A1049" s="11" t="s">
        <v>3977</v>
      </c>
      <c r="B1049" s="11">
        <v>2023</v>
      </c>
      <c r="C1049" s="11" t="s">
        <v>3978</v>
      </c>
      <c r="D1049" s="11" t="s">
        <v>3979</v>
      </c>
      <c r="G1049" s="11" t="s">
        <v>3980</v>
      </c>
    </row>
    <row r="1050" spans="1:8" x14ac:dyDescent="0.3">
      <c r="A1050" s="11" t="s">
        <v>3981</v>
      </c>
      <c r="B1050" s="11">
        <v>2021</v>
      </c>
      <c r="C1050" s="11" t="s">
        <v>3982</v>
      </c>
      <c r="D1050" s="11" t="s">
        <v>3983</v>
      </c>
      <c r="E1050" s="11">
        <v>12</v>
      </c>
      <c r="H1050" s="11" t="s">
        <v>3984</v>
      </c>
    </row>
    <row r="1051" spans="1:8" x14ac:dyDescent="0.3">
      <c r="A1051" s="11" t="s">
        <v>3985</v>
      </c>
      <c r="B1051" s="11">
        <v>2024</v>
      </c>
      <c r="C1051" s="11" t="s">
        <v>3986</v>
      </c>
      <c r="D1051" s="11" t="s">
        <v>3987</v>
      </c>
    </row>
    <row r="1052" spans="1:8" x14ac:dyDescent="0.3">
      <c r="A1052" s="11" t="s">
        <v>3988</v>
      </c>
      <c r="B1052" s="11">
        <v>2014</v>
      </c>
      <c r="C1052" s="11" t="s">
        <v>3989</v>
      </c>
      <c r="D1052" s="11" t="s">
        <v>3990</v>
      </c>
      <c r="E1052" s="11">
        <v>6</v>
      </c>
      <c r="F1052" s="11">
        <v>1</v>
      </c>
    </row>
    <row r="1053" spans="1:8" x14ac:dyDescent="0.3">
      <c r="A1053" s="11" t="s">
        <v>3991</v>
      </c>
      <c r="B1053" s="11">
        <v>2024</v>
      </c>
      <c r="C1053" s="11" t="s">
        <v>3992</v>
      </c>
      <c r="D1053" s="11" t="s">
        <v>3993</v>
      </c>
      <c r="E1053" s="11">
        <v>13</v>
      </c>
      <c r="F1053" s="11">
        <v>17</v>
      </c>
      <c r="G1053" s="11">
        <v>3431</v>
      </c>
    </row>
    <row r="1054" spans="1:8" x14ac:dyDescent="0.3">
      <c r="A1054" s="11" t="s">
        <v>3994</v>
      </c>
      <c r="B1054" s="11">
        <v>2021</v>
      </c>
      <c r="C1054" s="11" t="s">
        <v>3995</v>
      </c>
      <c r="D1054" s="11" t="s">
        <v>3996</v>
      </c>
      <c r="E1054" s="11">
        <v>8</v>
      </c>
      <c r="F1054" s="11">
        <v>9</v>
      </c>
      <c r="G1054" s="11" t="s">
        <v>3997</v>
      </c>
    </row>
    <row r="1055" spans="1:8" x14ac:dyDescent="0.3">
      <c r="A1055" s="11" t="s">
        <v>3998</v>
      </c>
      <c r="B1055" s="11">
        <v>2023</v>
      </c>
      <c r="C1055" s="11" t="s">
        <v>3999</v>
      </c>
      <c r="D1055" s="11" t="s">
        <v>4000</v>
      </c>
      <c r="G1055" s="11" t="s">
        <v>2326</v>
      </c>
    </row>
    <row r="1056" spans="1:8" x14ac:dyDescent="0.3">
      <c r="A1056" s="11" t="s">
        <v>4001</v>
      </c>
      <c r="B1056" s="11">
        <v>2009</v>
      </c>
      <c r="C1056" s="11" t="s">
        <v>4002</v>
      </c>
      <c r="D1056" s="11" t="s">
        <v>3647</v>
      </c>
      <c r="E1056" s="11">
        <v>31</v>
      </c>
      <c r="F1056" s="11">
        <v>4</v>
      </c>
      <c r="G1056" s="11" t="s">
        <v>4003</v>
      </c>
    </row>
    <row r="1057" spans="1:8" x14ac:dyDescent="0.3">
      <c r="A1057" s="11" t="s">
        <v>4004</v>
      </c>
      <c r="B1057" s="11">
        <v>2008</v>
      </c>
      <c r="C1057" s="11" t="s">
        <v>3675</v>
      </c>
      <c r="D1057" s="11" t="s">
        <v>4005</v>
      </c>
      <c r="E1057" s="11">
        <v>117</v>
      </c>
      <c r="F1057" s="11">
        <v>18</v>
      </c>
      <c r="G1057" s="11" t="s">
        <v>4006</v>
      </c>
    </row>
    <row r="1058" spans="1:8" x14ac:dyDescent="0.3">
      <c r="A1058" s="11" t="s">
        <v>4007</v>
      </c>
      <c r="B1058" s="11">
        <v>2019</v>
      </c>
      <c r="C1058" s="11" t="s">
        <v>4008</v>
      </c>
      <c r="D1058" s="11" t="s">
        <v>4009</v>
      </c>
      <c r="G1058" s="11" t="s">
        <v>4010</v>
      </c>
    </row>
    <row r="1059" spans="1:8" x14ac:dyDescent="0.3">
      <c r="A1059" s="11" t="s">
        <v>4011</v>
      </c>
      <c r="B1059" s="11">
        <v>2024</v>
      </c>
      <c r="C1059" s="11" t="s">
        <v>4012</v>
      </c>
      <c r="D1059" s="11" t="s">
        <v>4013</v>
      </c>
    </row>
    <row r="1060" spans="1:8" x14ac:dyDescent="0.3">
      <c r="A1060" s="11" t="s">
        <v>4014</v>
      </c>
      <c r="B1060" s="11">
        <v>2019</v>
      </c>
      <c r="C1060" s="11" t="s">
        <v>4015</v>
      </c>
      <c r="D1060" s="11" t="s">
        <v>728</v>
      </c>
      <c r="E1060" s="11" t="s">
        <v>4016</v>
      </c>
    </row>
    <row r="1061" spans="1:8" x14ac:dyDescent="0.3">
      <c r="A1061" s="11" t="s">
        <v>4017</v>
      </c>
      <c r="B1061" s="11">
        <v>2023</v>
      </c>
      <c r="C1061" s="11" t="s">
        <v>4018</v>
      </c>
      <c r="D1061" s="11" t="s">
        <v>527</v>
      </c>
      <c r="E1061" s="11">
        <v>55</v>
      </c>
      <c r="F1061" s="11">
        <v>9</v>
      </c>
      <c r="G1061" s="11" t="s">
        <v>4019</v>
      </c>
    </row>
    <row r="1062" spans="1:8" x14ac:dyDescent="0.3">
      <c r="A1062" s="11" t="s">
        <v>4020</v>
      </c>
      <c r="B1062" s="11">
        <v>2018</v>
      </c>
      <c r="C1062" s="11" t="s">
        <v>4021</v>
      </c>
      <c r="D1062" s="11" t="s">
        <v>2832</v>
      </c>
      <c r="E1062" s="11">
        <v>76</v>
      </c>
      <c r="G1062" s="11" t="s">
        <v>4022</v>
      </c>
    </row>
    <row r="1063" spans="1:8" x14ac:dyDescent="0.3">
      <c r="A1063" s="11" t="s">
        <v>4023</v>
      </c>
      <c r="B1063" s="11">
        <v>2023</v>
      </c>
      <c r="C1063" s="11" t="s">
        <v>4024</v>
      </c>
      <c r="D1063" s="11" t="s">
        <v>4025</v>
      </c>
      <c r="E1063" s="11">
        <v>75</v>
      </c>
      <c r="F1063" s="11">
        <v>3</v>
      </c>
    </row>
    <row r="1064" spans="1:8" x14ac:dyDescent="0.3">
      <c r="A1064" s="11" t="s">
        <v>4026</v>
      </c>
      <c r="B1064" s="11">
        <v>2013</v>
      </c>
      <c r="C1064" s="11" t="s">
        <v>4027</v>
      </c>
      <c r="D1064" s="11" t="s">
        <v>4028</v>
      </c>
      <c r="E1064" s="11">
        <v>7</v>
      </c>
      <c r="G1064" s="11">
        <v>21</v>
      </c>
    </row>
    <row r="1065" spans="1:8" x14ac:dyDescent="0.3">
      <c r="A1065" s="11" t="s">
        <v>4029</v>
      </c>
      <c r="B1065" s="11">
        <v>2024</v>
      </c>
      <c r="C1065" s="11" t="s">
        <v>4030</v>
      </c>
      <c r="D1065" s="11" t="s">
        <v>4031</v>
      </c>
      <c r="E1065" s="11">
        <v>7</v>
      </c>
      <c r="F1065" s="11">
        <v>1</v>
      </c>
      <c r="G1065" s="11">
        <v>3</v>
      </c>
    </row>
    <row r="1066" spans="1:8" x14ac:dyDescent="0.3">
      <c r="A1066" s="11" t="s">
        <v>4032</v>
      </c>
      <c r="B1066" s="11">
        <v>2024</v>
      </c>
      <c r="C1066" s="11" t="s">
        <v>4033</v>
      </c>
      <c r="D1066" s="11" t="s">
        <v>4034</v>
      </c>
      <c r="E1066" s="11">
        <v>10</v>
      </c>
      <c r="F1066" s="11">
        <v>1</v>
      </c>
    </row>
    <row r="1067" spans="1:8" x14ac:dyDescent="0.3">
      <c r="A1067" s="11" t="s">
        <v>4035</v>
      </c>
      <c r="B1067" s="11">
        <v>2023</v>
      </c>
      <c r="C1067" s="11" t="s">
        <v>4036</v>
      </c>
      <c r="D1067" s="11" t="s">
        <v>4037</v>
      </c>
      <c r="E1067" s="11">
        <v>2</v>
      </c>
      <c r="F1067" s="11">
        <v>3</v>
      </c>
      <c r="G1067" s="11" t="s">
        <v>4038</v>
      </c>
    </row>
    <row r="1068" spans="1:8" x14ac:dyDescent="0.3">
      <c r="A1068" s="11" t="s">
        <v>4039</v>
      </c>
      <c r="B1068" s="11">
        <v>2017</v>
      </c>
      <c r="C1068" s="11" t="s">
        <v>4040</v>
      </c>
      <c r="D1068" s="11" t="s">
        <v>4041</v>
      </c>
      <c r="E1068" s="11">
        <v>163</v>
      </c>
      <c r="G1068" s="11" t="s">
        <v>4042</v>
      </c>
    </row>
    <row r="1069" spans="1:8" x14ac:dyDescent="0.3">
      <c r="A1069" s="11" t="s">
        <v>4043</v>
      </c>
      <c r="B1069" s="11">
        <v>2024</v>
      </c>
      <c r="C1069" s="11" t="s">
        <v>4044</v>
      </c>
      <c r="D1069" s="11" t="s">
        <v>4045</v>
      </c>
      <c r="E1069" s="11">
        <v>6</v>
      </c>
      <c r="F1069" s="11">
        <v>1</v>
      </c>
      <c r="G1069" s="11" t="s">
        <v>4046</v>
      </c>
    </row>
    <row r="1070" spans="1:8" x14ac:dyDescent="0.3">
      <c r="A1070" s="11" t="s">
        <v>4047</v>
      </c>
      <c r="B1070" s="11">
        <v>2023</v>
      </c>
      <c r="C1070" s="11" t="s">
        <v>4048</v>
      </c>
      <c r="D1070" s="11"/>
    </row>
    <row r="1071" spans="1:8" x14ac:dyDescent="0.3">
      <c r="A1071" s="11" t="s">
        <v>718</v>
      </c>
      <c r="B1071" s="11">
        <v>2020</v>
      </c>
      <c r="C1071" s="11" t="s">
        <v>4049</v>
      </c>
      <c r="D1071" s="11" t="s">
        <v>597</v>
      </c>
      <c r="E1071" s="11">
        <v>57</v>
      </c>
      <c r="F1071" s="11">
        <v>6</v>
      </c>
      <c r="G1071" s="11">
        <v>102360</v>
      </c>
      <c r="H1071" s="11" t="s">
        <v>4050</v>
      </c>
    </row>
    <row r="1072" spans="1:8" x14ac:dyDescent="0.3">
      <c r="A1072" s="11" t="s">
        <v>4051</v>
      </c>
      <c r="B1072" s="11">
        <v>2022</v>
      </c>
      <c r="C1072" s="11" t="s">
        <v>4052</v>
      </c>
      <c r="D1072" s="11" t="s">
        <v>811</v>
      </c>
      <c r="E1072" s="11">
        <v>28</v>
      </c>
      <c r="F1072" s="11">
        <v>6</v>
      </c>
      <c r="G1072" s="11" t="s">
        <v>4053</v>
      </c>
    </row>
    <row r="1073" spans="1:8" x14ac:dyDescent="0.3">
      <c r="A1073" s="11" t="s">
        <v>4054</v>
      </c>
      <c r="B1073" s="11">
        <v>2024</v>
      </c>
      <c r="C1073" s="11" t="s">
        <v>4055</v>
      </c>
      <c r="D1073" s="11" t="s">
        <v>4056</v>
      </c>
      <c r="E1073" s="11">
        <v>239</v>
      </c>
      <c r="G1073" s="11" t="s">
        <v>4057</v>
      </c>
    </row>
    <row r="1074" spans="1:8" x14ac:dyDescent="0.3">
      <c r="A1074" s="11" t="s">
        <v>3632</v>
      </c>
      <c r="B1074" s="11">
        <v>2009</v>
      </c>
      <c r="C1074" s="11" t="s">
        <v>3633</v>
      </c>
      <c r="D1074" s="11" t="s">
        <v>3634</v>
      </c>
      <c r="E1074" s="11">
        <v>4</v>
      </c>
      <c r="F1074" s="11">
        <v>2</v>
      </c>
      <c r="G1074" s="11">
        <v>1883</v>
      </c>
    </row>
    <row r="1075" spans="1:8" x14ac:dyDescent="0.3">
      <c r="A1075" s="11" t="s">
        <v>4058</v>
      </c>
      <c r="B1075" s="11">
        <v>2014</v>
      </c>
      <c r="C1075" s="11" t="s">
        <v>4059</v>
      </c>
      <c r="D1075" s="11" t="s">
        <v>4060</v>
      </c>
      <c r="E1075" s="11">
        <v>24</v>
      </c>
    </row>
    <row r="1076" spans="1:8" x14ac:dyDescent="0.3">
      <c r="A1076" s="11" t="s">
        <v>4061</v>
      </c>
      <c r="B1076" s="11">
        <v>2017</v>
      </c>
      <c r="C1076" s="11" t="s">
        <v>4062</v>
      </c>
      <c r="D1076" s="11" t="s">
        <v>4063</v>
      </c>
      <c r="E1076" s="11">
        <v>47</v>
      </c>
      <c r="F1076" s="11">
        <v>1</v>
      </c>
      <c r="G1076" s="11" t="s">
        <v>4064</v>
      </c>
    </row>
    <row r="1077" spans="1:8" x14ac:dyDescent="0.3">
      <c r="A1077" s="11" t="s">
        <v>4065</v>
      </c>
      <c r="B1077" s="11">
        <v>2023</v>
      </c>
      <c r="C1077" s="11" t="s">
        <v>4066</v>
      </c>
      <c r="D1077" s="11" t="s">
        <v>4067</v>
      </c>
      <c r="E1077" s="11">
        <v>17</v>
      </c>
      <c r="F1077" s="11">
        <v>5</v>
      </c>
    </row>
    <row r="1078" spans="1:8" x14ac:dyDescent="0.3">
      <c r="A1078" s="11" t="s">
        <v>1092</v>
      </c>
      <c r="B1078" s="11">
        <v>2019</v>
      </c>
      <c r="C1078" s="11" t="s">
        <v>4068</v>
      </c>
      <c r="D1078" s="11" t="s">
        <v>978</v>
      </c>
      <c r="E1078" s="11" t="s">
        <v>4069</v>
      </c>
    </row>
    <row r="1079" spans="1:8" x14ac:dyDescent="0.3">
      <c r="A1079" s="11" t="s">
        <v>4070</v>
      </c>
      <c r="B1079" s="11">
        <v>2024</v>
      </c>
      <c r="C1079" s="11" t="s">
        <v>4071</v>
      </c>
      <c r="D1079" s="11" t="s">
        <v>4072</v>
      </c>
      <c r="G1079" s="11" t="s">
        <v>2326</v>
      </c>
    </row>
    <row r="1080" spans="1:8" x14ac:dyDescent="0.3">
      <c r="A1080" s="11" t="s">
        <v>4073</v>
      </c>
      <c r="B1080" s="11">
        <v>2020</v>
      </c>
      <c r="C1080" s="11" t="s">
        <v>4074</v>
      </c>
      <c r="D1080" s="11" t="s">
        <v>4075</v>
      </c>
    </row>
    <row r="1081" spans="1:8" x14ac:dyDescent="0.3">
      <c r="A1081" s="11" t="s">
        <v>4076</v>
      </c>
      <c r="B1081" s="11">
        <v>2019</v>
      </c>
      <c r="C1081" s="11" t="s">
        <v>4077</v>
      </c>
      <c r="D1081" s="11" t="s">
        <v>4078</v>
      </c>
      <c r="G1081" s="11" t="s">
        <v>4079</v>
      </c>
    </row>
    <row r="1082" spans="1:8" x14ac:dyDescent="0.3">
      <c r="A1082" s="11" t="s">
        <v>4080</v>
      </c>
      <c r="B1082" s="11">
        <v>2024</v>
      </c>
      <c r="C1082" s="11" t="s">
        <v>4081</v>
      </c>
      <c r="D1082" s="11" t="s">
        <v>4082</v>
      </c>
      <c r="G1082" s="11" t="s">
        <v>627</v>
      </c>
    </row>
    <row r="1083" spans="1:8" x14ac:dyDescent="0.3">
      <c r="A1083" s="11" t="s">
        <v>4083</v>
      </c>
      <c r="B1083" s="11">
        <v>2019</v>
      </c>
      <c r="C1083" s="11" t="s">
        <v>4084</v>
      </c>
      <c r="D1083" s="11" t="s">
        <v>4085</v>
      </c>
      <c r="G1083" s="11" t="s">
        <v>4086</v>
      </c>
    </row>
    <row r="1084" spans="1:8" x14ac:dyDescent="0.3">
      <c r="A1084" s="11" t="s">
        <v>4087</v>
      </c>
      <c r="B1084" s="11">
        <v>1998</v>
      </c>
      <c r="C1084" s="11" t="s">
        <v>4088</v>
      </c>
      <c r="D1084" s="11" t="s">
        <v>661</v>
      </c>
      <c r="E1084" s="11">
        <v>31</v>
      </c>
      <c r="F1084" s="11">
        <v>7</v>
      </c>
      <c r="G1084" s="11" t="s">
        <v>4089</v>
      </c>
    </row>
    <row r="1085" spans="1:8" x14ac:dyDescent="0.3">
      <c r="A1085" s="11" t="s">
        <v>4090</v>
      </c>
      <c r="B1085" s="11">
        <v>2008</v>
      </c>
      <c r="C1085" s="11" t="s">
        <v>4091</v>
      </c>
      <c r="D1085" s="11" t="s">
        <v>3455</v>
      </c>
      <c r="E1085" s="11">
        <v>49</v>
      </c>
      <c r="F1085" s="11">
        <v>4</v>
      </c>
      <c r="G1085" s="11" t="s">
        <v>4092</v>
      </c>
    </row>
    <row r="1086" spans="1:8" x14ac:dyDescent="0.3">
      <c r="A1086" s="11" t="s">
        <v>4093</v>
      </c>
      <c r="B1086" s="11">
        <v>2016</v>
      </c>
      <c r="C1086" s="11" t="s">
        <v>4094</v>
      </c>
      <c r="D1086" s="11" t="s">
        <v>4095</v>
      </c>
      <c r="G1086" s="11" t="s">
        <v>4096</v>
      </c>
    </row>
    <row r="1087" spans="1:8" x14ac:dyDescent="0.3">
      <c r="A1087" s="11" t="s">
        <v>4097</v>
      </c>
      <c r="B1087" s="11" t="s">
        <v>4098</v>
      </c>
      <c r="C1087" s="11" t="s">
        <v>283</v>
      </c>
      <c r="D1087" s="11" t="s">
        <v>597</v>
      </c>
      <c r="E1087" s="11">
        <v>60</v>
      </c>
      <c r="F1087" s="11">
        <v>4</v>
      </c>
      <c r="G1087" s="11">
        <v>103381</v>
      </c>
    </row>
    <row r="1088" spans="1:8" x14ac:dyDescent="0.3">
      <c r="A1088" s="11" t="s">
        <v>4097</v>
      </c>
      <c r="B1088" s="11" t="s">
        <v>4099</v>
      </c>
      <c r="C1088" s="11" t="s">
        <v>283</v>
      </c>
      <c r="D1088" s="11" t="s">
        <v>597</v>
      </c>
      <c r="E1088" s="11">
        <v>60</v>
      </c>
      <c r="F1088" s="11">
        <v>4</v>
      </c>
      <c r="G1088" s="11">
        <v>103381</v>
      </c>
      <c r="H1088" s="11" t="s">
        <v>4100</v>
      </c>
    </row>
    <row r="1089" spans="1:8" x14ac:dyDescent="0.3">
      <c r="A1089" s="11" t="s">
        <v>4101</v>
      </c>
      <c r="B1089" s="11">
        <v>2021</v>
      </c>
      <c r="C1089" s="11" t="s">
        <v>4102</v>
      </c>
      <c r="D1089" s="11" t="s">
        <v>4103</v>
      </c>
      <c r="G1089" s="11" t="s">
        <v>4104</v>
      </c>
    </row>
    <row r="1090" spans="1:8" x14ac:dyDescent="0.3">
      <c r="A1090" s="11" t="s">
        <v>4105</v>
      </c>
      <c r="B1090" s="11">
        <v>2021</v>
      </c>
      <c r="C1090" s="11" t="s">
        <v>4106</v>
      </c>
      <c r="D1090" s="11" t="s">
        <v>991</v>
      </c>
      <c r="E1090" s="11">
        <v>76</v>
      </c>
      <c r="G1090" s="11" t="s">
        <v>4107</v>
      </c>
    </row>
    <row r="1091" spans="1:8" x14ac:dyDescent="0.3">
      <c r="A1091" s="11" t="s">
        <v>4108</v>
      </c>
      <c r="B1091" s="11">
        <v>2024</v>
      </c>
      <c r="C1091" s="11" t="s">
        <v>4109</v>
      </c>
      <c r="D1091" s="11" t="s">
        <v>4110</v>
      </c>
      <c r="E1091" s="11">
        <v>1</v>
      </c>
      <c r="G1091" s="11" t="s">
        <v>4111</v>
      </c>
    </row>
    <row r="1092" spans="1:8" x14ac:dyDescent="0.3">
      <c r="A1092" s="11" t="s">
        <v>4112</v>
      </c>
      <c r="B1092" s="11">
        <v>2020</v>
      </c>
      <c r="C1092" s="11" t="s">
        <v>4113</v>
      </c>
      <c r="D1092" s="11" t="s">
        <v>4114</v>
      </c>
      <c r="G1092" s="11" t="s">
        <v>4115</v>
      </c>
    </row>
    <row r="1093" spans="1:8" x14ac:dyDescent="0.3">
      <c r="A1093" s="11" t="s">
        <v>4116</v>
      </c>
      <c r="B1093" s="11">
        <v>2024</v>
      </c>
      <c r="C1093" s="11" t="s">
        <v>4117</v>
      </c>
      <c r="D1093" s="11" t="s">
        <v>4118</v>
      </c>
      <c r="E1093" s="11">
        <v>38</v>
      </c>
      <c r="G1093" s="11" t="s">
        <v>4119</v>
      </c>
    </row>
    <row r="1094" spans="1:8" x14ac:dyDescent="0.3">
      <c r="A1094" s="11" t="s">
        <v>1549</v>
      </c>
      <c r="B1094" s="11">
        <v>2015</v>
      </c>
      <c r="C1094" s="11" t="s">
        <v>1550</v>
      </c>
      <c r="D1094" s="11" t="s">
        <v>1551</v>
      </c>
      <c r="E1094" s="11">
        <v>14</v>
      </c>
      <c r="F1094" s="11">
        <v>1</v>
      </c>
      <c r="G1094" s="11" t="s">
        <v>4120</v>
      </c>
    </row>
    <row r="1095" spans="1:8" x14ac:dyDescent="0.3">
      <c r="A1095" s="11" t="s">
        <v>4121</v>
      </c>
      <c r="B1095" s="11">
        <v>2020</v>
      </c>
      <c r="C1095" s="11" t="s">
        <v>4122</v>
      </c>
      <c r="D1095" s="11" t="s">
        <v>4123</v>
      </c>
      <c r="G1095" s="11" t="s">
        <v>4124</v>
      </c>
    </row>
    <row r="1096" spans="1:8" x14ac:dyDescent="0.3">
      <c r="A1096" s="11" t="s">
        <v>4125</v>
      </c>
      <c r="B1096" s="11">
        <v>2023</v>
      </c>
      <c r="C1096" s="11" t="s">
        <v>227</v>
      </c>
      <c r="D1096" s="11" t="s">
        <v>437</v>
      </c>
      <c r="G1096" s="11">
        <v>107817</v>
      </c>
    </row>
    <row r="1097" spans="1:8" x14ac:dyDescent="0.3">
      <c r="A1097" s="11" t="s">
        <v>4126</v>
      </c>
      <c r="B1097" s="11">
        <v>2024</v>
      </c>
      <c r="C1097" s="11" t="s">
        <v>4127</v>
      </c>
      <c r="D1097" s="11" t="s">
        <v>4128</v>
      </c>
      <c r="E1097" s="11">
        <v>32</v>
      </c>
      <c r="F1097" s="11">
        <v>1</v>
      </c>
      <c r="G1097" s="11" t="s">
        <v>4129</v>
      </c>
    </row>
    <row r="1098" spans="1:8" x14ac:dyDescent="0.3">
      <c r="A1098" s="11" t="s">
        <v>4130</v>
      </c>
      <c r="B1098" s="11">
        <v>2021</v>
      </c>
      <c r="C1098" s="11" t="s">
        <v>4131</v>
      </c>
      <c r="D1098" s="11" t="s">
        <v>4132</v>
      </c>
    </row>
    <row r="1099" spans="1:8" x14ac:dyDescent="0.3">
      <c r="A1099" s="11" t="s">
        <v>4133</v>
      </c>
      <c r="B1099" s="11">
        <v>2023</v>
      </c>
      <c r="C1099" s="11" t="s">
        <v>4134</v>
      </c>
      <c r="D1099" s="11" t="s">
        <v>4135</v>
      </c>
      <c r="E1099" s="11">
        <v>28</v>
      </c>
      <c r="F1099" s="11">
        <v>11</v>
      </c>
      <c r="G1099" s="11" t="s">
        <v>4136</v>
      </c>
      <c r="H1099" s="11" t="s">
        <v>4137</v>
      </c>
    </row>
    <row r="1100" spans="1:8" x14ac:dyDescent="0.3">
      <c r="A1100" s="11" t="s">
        <v>3856</v>
      </c>
      <c r="B1100" s="11">
        <v>2019</v>
      </c>
      <c r="C1100" s="11" t="s">
        <v>3857</v>
      </c>
      <c r="D1100" s="11" t="s">
        <v>597</v>
      </c>
      <c r="E1100" s="11">
        <v>56</v>
      </c>
      <c r="F1100" s="11">
        <v>5</v>
      </c>
      <c r="G1100" s="11" t="s">
        <v>4138</v>
      </c>
    </row>
    <row r="1101" spans="1:8" x14ac:dyDescent="0.3">
      <c r="A1101" s="11" t="s">
        <v>4139</v>
      </c>
      <c r="B1101" s="11">
        <v>1999</v>
      </c>
      <c r="C1101" s="11" t="s">
        <v>4140</v>
      </c>
      <c r="D1101" s="11" t="s">
        <v>4141</v>
      </c>
      <c r="G1101" s="11" t="s">
        <v>2624</v>
      </c>
    </row>
    <row r="1102" spans="1:8" x14ac:dyDescent="0.3">
      <c r="A1102" s="11" t="s">
        <v>4142</v>
      </c>
      <c r="B1102" s="11">
        <v>2022</v>
      </c>
      <c r="C1102" s="11" t="s">
        <v>4143</v>
      </c>
      <c r="D1102" s="11" t="s">
        <v>4144</v>
      </c>
      <c r="E1102" s="11">
        <v>13</v>
      </c>
      <c r="F1102" s="11">
        <v>6</v>
      </c>
      <c r="G1102" s="11">
        <v>273</v>
      </c>
    </row>
    <row r="1103" spans="1:8" x14ac:dyDescent="0.3">
      <c r="A1103" s="11" t="s">
        <v>4145</v>
      </c>
      <c r="B1103" s="11">
        <v>2020</v>
      </c>
      <c r="C1103" s="11" t="s">
        <v>4146</v>
      </c>
      <c r="D1103" s="11" t="s">
        <v>4147</v>
      </c>
    </row>
    <row r="1104" spans="1:8" x14ac:dyDescent="0.3">
      <c r="A1104" s="11" t="s">
        <v>464</v>
      </c>
      <c r="B1104" s="11">
        <v>2019</v>
      </c>
      <c r="C1104" s="11" t="s">
        <v>465</v>
      </c>
      <c r="D1104" s="11" t="s">
        <v>4148</v>
      </c>
      <c r="G1104" s="11" t="s">
        <v>467</v>
      </c>
    </row>
    <row r="1105" spans="1:7" x14ac:dyDescent="0.3">
      <c r="A1105" s="11" t="s">
        <v>4149</v>
      </c>
      <c r="B1105" s="11">
        <v>2022</v>
      </c>
      <c r="C1105" s="11" t="s">
        <v>4150</v>
      </c>
      <c r="D1105" s="11" t="s">
        <v>4151</v>
      </c>
      <c r="G1105" s="11" t="s">
        <v>4152</v>
      </c>
    </row>
    <row r="1106" spans="1:7" x14ac:dyDescent="0.3">
      <c r="A1106" s="11" t="s">
        <v>4153</v>
      </c>
      <c r="B1106" s="11">
        <v>2019</v>
      </c>
      <c r="C1106" s="11" t="s">
        <v>4154</v>
      </c>
      <c r="D1106" s="11" t="s">
        <v>4155</v>
      </c>
      <c r="G1106" s="11" t="s">
        <v>481</v>
      </c>
    </row>
    <row r="1107" spans="1:7" x14ac:dyDescent="0.3">
      <c r="A1107" s="11" t="s">
        <v>4156</v>
      </c>
      <c r="B1107" s="11">
        <v>2018</v>
      </c>
      <c r="C1107" s="11" t="s">
        <v>4157</v>
      </c>
      <c r="D1107" s="11" t="s">
        <v>4158</v>
      </c>
      <c r="E1107" s="11">
        <v>2253</v>
      </c>
      <c r="G1107" s="11" t="s">
        <v>2326</v>
      </c>
    </row>
    <row r="1108" spans="1:7" x14ac:dyDescent="0.3">
      <c r="A1108" s="11" t="s">
        <v>4159</v>
      </c>
      <c r="B1108" s="11">
        <v>2019</v>
      </c>
      <c r="C1108" s="11" t="s">
        <v>4160</v>
      </c>
      <c r="D1108" s="11" t="s">
        <v>4161</v>
      </c>
      <c r="G1108" s="11" t="s">
        <v>4162</v>
      </c>
    </row>
    <row r="1109" spans="1:7" x14ac:dyDescent="0.3">
      <c r="A1109" s="11" t="s">
        <v>4163</v>
      </c>
      <c r="B1109" s="11">
        <v>2018</v>
      </c>
      <c r="C1109" s="11" t="s">
        <v>4164</v>
      </c>
      <c r="D1109" s="11" t="s">
        <v>4165</v>
      </c>
      <c r="E1109" s="11">
        <v>2263</v>
      </c>
      <c r="G1109" s="11" t="s">
        <v>1950</v>
      </c>
    </row>
    <row r="1110" spans="1:7" x14ac:dyDescent="0.3">
      <c r="A1110" s="11" t="s">
        <v>4166</v>
      </c>
      <c r="B1110" s="11">
        <v>2020</v>
      </c>
      <c r="C1110" s="11" t="s">
        <v>4167</v>
      </c>
      <c r="D1110" s="11" t="s">
        <v>1139</v>
      </c>
      <c r="E1110" s="11">
        <v>509</v>
      </c>
      <c r="G1110" s="11" t="s">
        <v>4168</v>
      </c>
    </row>
    <row r="1111" spans="1:7" x14ac:dyDescent="0.3">
      <c r="A1111" s="11" t="s">
        <v>4169</v>
      </c>
      <c r="B1111" s="11">
        <v>2020</v>
      </c>
      <c r="C1111" s="11" t="s">
        <v>4170</v>
      </c>
      <c r="D1111" s="11" t="s">
        <v>4171</v>
      </c>
    </row>
    <row r="1112" spans="1:7" x14ac:dyDescent="0.3">
      <c r="A1112" s="11" t="s">
        <v>4172</v>
      </c>
      <c r="B1112" s="11">
        <v>1998</v>
      </c>
      <c r="C1112" s="11" t="s">
        <v>4173</v>
      </c>
      <c r="D1112" s="11" t="s">
        <v>564</v>
      </c>
      <c r="E1112" s="11">
        <v>10</v>
      </c>
      <c r="F1112" s="11">
        <v>7</v>
      </c>
      <c r="G1112" s="11" t="s">
        <v>4174</v>
      </c>
    </row>
    <row r="1113" spans="1:7" x14ac:dyDescent="0.3">
      <c r="A1113" s="11" t="s">
        <v>525</v>
      </c>
      <c r="B1113" s="11">
        <v>2018</v>
      </c>
      <c r="C1113" s="11" t="s">
        <v>526</v>
      </c>
      <c r="D1113" s="11" t="s">
        <v>527</v>
      </c>
      <c r="E1113" s="11">
        <v>51</v>
      </c>
      <c r="F1113" s="11">
        <v>4</v>
      </c>
      <c r="G1113" s="11" t="s">
        <v>2372</v>
      </c>
    </row>
    <row r="1114" spans="1:7" x14ac:dyDescent="0.3">
      <c r="A1114" s="11" t="s">
        <v>4175</v>
      </c>
      <c r="B1114" s="11">
        <v>2018</v>
      </c>
      <c r="C1114" s="11" t="s">
        <v>4176</v>
      </c>
      <c r="D1114" s="11" t="s">
        <v>4177</v>
      </c>
      <c r="E1114" s="11">
        <v>12</v>
      </c>
      <c r="F1114" s="11">
        <v>1</v>
      </c>
    </row>
    <row r="1115" spans="1:7" x14ac:dyDescent="0.3">
      <c r="A1115" s="11" t="s">
        <v>4178</v>
      </c>
      <c r="B1115" s="11">
        <v>2022</v>
      </c>
      <c r="C1115" s="11" t="s">
        <v>4179</v>
      </c>
      <c r="D1115" s="11" t="s">
        <v>4180</v>
      </c>
      <c r="G1115" s="11" t="s">
        <v>3170</v>
      </c>
    </row>
    <row r="1116" spans="1:7" x14ac:dyDescent="0.3">
      <c r="A1116" s="11" t="s">
        <v>4181</v>
      </c>
      <c r="B1116" s="11">
        <v>2021</v>
      </c>
      <c r="C1116" s="11" t="s">
        <v>4182</v>
      </c>
      <c r="D1116" s="11" t="s">
        <v>3186</v>
      </c>
      <c r="E1116" s="11">
        <v>11</v>
      </c>
      <c r="F1116" s="11">
        <v>7</v>
      </c>
      <c r="G1116" s="11">
        <v>3184</v>
      </c>
    </row>
    <row r="1117" spans="1:7" x14ac:dyDescent="0.3">
      <c r="A1117" s="11" t="s">
        <v>697</v>
      </c>
      <c r="B1117" s="11">
        <v>2018</v>
      </c>
      <c r="C1117" s="11" t="s">
        <v>4183</v>
      </c>
      <c r="D1117" s="11" t="s">
        <v>699</v>
      </c>
      <c r="G1117" s="11" t="s">
        <v>700</v>
      </c>
    </row>
    <row r="1118" spans="1:7" x14ac:dyDescent="0.3">
      <c r="A1118" s="11" t="s">
        <v>4184</v>
      </c>
      <c r="B1118" s="11">
        <v>2020</v>
      </c>
      <c r="C1118" s="11" t="s">
        <v>4185</v>
      </c>
      <c r="D1118" s="11" t="s">
        <v>4186</v>
      </c>
    </row>
    <row r="1119" spans="1:7" x14ac:dyDescent="0.3">
      <c r="A1119" s="11" t="s">
        <v>4187</v>
      </c>
      <c r="B1119" s="11">
        <v>2023</v>
      </c>
      <c r="C1119" s="11" t="s">
        <v>4188</v>
      </c>
      <c r="D1119" s="11" t="s">
        <v>4189</v>
      </c>
    </row>
    <row r="1120" spans="1:7" x14ac:dyDescent="0.3">
      <c r="A1120" s="11" t="s">
        <v>4190</v>
      </c>
      <c r="B1120" s="11">
        <v>2020</v>
      </c>
      <c r="C1120" s="11" t="s">
        <v>4191</v>
      </c>
      <c r="D1120" s="11" t="s">
        <v>4192</v>
      </c>
      <c r="E1120" s="11">
        <v>2765</v>
      </c>
    </row>
    <row r="1121" spans="1:8" x14ac:dyDescent="0.3">
      <c r="A1121" s="11" t="s">
        <v>4193</v>
      </c>
      <c r="B1121" s="11">
        <v>2022</v>
      </c>
      <c r="C1121" s="11" t="s">
        <v>4194</v>
      </c>
      <c r="D1121" s="11" t="s">
        <v>4195</v>
      </c>
    </row>
    <row r="1122" spans="1:8" x14ac:dyDescent="0.3">
      <c r="A1122" s="11" t="s">
        <v>4196</v>
      </c>
      <c r="B1122" s="11">
        <v>2020</v>
      </c>
      <c r="C1122" s="11" t="s">
        <v>4197</v>
      </c>
      <c r="D1122" s="11" t="s">
        <v>4198</v>
      </c>
      <c r="G1122" s="11" t="s">
        <v>1950</v>
      </c>
    </row>
    <row r="1123" spans="1:8" x14ac:dyDescent="0.3">
      <c r="A1123" s="11" t="s">
        <v>4199</v>
      </c>
      <c r="B1123" s="11">
        <v>2020</v>
      </c>
      <c r="C1123" s="11" t="s">
        <v>4200</v>
      </c>
      <c r="D1123" s="11" t="s">
        <v>1239</v>
      </c>
      <c r="E1123" s="11">
        <v>15</v>
      </c>
      <c r="F1123" s="11">
        <v>8</v>
      </c>
      <c r="G1123" s="11" t="s">
        <v>4201</v>
      </c>
    </row>
    <row r="1124" spans="1:8" x14ac:dyDescent="0.3">
      <c r="A1124" s="11" t="s">
        <v>4202</v>
      </c>
      <c r="B1124" s="11">
        <v>2019</v>
      </c>
      <c r="C1124" s="11" t="s">
        <v>4203</v>
      </c>
      <c r="D1124" s="11" t="s">
        <v>4204</v>
      </c>
      <c r="G1124" s="11" t="s">
        <v>4205</v>
      </c>
    </row>
    <row r="1125" spans="1:8" x14ac:dyDescent="0.3">
      <c r="A1125" s="11" t="s">
        <v>617</v>
      </c>
      <c r="B1125" s="11">
        <v>2021</v>
      </c>
      <c r="C1125" s="11" t="s">
        <v>4206</v>
      </c>
      <c r="D1125" s="11" t="s">
        <v>619</v>
      </c>
      <c r="E1125" s="11">
        <v>55</v>
      </c>
      <c r="G1125" s="11" t="s">
        <v>4207</v>
      </c>
    </row>
    <row r="1126" spans="1:8" x14ac:dyDescent="0.3">
      <c r="A1126" s="11" t="s">
        <v>4208</v>
      </c>
      <c r="B1126" s="11">
        <v>2015</v>
      </c>
      <c r="C1126" s="11" t="s">
        <v>4209</v>
      </c>
      <c r="D1126" s="11" t="s">
        <v>4210</v>
      </c>
    </row>
    <row r="1127" spans="1:8" x14ac:dyDescent="0.3">
      <c r="A1127" s="11" t="s">
        <v>4211</v>
      </c>
      <c r="B1127" s="11">
        <v>2021</v>
      </c>
      <c r="C1127" s="11" t="s">
        <v>4212</v>
      </c>
      <c r="D1127" s="11" t="s">
        <v>4213</v>
      </c>
      <c r="E1127" s="11">
        <v>67</v>
      </c>
      <c r="G1127" s="11" t="s">
        <v>4214</v>
      </c>
    </row>
    <row r="1128" spans="1:8" x14ac:dyDescent="0.3">
      <c r="A1128" s="11" t="s">
        <v>4215</v>
      </c>
      <c r="B1128" s="11">
        <v>2017</v>
      </c>
      <c r="C1128" s="11" t="s">
        <v>1664</v>
      </c>
      <c r="D1128" s="11" t="s">
        <v>4216</v>
      </c>
      <c r="G1128" s="11" t="s">
        <v>1666</v>
      </c>
    </row>
    <row r="1129" spans="1:8" x14ac:dyDescent="0.3">
      <c r="A1129" s="11" t="s">
        <v>4217</v>
      </c>
      <c r="B1129" s="11">
        <v>2001</v>
      </c>
      <c r="C1129" s="11" t="s">
        <v>4218</v>
      </c>
      <c r="D1129" s="11" t="s">
        <v>4219</v>
      </c>
      <c r="E1129" s="11">
        <v>137</v>
      </c>
    </row>
    <row r="1130" spans="1:8" x14ac:dyDescent="0.3">
      <c r="A1130" s="11" t="s">
        <v>4220</v>
      </c>
      <c r="B1130" s="11">
        <v>2022</v>
      </c>
      <c r="C1130" s="11" t="s">
        <v>4221</v>
      </c>
      <c r="D1130" s="11" t="s">
        <v>4222</v>
      </c>
      <c r="E1130" s="11">
        <v>11</v>
      </c>
      <c r="F1130" s="11">
        <v>1</v>
      </c>
      <c r="G1130" s="11">
        <v>82</v>
      </c>
    </row>
    <row r="1131" spans="1:8" x14ac:dyDescent="0.3">
      <c r="A1131" s="11" t="s">
        <v>4223</v>
      </c>
      <c r="B1131" s="11">
        <v>2022</v>
      </c>
      <c r="C1131" s="11" t="s">
        <v>4224</v>
      </c>
      <c r="D1131" s="11" t="s">
        <v>4225</v>
      </c>
    </row>
    <row r="1132" spans="1:8" x14ac:dyDescent="0.3">
      <c r="A1132" s="11" t="s">
        <v>4226</v>
      </c>
      <c r="B1132" s="11">
        <v>2021</v>
      </c>
      <c r="C1132" s="11" t="s">
        <v>4227</v>
      </c>
      <c r="D1132" s="11" t="s">
        <v>4228</v>
      </c>
    </row>
    <row r="1133" spans="1:8" x14ac:dyDescent="0.3">
      <c r="A1133" s="11" t="s">
        <v>645</v>
      </c>
      <c r="B1133" s="11">
        <v>2016</v>
      </c>
      <c r="C1133" s="11" t="s">
        <v>739</v>
      </c>
      <c r="D1133" s="11" t="s">
        <v>647</v>
      </c>
      <c r="G1133" s="11" t="s">
        <v>648</v>
      </c>
    </row>
    <row r="1134" spans="1:8" x14ac:dyDescent="0.3">
      <c r="A1134" s="11" t="s">
        <v>4229</v>
      </c>
      <c r="B1134" s="11">
        <v>2019</v>
      </c>
      <c r="C1134" s="11" t="s">
        <v>4230</v>
      </c>
      <c r="D1134" s="11" t="s">
        <v>4231</v>
      </c>
      <c r="G1134" s="11" t="s">
        <v>4232</v>
      </c>
    </row>
    <row r="1135" spans="1:8" x14ac:dyDescent="0.3">
      <c r="A1135" s="11" t="s">
        <v>4233</v>
      </c>
      <c r="B1135" s="11">
        <v>2020</v>
      </c>
      <c r="C1135" s="11" t="s">
        <v>4234</v>
      </c>
      <c r="D1135" s="11" t="s">
        <v>4235</v>
      </c>
    </row>
    <row r="1136" spans="1:8" x14ac:dyDescent="0.3">
      <c r="A1136" s="11" t="s">
        <v>4236</v>
      </c>
      <c r="B1136" s="11">
        <v>2018</v>
      </c>
      <c r="C1136" s="11" t="s">
        <v>4237</v>
      </c>
      <c r="D1136" s="11" t="s">
        <v>4238</v>
      </c>
      <c r="G1136" s="11" t="s">
        <v>4239</v>
      </c>
      <c r="H1136" s="11" t="s">
        <v>4240</v>
      </c>
    </row>
    <row r="1137" spans="1:8" x14ac:dyDescent="0.3">
      <c r="A1137" s="11" t="s">
        <v>4241</v>
      </c>
      <c r="B1137" s="11">
        <v>2018</v>
      </c>
      <c r="C1137" s="11" t="s">
        <v>4242</v>
      </c>
      <c r="D1137" s="11" t="s">
        <v>4243</v>
      </c>
      <c r="H1137" s="8" t="s">
        <v>4244</v>
      </c>
    </row>
    <row r="1138" spans="1:8" x14ac:dyDescent="0.3">
      <c r="A1138" s="11" t="s">
        <v>4245</v>
      </c>
      <c r="B1138" s="11">
        <v>1995</v>
      </c>
      <c r="C1138" s="11" t="s">
        <v>4246</v>
      </c>
      <c r="D1138" s="11" t="s">
        <v>1351</v>
      </c>
      <c r="E1138" s="11">
        <v>117</v>
      </c>
      <c r="G1138" s="11" t="s">
        <v>4247</v>
      </c>
    </row>
    <row r="1139" spans="1:8" x14ac:dyDescent="0.3">
      <c r="A1139" s="11" t="s">
        <v>4248</v>
      </c>
      <c r="B1139" s="11">
        <v>2019</v>
      </c>
      <c r="C1139" s="11" t="s">
        <v>4249</v>
      </c>
      <c r="D1139" s="11" t="s">
        <v>4248</v>
      </c>
      <c r="H1139" s="8" t="s">
        <v>4250</v>
      </c>
    </row>
    <row r="1140" spans="1:8" x14ac:dyDescent="0.3">
      <c r="A1140" s="11" t="s">
        <v>4251</v>
      </c>
      <c r="B1140" s="11">
        <v>2015</v>
      </c>
      <c r="C1140" s="11" t="s">
        <v>4252</v>
      </c>
      <c r="D1140" s="11" t="s">
        <v>437</v>
      </c>
      <c r="E1140" s="11">
        <v>44</v>
      </c>
      <c r="G1140" s="11" t="s">
        <v>4253</v>
      </c>
    </row>
    <row r="1141" spans="1:8" x14ac:dyDescent="0.3">
      <c r="A1141" s="11" t="s">
        <v>4254</v>
      </c>
      <c r="B1141" s="11">
        <v>2017</v>
      </c>
      <c r="C1141" s="11" t="s">
        <v>4255</v>
      </c>
      <c r="D1141" s="11" t="s">
        <v>4256</v>
      </c>
      <c r="H1141" s="8" t="s">
        <v>4257</v>
      </c>
    </row>
    <row r="1142" spans="1:8" x14ac:dyDescent="0.3">
      <c r="A1142" s="11" t="s">
        <v>2160</v>
      </c>
      <c r="B1142" s="11">
        <v>2019</v>
      </c>
      <c r="C1142" s="11" t="s">
        <v>4258</v>
      </c>
      <c r="D1142" s="11" t="s">
        <v>4259</v>
      </c>
    </row>
    <row r="1143" spans="1:8" x14ac:dyDescent="0.3">
      <c r="A1143" s="11" t="s">
        <v>4260</v>
      </c>
      <c r="B1143" s="11">
        <v>2014</v>
      </c>
      <c r="C1143" s="11" t="s">
        <v>4261</v>
      </c>
      <c r="D1143" s="11" t="s">
        <v>4262</v>
      </c>
    </row>
    <row r="1144" spans="1:8" x14ac:dyDescent="0.3">
      <c r="A1144" s="11" t="s">
        <v>4263</v>
      </c>
      <c r="B1144" s="11">
        <v>2014</v>
      </c>
      <c r="C1144" s="11" t="s">
        <v>4264</v>
      </c>
      <c r="D1144" s="11" t="s">
        <v>4067</v>
      </c>
      <c r="E1144" s="11">
        <v>8</v>
      </c>
      <c r="F1144" s="11">
        <v>2</v>
      </c>
      <c r="H1144" s="11" t="s">
        <v>4265</v>
      </c>
    </row>
    <row r="1145" spans="1:8" x14ac:dyDescent="0.3">
      <c r="A1145" s="11" t="s">
        <v>4266</v>
      </c>
      <c r="B1145" s="11">
        <v>2009</v>
      </c>
      <c r="C1145" s="11" t="s">
        <v>4267</v>
      </c>
      <c r="D1145" s="11" t="s">
        <v>4268</v>
      </c>
      <c r="E1145" s="11">
        <v>16</v>
      </c>
      <c r="F1145" s="11">
        <v>1</v>
      </c>
      <c r="G1145" s="11" t="s">
        <v>4269</v>
      </c>
    </row>
    <row r="1146" spans="1:8" x14ac:dyDescent="0.3">
      <c r="A1146" s="11" t="s">
        <v>4270</v>
      </c>
      <c r="B1146" s="11">
        <v>2015</v>
      </c>
      <c r="C1146" s="11" t="s">
        <v>4271</v>
      </c>
      <c r="D1146" s="11" t="s">
        <v>1551</v>
      </c>
      <c r="E1146" s="11">
        <v>14</v>
      </c>
      <c r="G1146" s="11" t="s">
        <v>4272</v>
      </c>
    </row>
    <row r="1147" spans="1:8" x14ac:dyDescent="0.3">
      <c r="A1147" s="11" t="s">
        <v>4273</v>
      </c>
      <c r="B1147" s="11" t="s">
        <v>4274</v>
      </c>
      <c r="C1147" s="11" t="s">
        <v>4275</v>
      </c>
      <c r="D1147" s="11" t="s">
        <v>4276</v>
      </c>
    </row>
    <row r="1148" spans="1:8" x14ac:dyDescent="0.3">
      <c r="A1148" s="11" t="s">
        <v>4273</v>
      </c>
      <c r="B1148" s="11" t="s">
        <v>4277</v>
      </c>
      <c r="C1148" s="11" t="s">
        <v>4278</v>
      </c>
      <c r="D1148" s="11"/>
      <c r="G1148" s="11" t="s">
        <v>4279</v>
      </c>
      <c r="H1148" s="11" t="s">
        <v>4280</v>
      </c>
    </row>
    <row r="1149" spans="1:8" x14ac:dyDescent="0.3">
      <c r="A1149" s="11" t="s">
        <v>4281</v>
      </c>
      <c r="B1149" s="11">
        <v>2011</v>
      </c>
      <c r="C1149" s="11" t="s">
        <v>4282</v>
      </c>
      <c r="D1149" s="11" t="s">
        <v>437</v>
      </c>
      <c r="E1149" s="11">
        <v>27</v>
      </c>
      <c r="G1149" s="11" t="s">
        <v>4283</v>
      </c>
    </row>
    <row r="1150" spans="1:8" x14ac:dyDescent="0.3">
      <c r="A1150" s="11" t="s">
        <v>4284</v>
      </c>
      <c r="B1150" s="11">
        <v>2007</v>
      </c>
      <c r="C1150" s="11" t="s">
        <v>4285</v>
      </c>
      <c r="D1150" s="11" t="s">
        <v>4286</v>
      </c>
    </row>
    <row r="1151" spans="1:8" x14ac:dyDescent="0.3">
      <c r="A1151" s="11" t="s">
        <v>4287</v>
      </c>
      <c r="B1151" s="11">
        <v>2019</v>
      </c>
      <c r="C1151" s="11" t="s">
        <v>4288</v>
      </c>
      <c r="D1151" s="11" t="s">
        <v>4289</v>
      </c>
      <c r="H1151" s="8" t="s">
        <v>4290</v>
      </c>
    </row>
    <row r="1152" spans="1:8" x14ac:dyDescent="0.3">
      <c r="A1152" s="11" t="s">
        <v>4291</v>
      </c>
      <c r="B1152" s="11">
        <v>2009</v>
      </c>
      <c r="C1152" s="11" t="s">
        <v>4292</v>
      </c>
      <c r="D1152" s="11" t="s">
        <v>4293</v>
      </c>
    </row>
    <row r="1153" spans="1:8" x14ac:dyDescent="0.3">
      <c r="A1153" s="11" t="s">
        <v>4294</v>
      </c>
      <c r="B1153" s="11">
        <v>2009</v>
      </c>
      <c r="C1153" s="11" t="s">
        <v>4295</v>
      </c>
      <c r="D1153" s="11" t="s">
        <v>4296</v>
      </c>
      <c r="E1153" s="11">
        <v>217</v>
      </c>
      <c r="F1153" s="11">
        <v>4</v>
      </c>
      <c r="G1153" s="11" t="s">
        <v>4297</v>
      </c>
    </row>
    <row r="1154" spans="1:8" x14ac:dyDescent="0.3">
      <c r="A1154" s="11" t="s">
        <v>4298</v>
      </c>
      <c r="B1154" s="11">
        <v>2019</v>
      </c>
      <c r="C1154" s="11" t="s">
        <v>4299</v>
      </c>
      <c r="D1154" s="11" t="s">
        <v>4300</v>
      </c>
    </row>
    <row r="1155" spans="1:8" x14ac:dyDescent="0.3">
      <c r="A1155" s="11" t="s">
        <v>4301</v>
      </c>
      <c r="B1155" s="11">
        <v>2014</v>
      </c>
      <c r="C1155" s="11" t="s">
        <v>3936</v>
      </c>
      <c r="D1155" s="11" t="s">
        <v>437</v>
      </c>
      <c r="E1155" s="11">
        <v>36</v>
      </c>
      <c r="G1155" s="11" t="s">
        <v>3937</v>
      </c>
      <c r="H1155" s="11" t="s">
        <v>4302</v>
      </c>
    </row>
    <row r="1156" spans="1:8" x14ac:dyDescent="0.3">
      <c r="A1156" s="11" t="s">
        <v>4303</v>
      </c>
      <c r="B1156" s="11">
        <v>2003</v>
      </c>
      <c r="C1156" s="11" t="s">
        <v>4304</v>
      </c>
      <c r="D1156" s="11" t="s">
        <v>4305</v>
      </c>
    </row>
    <row r="1157" spans="1:8" x14ac:dyDescent="0.3">
      <c r="A1157" s="11" t="s">
        <v>4306</v>
      </c>
      <c r="B1157" s="11">
        <v>2018</v>
      </c>
      <c r="C1157" s="11" t="s">
        <v>4307</v>
      </c>
      <c r="D1157" s="11" t="s">
        <v>1699</v>
      </c>
      <c r="H1157" s="8" t="s">
        <v>4308</v>
      </c>
    </row>
    <row r="1158" spans="1:8" x14ac:dyDescent="0.3">
      <c r="A1158" s="11" t="s">
        <v>4309</v>
      </c>
      <c r="B1158" s="11">
        <v>2018</v>
      </c>
      <c r="C1158" s="11" t="s">
        <v>4310</v>
      </c>
      <c r="D1158" s="11" t="s">
        <v>4311</v>
      </c>
      <c r="H1158" s="8" t="s">
        <v>4312</v>
      </c>
    </row>
    <row r="1159" spans="1:8" x14ac:dyDescent="0.3">
      <c r="A1159" s="11" t="s">
        <v>4313</v>
      </c>
      <c r="B1159" s="11">
        <v>2019</v>
      </c>
      <c r="C1159" s="11" t="s">
        <v>4314</v>
      </c>
      <c r="D1159" s="11" t="s">
        <v>4315</v>
      </c>
    </row>
    <row r="1160" spans="1:8" x14ac:dyDescent="0.3">
      <c r="A1160" s="11" t="s">
        <v>4316</v>
      </c>
      <c r="B1160" s="11">
        <v>2010</v>
      </c>
      <c r="C1160" s="11" t="s">
        <v>4317</v>
      </c>
      <c r="D1160" s="11" t="s">
        <v>4318</v>
      </c>
      <c r="E1160" s="11">
        <v>20</v>
      </c>
      <c r="F1160" s="11">
        <v>2</v>
      </c>
      <c r="G1160" s="11" t="s">
        <v>4319</v>
      </c>
      <c r="H1160" s="11" t="s">
        <v>4320</v>
      </c>
    </row>
    <row r="1161" spans="1:8" x14ac:dyDescent="0.3">
      <c r="A1161" s="11" t="s">
        <v>4321</v>
      </c>
      <c r="B1161" s="11">
        <v>2018</v>
      </c>
      <c r="C1161" s="11" t="s">
        <v>4322</v>
      </c>
      <c r="D1161" s="11" t="s">
        <v>3953</v>
      </c>
      <c r="E1161" s="11">
        <v>1</v>
      </c>
      <c r="G1161" s="11" t="s">
        <v>4323</v>
      </c>
    </row>
    <row r="1162" spans="1:8" x14ac:dyDescent="0.3">
      <c r="A1162" s="11" t="s">
        <v>4324</v>
      </c>
      <c r="B1162" s="11">
        <v>2015</v>
      </c>
      <c r="C1162" s="11" t="s">
        <v>4325</v>
      </c>
      <c r="D1162" s="11" t="s">
        <v>4326</v>
      </c>
      <c r="E1162" s="11">
        <v>73</v>
      </c>
      <c r="G1162" s="11">
        <v>4</v>
      </c>
    </row>
    <row r="1163" spans="1:8" x14ac:dyDescent="0.3">
      <c r="A1163" s="11" t="s">
        <v>3968</v>
      </c>
      <c r="B1163" s="11">
        <v>2014</v>
      </c>
      <c r="C1163" s="11" t="s">
        <v>4327</v>
      </c>
      <c r="D1163" s="11" t="s">
        <v>4328</v>
      </c>
    </row>
    <row r="1164" spans="1:8" x14ac:dyDescent="0.3">
      <c r="A1164" s="11" t="s">
        <v>3968</v>
      </c>
      <c r="B1164" s="11">
        <v>2019</v>
      </c>
      <c r="C1164" s="11" t="s">
        <v>4329</v>
      </c>
      <c r="D1164" s="11" t="s">
        <v>4330</v>
      </c>
      <c r="H1164" s="8" t="s">
        <v>4331</v>
      </c>
    </row>
    <row r="1165" spans="1:8" x14ac:dyDescent="0.3">
      <c r="A1165" s="11" t="s">
        <v>4332</v>
      </c>
      <c r="B1165" s="11">
        <v>2013</v>
      </c>
      <c r="C1165" s="11" t="s">
        <v>4333</v>
      </c>
      <c r="D1165" s="11" t="s">
        <v>4334</v>
      </c>
    </row>
    <row r="1166" spans="1:8" x14ac:dyDescent="0.3">
      <c r="A1166" s="11" t="s">
        <v>4335</v>
      </c>
      <c r="B1166" s="11">
        <v>2019</v>
      </c>
      <c r="C1166" s="11" t="s">
        <v>4336</v>
      </c>
      <c r="D1166" s="11" t="s">
        <v>4337</v>
      </c>
      <c r="H1166" s="8" t="s">
        <v>4338</v>
      </c>
    </row>
    <row r="1167" spans="1:8" x14ac:dyDescent="0.3">
      <c r="A1167" s="11" t="s">
        <v>4339</v>
      </c>
      <c r="B1167" s="11">
        <v>2013</v>
      </c>
      <c r="C1167" s="11" t="s">
        <v>4340</v>
      </c>
      <c r="D1167" s="11" t="s">
        <v>4341</v>
      </c>
      <c r="E1167" s="11">
        <v>47</v>
      </c>
      <c r="G1167" s="11" t="s">
        <v>4342</v>
      </c>
    </row>
    <row r="1168" spans="1:8" x14ac:dyDescent="0.3">
      <c r="A1168" s="11" t="s">
        <v>4343</v>
      </c>
      <c r="B1168" s="11">
        <v>2018</v>
      </c>
      <c r="C1168" s="11" t="s">
        <v>4344</v>
      </c>
      <c r="D1168" s="11" t="s">
        <v>4345</v>
      </c>
      <c r="E1168" s="11">
        <v>158</v>
      </c>
      <c r="F1168" s="11">
        <v>1</v>
      </c>
      <c r="G1168" s="11" t="s">
        <v>4346</v>
      </c>
      <c r="H1168" s="11" t="s">
        <v>4347</v>
      </c>
    </row>
    <row r="1169" spans="1:8" x14ac:dyDescent="0.3">
      <c r="A1169" s="11" t="s">
        <v>4348</v>
      </c>
      <c r="B1169" s="11">
        <v>2011</v>
      </c>
      <c r="C1169" s="11" t="s">
        <v>4349</v>
      </c>
      <c r="D1169" s="11" t="s">
        <v>1520</v>
      </c>
      <c r="E1169" s="11">
        <v>13</v>
      </c>
      <c r="F1169" s="11">
        <v>1</v>
      </c>
      <c r="G1169" s="11" t="s">
        <v>4350</v>
      </c>
    </row>
    <row r="1170" spans="1:8" x14ac:dyDescent="0.3">
      <c r="A1170" s="11" t="s">
        <v>3615</v>
      </c>
      <c r="B1170" s="11">
        <v>2012</v>
      </c>
      <c r="C1170" s="11" t="s">
        <v>4351</v>
      </c>
      <c r="D1170" s="11" t="s">
        <v>3617</v>
      </c>
      <c r="E1170" s="11">
        <v>22</v>
      </c>
      <c r="F1170" s="11">
        <v>3</v>
      </c>
      <c r="G1170" s="11" t="s">
        <v>4352</v>
      </c>
    </row>
    <row r="1171" spans="1:8" x14ac:dyDescent="0.3">
      <c r="A1171" s="11" t="s">
        <v>4353</v>
      </c>
      <c r="B1171" s="11">
        <v>2019</v>
      </c>
      <c r="C1171" s="11" t="s">
        <v>4354</v>
      </c>
      <c r="D1171" s="11" t="s">
        <v>4355</v>
      </c>
      <c r="E1171" s="11">
        <v>46</v>
      </c>
      <c r="F1171" s="11">
        <v>1</v>
      </c>
      <c r="G1171" s="11" t="s">
        <v>4356</v>
      </c>
    </row>
    <row r="1172" spans="1:8" x14ac:dyDescent="0.3">
      <c r="A1172" s="11" t="s">
        <v>4357</v>
      </c>
      <c r="B1172" s="11">
        <v>2019</v>
      </c>
      <c r="C1172" s="11" t="s">
        <v>4358</v>
      </c>
      <c r="D1172" s="11" t="s">
        <v>2785</v>
      </c>
      <c r="H1172" s="8" t="s">
        <v>4359</v>
      </c>
    </row>
    <row r="1173" spans="1:8" x14ac:dyDescent="0.3">
      <c r="A1173" s="11" t="s">
        <v>4360</v>
      </c>
      <c r="B1173" s="11">
        <v>2009</v>
      </c>
      <c r="C1173" s="11" t="s">
        <v>4361</v>
      </c>
      <c r="D1173" s="11" t="s">
        <v>4296</v>
      </c>
      <c r="E1173" s="11">
        <v>217</v>
      </c>
      <c r="F1173" s="11">
        <v>4</v>
      </c>
      <c r="G1173" s="11" t="s">
        <v>4362</v>
      </c>
      <c r="H1173" s="11" t="s">
        <v>4363</v>
      </c>
    </row>
    <row r="1174" spans="1:8" x14ac:dyDescent="0.3">
      <c r="A1174" s="11" t="s">
        <v>4364</v>
      </c>
      <c r="B1174" s="11">
        <v>2014</v>
      </c>
      <c r="C1174" s="11" t="s">
        <v>4365</v>
      </c>
      <c r="D1174" s="11" t="s">
        <v>1555</v>
      </c>
      <c r="E1174" s="11">
        <v>55</v>
      </c>
      <c r="F1174" s="11">
        <v>5</v>
      </c>
      <c r="G1174" s="11" t="s">
        <v>4366</v>
      </c>
    </row>
    <row r="1175" spans="1:8" x14ac:dyDescent="0.3">
      <c r="A1175" s="11" t="s">
        <v>4367</v>
      </c>
      <c r="B1175" s="11">
        <v>2011</v>
      </c>
      <c r="C1175" s="11" t="s">
        <v>4368</v>
      </c>
      <c r="D1175" s="11" t="s">
        <v>4369</v>
      </c>
      <c r="E1175" s="11">
        <v>42</v>
      </c>
      <c r="G1175" s="11" t="s">
        <v>4370</v>
      </c>
      <c r="H1175" s="11" t="s">
        <v>4371</v>
      </c>
    </row>
    <row r="1176" spans="1:8" x14ac:dyDescent="0.3">
      <c r="A1176" s="11" t="s">
        <v>4372</v>
      </c>
      <c r="B1176" s="11">
        <v>2019</v>
      </c>
      <c r="C1176" s="11" t="s">
        <v>4373</v>
      </c>
      <c r="D1176" s="11"/>
      <c r="G1176" s="8" t="s">
        <v>4374</v>
      </c>
    </row>
    <row r="1177" spans="1:8" x14ac:dyDescent="0.3">
      <c r="A1177" s="11" t="s">
        <v>4375</v>
      </c>
      <c r="B1177" s="11">
        <v>2018</v>
      </c>
      <c r="C1177" s="11" t="s">
        <v>4376</v>
      </c>
      <c r="D1177" s="11" t="s">
        <v>4377</v>
      </c>
      <c r="H1177" s="8" t="s">
        <v>4378</v>
      </c>
    </row>
    <row r="1178" spans="1:8" x14ac:dyDescent="0.3">
      <c r="A1178" s="11" t="s">
        <v>4379</v>
      </c>
      <c r="B1178" s="11">
        <v>2020</v>
      </c>
      <c r="C1178" s="11" t="s">
        <v>4380</v>
      </c>
      <c r="D1178" s="11" t="s">
        <v>4381</v>
      </c>
      <c r="H1178" s="8" t="s">
        <v>4382</v>
      </c>
    </row>
    <row r="1179" spans="1:8" x14ac:dyDescent="0.3">
      <c r="A1179" s="11" t="s">
        <v>4383</v>
      </c>
      <c r="B1179" s="11">
        <v>2010</v>
      </c>
      <c r="C1179" s="11" t="s">
        <v>4384</v>
      </c>
      <c r="D1179" s="11" t="s">
        <v>4318</v>
      </c>
      <c r="E1179" s="11">
        <v>20</v>
      </c>
      <c r="F1179" s="11">
        <v>2</v>
      </c>
      <c r="G1179" s="11" t="s">
        <v>4385</v>
      </c>
    </row>
    <row r="1180" spans="1:8" x14ac:dyDescent="0.3">
      <c r="A1180" s="11" t="s">
        <v>4386</v>
      </c>
      <c r="B1180" s="11">
        <v>2015</v>
      </c>
      <c r="C1180" s="11" t="s">
        <v>4387</v>
      </c>
      <c r="D1180" s="11" t="s">
        <v>4388</v>
      </c>
      <c r="E1180" s="11">
        <v>2</v>
      </c>
      <c r="F1180" s="11">
        <v>2</v>
      </c>
      <c r="G1180" s="11" t="s">
        <v>4389</v>
      </c>
    </row>
    <row r="1181" spans="1:8" x14ac:dyDescent="0.3">
      <c r="A1181" s="11" t="s">
        <v>4390</v>
      </c>
      <c r="B1181" s="11">
        <v>1993</v>
      </c>
      <c r="C1181" s="11" t="s">
        <v>4391</v>
      </c>
      <c r="D1181" s="11" t="s">
        <v>4392</v>
      </c>
    </row>
    <row r="1182" spans="1:8" x14ac:dyDescent="0.3">
      <c r="A1182" s="11" t="s">
        <v>4393</v>
      </c>
      <c r="B1182" s="11">
        <v>2019</v>
      </c>
      <c r="C1182" s="11" t="s">
        <v>4394</v>
      </c>
      <c r="D1182" s="11" t="s">
        <v>4395</v>
      </c>
      <c r="H1182" s="8" t="s">
        <v>4396</v>
      </c>
    </row>
    <row r="1183" spans="1:8" x14ac:dyDescent="0.3">
      <c r="A1183" s="11" t="s">
        <v>2776</v>
      </c>
      <c r="B1183" s="11">
        <v>2011</v>
      </c>
      <c r="C1183" s="11" t="s">
        <v>2777</v>
      </c>
      <c r="D1183" s="11" t="s">
        <v>4397</v>
      </c>
      <c r="E1183" s="11">
        <v>12</v>
      </c>
      <c r="G1183" s="11" t="s">
        <v>2778</v>
      </c>
    </row>
    <row r="1184" spans="1:8" x14ac:dyDescent="0.3">
      <c r="A1184" s="11" t="s">
        <v>4398</v>
      </c>
      <c r="B1184" s="11" t="s">
        <v>4399</v>
      </c>
      <c r="C1184" s="11" t="s">
        <v>4400</v>
      </c>
      <c r="D1184" s="11" t="s">
        <v>4401</v>
      </c>
      <c r="H1184" s="8" t="s">
        <v>4402</v>
      </c>
    </row>
    <row r="1185" spans="1:8" x14ac:dyDescent="0.3">
      <c r="A1185" s="11" t="s">
        <v>4398</v>
      </c>
      <c r="B1185" s="11" t="s">
        <v>4403</v>
      </c>
      <c r="C1185" s="11" t="s">
        <v>4404</v>
      </c>
      <c r="D1185" s="11" t="s">
        <v>4401</v>
      </c>
      <c r="H1185" s="8" t="s">
        <v>4405</v>
      </c>
    </row>
    <row r="1186" spans="1:8" x14ac:dyDescent="0.3">
      <c r="A1186" s="11" t="s">
        <v>4406</v>
      </c>
      <c r="B1186" s="11">
        <v>2020</v>
      </c>
      <c r="C1186" s="11" t="s">
        <v>4407</v>
      </c>
      <c r="D1186" s="11" t="s">
        <v>1626</v>
      </c>
      <c r="H1186" s="8" t="s">
        <v>4408</v>
      </c>
    </row>
    <row r="1187" spans="1:8" x14ac:dyDescent="0.3">
      <c r="A1187" s="11" t="s">
        <v>4409</v>
      </c>
      <c r="B1187" s="11">
        <v>2020</v>
      </c>
      <c r="C1187" s="11" t="s">
        <v>4410</v>
      </c>
      <c r="D1187" s="11" t="s">
        <v>1626</v>
      </c>
      <c r="H1187" s="8" t="s">
        <v>4411</v>
      </c>
    </row>
    <row r="1188" spans="1:8" x14ac:dyDescent="0.3">
      <c r="A1188" s="11" t="s">
        <v>4412</v>
      </c>
      <c r="B1188" s="11">
        <v>2019</v>
      </c>
      <c r="C1188" s="11" t="s">
        <v>4413</v>
      </c>
      <c r="D1188" s="11" t="s">
        <v>1699</v>
      </c>
      <c r="H1188" s="8" t="s">
        <v>4414</v>
      </c>
    </row>
    <row r="1189" spans="1:8" x14ac:dyDescent="0.3">
      <c r="A1189" s="11" t="s">
        <v>4415</v>
      </c>
      <c r="B1189" s="11">
        <v>2009</v>
      </c>
      <c r="C1189" s="11" t="s">
        <v>4416</v>
      </c>
      <c r="D1189" s="11" t="s">
        <v>4417</v>
      </c>
      <c r="E1189" s="11">
        <v>1</v>
      </c>
      <c r="G1189" s="11" t="s">
        <v>4418</v>
      </c>
    </row>
    <row r="1190" spans="1:8" x14ac:dyDescent="0.3">
      <c r="A1190" s="11" t="s">
        <v>1478</v>
      </c>
      <c r="B1190" s="11">
        <v>1999</v>
      </c>
      <c r="C1190" s="11" t="s">
        <v>4419</v>
      </c>
      <c r="D1190" s="11" t="s">
        <v>1206</v>
      </c>
      <c r="E1190" s="11">
        <v>22</v>
      </c>
      <c r="G1190" s="11" t="s">
        <v>4420</v>
      </c>
    </row>
    <row r="1191" spans="1:8" x14ac:dyDescent="0.3">
      <c r="A1191" s="11" t="s">
        <v>4421</v>
      </c>
      <c r="B1191" s="11">
        <v>2011</v>
      </c>
      <c r="C1191" s="11" t="s">
        <v>4422</v>
      </c>
      <c r="D1191" s="11" t="s">
        <v>4423</v>
      </c>
      <c r="E1191" s="11">
        <v>30</v>
      </c>
      <c r="F1191" s="11">
        <v>2</v>
      </c>
      <c r="G1191" s="11" t="s">
        <v>4424</v>
      </c>
      <c r="H1191" s="11" t="s">
        <v>4425</v>
      </c>
    </row>
    <row r="1192" spans="1:8" x14ac:dyDescent="0.3">
      <c r="A1192" s="11" t="s">
        <v>4090</v>
      </c>
      <c r="B1192" s="11">
        <v>2008</v>
      </c>
      <c r="C1192" s="11" t="s">
        <v>4091</v>
      </c>
      <c r="D1192" s="11" t="s">
        <v>3455</v>
      </c>
      <c r="E1192" s="11">
        <v>49</v>
      </c>
      <c r="F1192" s="11">
        <v>4</v>
      </c>
      <c r="G1192" s="11" t="s">
        <v>4092</v>
      </c>
    </row>
    <row r="1193" spans="1:8" x14ac:dyDescent="0.3">
      <c r="A1193" s="11" t="s">
        <v>4426</v>
      </c>
      <c r="B1193" s="11">
        <v>2010</v>
      </c>
      <c r="C1193" s="11" t="s">
        <v>4427</v>
      </c>
      <c r="D1193" s="11" t="s">
        <v>4428</v>
      </c>
      <c r="E1193" s="11">
        <v>88</v>
      </c>
      <c r="H1193" s="11" t="s">
        <v>4429</v>
      </c>
    </row>
    <row r="1194" spans="1:8" x14ac:dyDescent="0.3">
      <c r="A1194" s="11" t="s">
        <v>4430</v>
      </c>
      <c r="B1194" s="11">
        <v>2004</v>
      </c>
      <c r="C1194" s="11" t="s">
        <v>4431</v>
      </c>
      <c r="D1194" s="11" t="s">
        <v>4432</v>
      </c>
      <c r="E1194" s="11">
        <v>7</v>
      </c>
      <c r="F1194" s="11">
        <v>3</v>
      </c>
      <c r="G1194" s="11" t="s">
        <v>4433</v>
      </c>
    </row>
    <row r="1195" spans="1:8" x14ac:dyDescent="0.3">
      <c r="A1195" s="11" t="s">
        <v>2992</v>
      </c>
      <c r="B1195" s="11"/>
      <c r="C1195" s="11" t="s">
        <v>4434</v>
      </c>
      <c r="D1195" s="11" t="s">
        <v>1060</v>
      </c>
      <c r="G1195" s="8" t="s">
        <v>4435</v>
      </c>
    </row>
    <row r="1196" spans="1:8" x14ac:dyDescent="0.3">
      <c r="A1196" s="11" t="s">
        <v>4436</v>
      </c>
      <c r="B1196" s="11">
        <v>2019</v>
      </c>
      <c r="C1196" s="11" t="s">
        <v>4437</v>
      </c>
      <c r="D1196" s="11" t="s">
        <v>4438</v>
      </c>
    </row>
    <row r="1197" spans="1:8" x14ac:dyDescent="0.3">
      <c r="A1197" s="11" t="s">
        <v>4439</v>
      </c>
      <c r="B1197" s="11">
        <v>2015</v>
      </c>
      <c r="C1197" s="11" t="s">
        <v>4440</v>
      </c>
      <c r="D1197" s="11" t="s">
        <v>4441</v>
      </c>
      <c r="E1197" s="11">
        <v>10</v>
      </c>
      <c r="F1197" s="11">
        <v>6</v>
      </c>
      <c r="G1197" s="11" t="s">
        <v>4442</v>
      </c>
    </row>
    <row r="1198" spans="1:8" x14ac:dyDescent="0.3">
      <c r="A1198" s="11" t="s">
        <v>4443</v>
      </c>
      <c r="B1198" s="11">
        <v>2009</v>
      </c>
      <c r="C1198" s="11" t="s">
        <v>4444</v>
      </c>
      <c r="D1198" s="11" t="s">
        <v>1555</v>
      </c>
      <c r="E1198" s="11">
        <v>45</v>
      </c>
      <c r="F1198" s="11">
        <v>4</v>
      </c>
      <c r="G1198" s="11" t="s">
        <v>4445</v>
      </c>
    </row>
    <row r="1199" spans="1:8" x14ac:dyDescent="0.3">
      <c r="A1199" s="11" t="s">
        <v>1549</v>
      </c>
      <c r="B1199" s="11">
        <v>2015</v>
      </c>
      <c r="C1199" s="11" t="s">
        <v>1550</v>
      </c>
      <c r="D1199" s="11" t="s">
        <v>1551</v>
      </c>
      <c r="E1199" s="11">
        <v>14</v>
      </c>
      <c r="G1199" s="11" t="s">
        <v>4120</v>
      </c>
    </row>
    <row r="1200" spans="1:8" x14ac:dyDescent="0.3">
      <c r="A1200" s="11" t="s">
        <v>4446</v>
      </c>
      <c r="B1200" s="11">
        <v>2019</v>
      </c>
      <c r="C1200" s="11" t="s">
        <v>4447</v>
      </c>
      <c r="D1200" s="11"/>
      <c r="G1200" s="8" t="s">
        <v>4448</v>
      </c>
    </row>
    <row r="1201" spans="1:8" x14ac:dyDescent="0.3">
      <c r="A1201" s="11" t="s">
        <v>1561</v>
      </c>
      <c r="B1201" s="11">
        <v>2012</v>
      </c>
      <c r="C1201" s="11" t="s">
        <v>1562</v>
      </c>
      <c r="D1201" s="11" t="s">
        <v>4449</v>
      </c>
      <c r="G1201" s="11" t="s">
        <v>4450</v>
      </c>
    </row>
    <row r="1202" spans="1:8" x14ac:dyDescent="0.3">
      <c r="A1202" s="11" t="s">
        <v>4451</v>
      </c>
      <c r="B1202" s="11">
        <v>2012</v>
      </c>
      <c r="C1202" s="11" t="s">
        <v>4452</v>
      </c>
      <c r="D1202" s="11" t="s">
        <v>4453</v>
      </c>
      <c r="E1202" s="11">
        <v>41</v>
      </c>
      <c r="G1202" s="11" t="s">
        <v>4454</v>
      </c>
    </row>
    <row r="1203" spans="1:8" x14ac:dyDescent="0.3">
      <c r="A1203" s="11" t="s">
        <v>4455</v>
      </c>
      <c r="B1203" s="11">
        <v>2014</v>
      </c>
      <c r="C1203" s="11" t="s">
        <v>4456</v>
      </c>
      <c r="D1203" s="11" t="s">
        <v>4457</v>
      </c>
      <c r="E1203" s="11">
        <v>38</v>
      </c>
      <c r="F1203" s="11">
        <v>2</v>
      </c>
      <c r="G1203" s="11" t="s">
        <v>4458</v>
      </c>
      <c r="H1203" s="11" t="s">
        <v>4459</v>
      </c>
    </row>
    <row r="1204" spans="1:8" x14ac:dyDescent="0.3">
      <c r="A1204" s="11" t="s">
        <v>4460</v>
      </c>
      <c r="B1204" s="11">
        <v>2009</v>
      </c>
      <c r="C1204" s="11" t="s">
        <v>4461</v>
      </c>
      <c r="D1204" s="11" t="s">
        <v>4462</v>
      </c>
      <c r="E1204" s="11">
        <v>3</v>
      </c>
      <c r="G1204" s="11" t="s">
        <v>4463</v>
      </c>
      <c r="H1204" s="11" t="s">
        <v>4464</v>
      </c>
    </row>
    <row r="1205" spans="1:8" x14ac:dyDescent="0.3">
      <c r="A1205" s="11" t="s">
        <v>454</v>
      </c>
      <c r="B1205" s="11">
        <v>2018</v>
      </c>
      <c r="C1205" s="11" t="s">
        <v>455</v>
      </c>
      <c r="D1205" s="11" t="s">
        <v>4465</v>
      </c>
      <c r="G1205" s="11" t="s">
        <v>457</v>
      </c>
    </row>
    <row r="1206" spans="1:8" x14ac:dyDescent="0.3">
      <c r="A1206" s="11" t="s">
        <v>4466</v>
      </c>
      <c r="B1206" s="11">
        <v>2023</v>
      </c>
      <c r="C1206" s="11" t="s">
        <v>4467</v>
      </c>
      <c r="D1206" s="11" t="s">
        <v>715</v>
      </c>
    </row>
    <row r="1207" spans="1:8" x14ac:dyDescent="0.3">
      <c r="A1207" s="11" t="s">
        <v>3886</v>
      </c>
      <c r="B1207" s="11">
        <v>2020</v>
      </c>
      <c r="C1207" s="11" t="s">
        <v>3887</v>
      </c>
      <c r="D1207" s="11" t="s">
        <v>2832</v>
      </c>
      <c r="E1207" s="11">
        <v>90</v>
      </c>
      <c r="G1207" s="11" t="s">
        <v>3888</v>
      </c>
    </row>
    <row r="1208" spans="1:8" x14ac:dyDescent="0.3">
      <c r="A1208" s="11" t="s">
        <v>4468</v>
      </c>
      <c r="B1208" s="11">
        <v>2011</v>
      </c>
      <c r="C1208" s="11" t="s">
        <v>4469</v>
      </c>
      <c r="D1208" s="11"/>
    </row>
    <row r="1209" spans="1:8" x14ac:dyDescent="0.3">
      <c r="A1209" s="11" t="s">
        <v>4470</v>
      </c>
      <c r="B1209" s="11">
        <v>2021</v>
      </c>
      <c r="C1209" s="11" t="s">
        <v>4471</v>
      </c>
      <c r="D1209" s="11" t="s">
        <v>4472</v>
      </c>
      <c r="E1209" s="11">
        <v>65</v>
      </c>
      <c r="F1209" s="11">
        <v>3</v>
      </c>
      <c r="G1209" s="11" t="s">
        <v>4473</v>
      </c>
    </row>
    <row r="1210" spans="1:8" x14ac:dyDescent="0.3">
      <c r="A1210" s="11" t="s">
        <v>4273</v>
      </c>
      <c r="B1210" s="11">
        <v>2017</v>
      </c>
      <c r="C1210" s="11" t="s">
        <v>4278</v>
      </c>
      <c r="D1210" s="11" t="s">
        <v>4474</v>
      </c>
      <c r="G1210" s="11" t="s">
        <v>4279</v>
      </c>
    </row>
    <row r="1211" spans="1:8" x14ac:dyDescent="0.3">
      <c r="A1211" s="11" t="s">
        <v>3561</v>
      </c>
      <c r="B1211" s="11">
        <v>2019</v>
      </c>
      <c r="C1211" s="11" t="s">
        <v>4475</v>
      </c>
      <c r="D1211" s="11" t="s">
        <v>3563</v>
      </c>
      <c r="G1211" s="11" t="s">
        <v>3564</v>
      </c>
    </row>
    <row r="1212" spans="1:8" x14ac:dyDescent="0.3">
      <c r="A1212" s="11" t="s">
        <v>4476</v>
      </c>
      <c r="B1212" s="11">
        <v>2017</v>
      </c>
      <c r="C1212" s="11" t="s">
        <v>4477</v>
      </c>
      <c r="D1212" s="11"/>
    </row>
    <row r="1213" spans="1:8" x14ac:dyDescent="0.3">
      <c r="A1213" s="11" t="s">
        <v>4478</v>
      </c>
      <c r="B1213" s="11">
        <v>2014</v>
      </c>
      <c r="C1213" s="11" t="s">
        <v>3575</v>
      </c>
      <c r="D1213" s="11" t="s">
        <v>4479</v>
      </c>
      <c r="E1213" s="11">
        <v>27</v>
      </c>
      <c r="G1213" s="11" t="s">
        <v>3577</v>
      </c>
    </row>
    <row r="1214" spans="1:8" x14ac:dyDescent="0.3">
      <c r="A1214" s="11" t="s">
        <v>4480</v>
      </c>
      <c r="B1214" s="11">
        <v>2017</v>
      </c>
      <c r="C1214" s="11" t="s">
        <v>4481</v>
      </c>
      <c r="D1214" s="11" t="s">
        <v>4482</v>
      </c>
      <c r="E1214" s="11">
        <v>10</v>
      </c>
      <c r="G1214" s="11" t="s">
        <v>4483</v>
      </c>
    </row>
    <row r="1215" spans="1:8" x14ac:dyDescent="0.3">
      <c r="A1215" s="11" t="s">
        <v>4484</v>
      </c>
      <c r="B1215" s="11">
        <v>2014</v>
      </c>
      <c r="C1215" s="11" t="s">
        <v>4485</v>
      </c>
      <c r="D1215" s="11" t="s">
        <v>4486</v>
      </c>
      <c r="E1215" s="11">
        <v>13</v>
      </c>
      <c r="G1215" s="11" t="s">
        <v>4487</v>
      </c>
    </row>
    <row r="1216" spans="1:8" x14ac:dyDescent="0.3">
      <c r="A1216" s="11" t="s">
        <v>836</v>
      </c>
      <c r="B1216" s="11">
        <v>2019</v>
      </c>
      <c r="C1216" s="11" t="s">
        <v>3718</v>
      </c>
      <c r="D1216" s="11" t="s">
        <v>4488</v>
      </c>
      <c r="G1216" s="11" t="s">
        <v>839</v>
      </c>
    </row>
    <row r="1217" spans="1:8" x14ac:dyDescent="0.3">
      <c r="A1217" s="11" t="s">
        <v>4489</v>
      </c>
      <c r="B1217" s="11">
        <v>2011</v>
      </c>
      <c r="C1217" s="11" t="s">
        <v>1765</v>
      </c>
      <c r="D1217" s="11" t="s">
        <v>4177</v>
      </c>
      <c r="E1217" s="11">
        <v>5</v>
      </c>
      <c r="G1217" s="11" t="s">
        <v>1767</v>
      </c>
    </row>
    <row r="1218" spans="1:8" x14ac:dyDescent="0.3">
      <c r="A1218" s="11" t="s">
        <v>3938</v>
      </c>
      <c r="B1218" s="11">
        <v>2020</v>
      </c>
      <c r="C1218" s="11" t="s">
        <v>3939</v>
      </c>
      <c r="D1218" s="8" t="s">
        <v>4490</v>
      </c>
      <c r="H1218" s="8" t="s">
        <v>4491</v>
      </c>
    </row>
    <row r="1219" spans="1:8" x14ac:dyDescent="0.3">
      <c r="A1219" s="11" t="s">
        <v>4492</v>
      </c>
      <c r="B1219" s="11">
        <v>2021</v>
      </c>
      <c r="C1219" s="11" t="s">
        <v>4493</v>
      </c>
      <c r="D1219" s="11" t="s">
        <v>715</v>
      </c>
      <c r="E1219" s="11">
        <v>9</v>
      </c>
      <c r="G1219" s="11" t="s">
        <v>4494</v>
      </c>
    </row>
    <row r="1220" spans="1:8" x14ac:dyDescent="0.3">
      <c r="A1220" s="11" t="s">
        <v>4495</v>
      </c>
      <c r="B1220" s="11">
        <v>2023</v>
      </c>
      <c r="C1220" s="11" t="s">
        <v>4496</v>
      </c>
      <c r="D1220" s="11"/>
      <c r="G1220" s="8" t="s">
        <v>4497</v>
      </c>
    </row>
    <row r="1221" spans="1:8" x14ac:dyDescent="0.3">
      <c r="A1221" s="11" t="s">
        <v>4498</v>
      </c>
      <c r="B1221" s="11">
        <v>2021</v>
      </c>
      <c r="C1221" s="11" t="s">
        <v>4499</v>
      </c>
      <c r="D1221" s="11" t="s">
        <v>4500</v>
      </c>
      <c r="G1221" s="11" t="s">
        <v>4501</v>
      </c>
    </row>
    <row r="1222" spans="1:8" x14ac:dyDescent="0.3">
      <c r="A1222" s="11" t="s">
        <v>4502</v>
      </c>
      <c r="B1222" s="11">
        <v>2022</v>
      </c>
      <c r="C1222" s="11" t="s">
        <v>4503</v>
      </c>
      <c r="D1222" s="11" t="s">
        <v>4504</v>
      </c>
      <c r="E1222" s="11">
        <v>45</v>
      </c>
      <c r="G1222" s="11" t="s">
        <v>4505</v>
      </c>
    </row>
    <row r="1223" spans="1:8" x14ac:dyDescent="0.3">
      <c r="A1223" s="11" t="s">
        <v>4506</v>
      </c>
      <c r="B1223" s="11">
        <v>2021</v>
      </c>
      <c r="C1223" s="11" t="s">
        <v>4507</v>
      </c>
      <c r="D1223" s="11" t="s">
        <v>4508</v>
      </c>
      <c r="G1223" s="11" t="s">
        <v>1622</v>
      </c>
    </row>
    <row r="1224" spans="1:8" x14ac:dyDescent="0.3">
      <c r="A1224" s="11" t="s">
        <v>4509</v>
      </c>
      <c r="B1224" s="11">
        <v>2006</v>
      </c>
      <c r="C1224" s="11" t="s">
        <v>4510</v>
      </c>
      <c r="D1224" s="11" t="s">
        <v>4511</v>
      </c>
      <c r="E1224" s="11">
        <v>13</v>
      </c>
      <c r="F1224" s="11">
        <v>3</v>
      </c>
      <c r="G1224" s="11" t="s">
        <v>4512</v>
      </c>
    </row>
    <row r="1225" spans="1:8" x14ac:dyDescent="0.3">
      <c r="A1225" s="11" t="s">
        <v>3954</v>
      </c>
      <c r="B1225" s="11">
        <v>2020</v>
      </c>
      <c r="C1225" s="11" t="s">
        <v>3955</v>
      </c>
      <c r="D1225" s="11" t="s">
        <v>3956</v>
      </c>
      <c r="G1225" s="11" t="s">
        <v>3957</v>
      </c>
    </row>
    <row r="1226" spans="1:8" x14ac:dyDescent="0.3">
      <c r="A1226" s="11" t="s">
        <v>4513</v>
      </c>
      <c r="B1226" s="11">
        <v>2022</v>
      </c>
      <c r="C1226" s="11" t="s">
        <v>4514</v>
      </c>
      <c r="D1226" s="11" t="s">
        <v>4177</v>
      </c>
      <c r="E1226" s="11">
        <v>16</v>
      </c>
      <c r="G1226" s="11" t="s">
        <v>4515</v>
      </c>
    </row>
    <row r="1227" spans="1:8" x14ac:dyDescent="0.3">
      <c r="A1227" s="11" t="s">
        <v>4516</v>
      </c>
      <c r="B1227" s="11">
        <v>2020</v>
      </c>
      <c r="C1227" s="11" t="s">
        <v>4517</v>
      </c>
      <c r="D1227" s="11" t="s">
        <v>4518</v>
      </c>
      <c r="H1227" s="8" t="s">
        <v>4519</v>
      </c>
    </row>
    <row r="1228" spans="1:8" x14ac:dyDescent="0.3">
      <c r="A1228" s="11" t="s">
        <v>4520</v>
      </c>
      <c r="B1228" s="11">
        <v>2014</v>
      </c>
      <c r="C1228" s="11" t="s">
        <v>3594</v>
      </c>
      <c r="D1228" s="11" t="s">
        <v>3595</v>
      </c>
      <c r="G1228" s="11" t="s">
        <v>3596</v>
      </c>
    </row>
    <row r="1229" spans="1:8" x14ac:dyDescent="0.3">
      <c r="A1229" s="11" t="s">
        <v>4521</v>
      </c>
      <c r="B1229" s="11">
        <v>2014</v>
      </c>
      <c r="C1229" s="11" t="s">
        <v>4522</v>
      </c>
      <c r="D1229" s="11" t="s">
        <v>4523</v>
      </c>
      <c r="G1229" s="11" t="s">
        <v>4524</v>
      </c>
    </row>
    <row r="1230" spans="1:8" x14ac:dyDescent="0.3">
      <c r="A1230" s="11" t="s">
        <v>4525</v>
      </c>
      <c r="B1230" s="11">
        <v>2015</v>
      </c>
      <c r="C1230" s="11" t="s">
        <v>4526</v>
      </c>
      <c r="D1230" s="11" t="s">
        <v>4527</v>
      </c>
      <c r="E1230" s="11">
        <v>7</v>
      </c>
      <c r="G1230" s="11" t="s">
        <v>4528</v>
      </c>
    </row>
    <row r="1231" spans="1:8" x14ac:dyDescent="0.3">
      <c r="A1231" s="11" t="s">
        <v>4529</v>
      </c>
      <c r="B1231" s="11">
        <v>2023</v>
      </c>
      <c r="C1231" s="11" t="s">
        <v>4530</v>
      </c>
      <c r="D1231" s="11" t="s">
        <v>437</v>
      </c>
      <c r="E1231" s="11">
        <v>142</v>
      </c>
      <c r="G1231" s="11">
        <v>107670</v>
      </c>
    </row>
    <row r="1232" spans="1:8" x14ac:dyDescent="0.3">
      <c r="A1232" s="11" t="s">
        <v>4531</v>
      </c>
      <c r="B1232" s="11">
        <v>2019</v>
      </c>
      <c r="C1232" s="11" t="s">
        <v>4532</v>
      </c>
      <c r="D1232" s="11" t="s">
        <v>4161</v>
      </c>
      <c r="G1232" s="11" t="s">
        <v>4389</v>
      </c>
    </row>
    <row r="1233" spans="1:7" x14ac:dyDescent="0.3">
      <c r="A1233" s="11" t="s">
        <v>4533</v>
      </c>
      <c r="B1233" s="11">
        <v>2019</v>
      </c>
      <c r="C1233" s="11" t="s">
        <v>4534</v>
      </c>
      <c r="D1233" s="11" t="s">
        <v>4535</v>
      </c>
      <c r="G1233" s="11" t="s">
        <v>4536</v>
      </c>
    </row>
    <row r="1234" spans="1:7" x14ac:dyDescent="0.3">
      <c r="A1234" s="11" t="s">
        <v>4537</v>
      </c>
      <c r="B1234" s="11">
        <v>2019</v>
      </c>
      <c r="C1234" s="11" t="s">
        <v>4538</v>
      </c>
      <c r="D1234" s="11" t="s">
        <v>4539</v>
      </c>
      <c r="E1234" s="11">
        <v>2</v>
      </c>
      <c r="G1234" s="11" t="s">
        <v>4540</v>
      </c>
    </row>
    <row r="1235" spans="1:7" x14ac:dyDescent="0.3">
      <c r="A1235" s="11" t="s">
        <v>4014</v>
      </c>
      <c r="B1235" s="11">
        <v>2019</v>
      </c>
      <c r="C1235" s="11" t="s">
        <v>4541</v>
      </c>
      <c r="D1235" s="11" t="s">
        <v>4542</v>
      </c>
      <c r="G1235" s="11" t="s">
        <v>2197</v>
      </c>
    </row>
    <row r="1236" spans="1:7" x14ac:dyDescent="0.3">
      <c r="A1236" s="11" t="s">
        <v>4543</v>
      </c>
      <c r="B1236" s="11">
        <v>2021</v>
      </c>
      <c r="C1236" s="11" t="s">
        <v>4544</v>
      </c>
      <c r="D1236" s="11" t="s">
        <v>704</v>
      </c>
      <c r="E1236" s="11">
        <v>118</v>
      </c>
      <c r="G1236" s="11" t="s">
        <v>4545</v>
      </c>
    </row>
    <row r="1237" spans="1:7" x14ac:dyDescent="0.3">
      <c r="A1237" s="11" t="s">
        <v>4546</v>
      </c>
      <c r="B1237" s="11">
        <v>2021</v>
      </c>
      <c r="C1237" s="11" t="s">
        <v>4547</v>
      </c>
      <c r="D1237" s="11" t="s">
        <v>4548</v>
      </c>
      <c r="E1237" s="11">
        <v>21</v>
      </c>
      <c r="F1237" s="11">
        <v>2</v>
      </c>
      <c r="G1237" s="11">
        <v>100221</v>
      </c>
    </row>
    <row r="1238" spans="1:7" x14ac:dyDescent="0.3">
      <c r="A1238" s="11" t="s">
        <v>4549</v>
      </c>
      <c r="B1238" s="11">
        <v>2021</v>
      </c>
      <c r="C1238" s="11" t="s">
        <v>4550</v>
      </c>
      <c r="D1238" s="11" t="s">
        <v>527</v>
      </c>
      <c r="E1238" s="11">
        <v>54</v>
      </c>
      <c r="F1238" s="11">
        <v>1</v>
      </c>
      <c r="G1238" s="11" t="s">
        <v>4551</v>
      </c>
    </row>
    <row r="1239" spans="1:7" x14ac:dyDescent="0.3">
      <c r="A1239" s="11" t="s">
        <v>4552</v>
      </c>
      <c r="B1239" s="11">
        <v>2010</v>
      </c>
      <c r="C1239" s="11" t="s">
        <v>4553</v>
      </c>
      <c r="D1239" s="11" t="s">
        <v>4554</v>
      </c>
      <c r="G1239" s="11">
        <v>482</v>
      </c>
    </row>
    <row r="1240" spans="1:7" x14ac:dyDescent="0.3">
      <c r="A1240" s="11" t="s">
        <v>4555</v>
      </c>
      <c r="B1240" s="11">
        <v>2022</v>
      </c>
      <c r="C1240" s="11" t="s">
        <v>4556</v>
      </c>
      <c r="D1240" s="11" t="s">
        <v>715</v>
      </c>
      <c r="E1240" s="11">
        <v>10</v>
      </c>
      <c r="G1240" s="11" t="s">
        <v>4557</v>
      </c>
    </row>
    <row r="1241" spans="1:7" x14ac:dyDescent="0.3">
      <c r="A1241" s="11" t="s">
        <v>4558</v>
      </c>
      <c r="B1241" s="11">
        <v>2023</v>
      </c>
      <c r="C1241" s="11" t="s">
        <v>4559</v>
      </c>
      <c r="D1241" s="11" t="s">
        <v>715</v>
      </c>
    </row>
    <row r="1242" spans="1:7" x14ac:dyDescent="0.3">
      <c r="A1242" s="11" t="s">
        <v>4390</v>
      </c>
      <c r="B1242" s="11">
        <v>2000</v>
      </c>
      <c r="C1242" s="11" t="s">
        <v>4560</v>
      </c>
      <c r="D1242" s="11" t="s">
        <v>4561</v>
      </c>
      <c r="E1242" s="11">
        <v>1</v>
      </c>
      <c r="G1242" s="11" t="s">
        <v>4562</v>
      </c>
    </row>
    <row r="1243" spans="1:7" x14ac:dyDescent="0.3">
      <c r="A1243" s="11" t="s">
        <v>4390</v>
      </c>
      <c r="B1243" s="11">
        <v>2012</v>
      </c>
      <c r="C1243" s="11" t="s">
        <v>4563</v>
      </c>
      <c r="D1243" s="11" t="s">
        <v>4564</v>
      </c>
      <c r="E1243" s="11">
        <v>9</v>
      </c>
      <c r="F1243" s="11">
        <v>5</v>
      </c>
      <c r="G1243" s="11" t="s">
        <v>4565</v>
      </c>
    </row>
    <row r="1244" spans="1:7" x14ac:dyDescent="0.3">
      <c r="A1244" s="11" t="s">
        <v>4566</v>
      </c>
      <c r="B1244" s="11">
        <v>2019</v>
      </c>
      <c r="C1244" s="11" t="s">
        <v>4567</v>
      </c>
      <c r="D1244" s="11"/>
      <c r="G1244" s="8" t="s">
        <v>4568</v>
      </c>
    </row>
    <row r="1245" spans="1:7" x14ac:dyDescent="0.3">
      <c r="A1245" s="11" t="s">
        <v>4569</v>
      </c>
      <c r="B1245" s="11">
        <v>2016</v>
      </c>
      <c r="C1245" s="11" t="s">
        <v>4570</v>
      </c>
      <c r="D1245" s="11" t="s">
        <v>4571</v>
      </c>
      <c r="E1245" s="11">
        <v>8</v>
      </c>
      <c r="G1245" s="11" t="s">
        <v>4572</v>
      </c>
    </row>
    <row r="1246" spans="1:7" x14ac:dyDescent="0.3">
      <c r="A1246" s="11" t="s">
        <v>4573</v>
      </c>
      <c r="B1246" s="11">
        <v>2015</v>
      </c>
      <c r="C1246" s="11" t="s">
        <v>4574</v>
      </c>
      <c r="D1246" s="11" t="s">
        <v>4575</v>
      </c>
      <c r="G1246" s="11" t="s">
        <v>4576</v>
      </c>
    </row>
    <row r="1247" spans="1:7" x14ac:dyDescent="0.3">
      <c r="A1247" s="11" t="s">
        <v>4577</v>
      </c>
      <c r="B1247" s="11">
        <v>2016</v>
      </c>
      <c r="C1247" s="11" t="s">
        <v>4578</v>
      </c>
      <c r="D1247" s="11" t="s">
        <v>2101</v>
      </c>
      <c r="E1247" s="11">
        <v>6</v>
      </c>
      <c r="G1247" s="11" t="s">
        <v>589</v>
      </c>
    </row>
    <row r="1248" spans="1:7" x14ac:dyDescent="0.3">
      <c r="A1248" s="11" t="s">
        <v>4579</v>
      </c>
      <c r="B1248" s="11">
        <v>2017</v>
      </c>
      <c r="C1248" s="11" t="s">
        <v>4580</v>
      </c>
      <c r="D1248" s="11" t="s">
        <v>4581</v>
      </c>
      <c r="G1248" s="11" t="s">
        <v>4582</v>
      </c>
    </row>
    <row r="1249" spans="1:7" x14ac:dyDescent="0.3">
      <c r="A1249" s="11" t="s">
        <v>4579</v>
      </c>
      <c r="B1249" s="11">
        <v>2018</v>
      </c>
      <c r="C1249" s="11" t="s">
        <v>4583</v>
      </c>
      <c r="D1249" s="11" t="s">
        <v>4584</v>
      </c>
      <c r="G1249" s="11" t="s">
        <v>4585</v>
      </c>
    </row>
    <row r="1250" spans="1:7" x14ac:dyDescent="0.3">
      <c r="A1250" s="11" t="s">
        <v>1468</v>
      </c>
      <c r="B1250" s="11">
        <v>2011</v>
      </c>
      <c r="C1250" s="11" t="s">
        <v>1469</v>
      </c>
      <c r="D1250" s="11" t="s">
        <v>3818</v>
      </c>
      <c r="E1250" s="11">
        <v>2</v>
      </c>
      <c r="G1250" s="11" t="s">
        <v>3507</v>
      </c>
    </row>
    <row r="1251" spans="1:7" x14ac:dyDescent="0.3">
      <c r="A1251" s="11" t="s">
        <v>4586</v>
      </c>
      <c r="B1251" s="11">
        <v>2018</v>
      </c>
      <c r="C1251" s="11" t="s">
        <v>3650</v>
      </c>
      <c r="D1251" s="11" t="s">
        <v>3651</v>
      </c>
      <c r="G1251" s="11" t="s">
        <v>2197</v>
      </c>
    </row>
    <row r="1252" spans="1:7" x14ac:dyDescent="0.3">
      <c r="A1252" s="11" t="s">
        <v>4587</v>
      </c>
      <c r="B1252" s="11">
        <v>2018</v>
      </c>
      <c r="C1252" s="11" t="s">
        <v>4588</v>
      </c>
      <c r="D1252" s="11" t="s">
        <v>4589</v>
      </c>
      <c r="G1252" s="11" t="s">
        <v>2624</v>
      </c>
    </row>
    <row r="1253" spans="1:7" x14ac:dyDescent="0.3">
      <c r="A1253" s="11" t="s">
        <v>4590</v>
      </c>
      <c r="B1253" s="11">
        <v>2019</v>
      </c>
      <c r="C1253" s="11" t="s">
        <v>135</v>
      </c>
      <c r="D1253" s="11" t="s">
        <v>437</v>
      </c>
      <c r="E1253" s="11">
        <v>93</v>
      </c>
      <c r="G1253" s="11" t="s">
        <v>622</v>
      </c>
    </row>
    <row r="1254" spans="1:7" x14ac:dyDescent="0.3">
      <c r="A1254" s="11" t="s">
        <v>624</v>
      </c>
      <c r="B1254" s="11">
        <v>2020</v>
      </c>
      <c r="C1254" s="11" t="s">
        <v>4591</v>
      </c>
      <c r="D1254" s="11" t="s">
        <v>4592</v>
      </c>
      <c r="G1254" s="11" t="s">
        <v>4593</v>
      </c>
    </row>
    <row r="1255" spans="1:7" x14ac:dyDescent="0.3">
      <c r="A1255" s="11" t="s">
        <v>4594</v>
      </c>
      <c r="B1255" s="11">
        <v>2021</v>
      </c>
      <c r="C1255" s="11" t="s">
        <v>4595</v>
      </c>
      <c r="D1255" s="11" t="s">
        <v>807</v>
      </c>
    </row>
    <row r="1256" spans="1:7" x14ac:dyDescent="0.3">
      <c r="A1256" s="11" t="s">
        <v>4596</v>
      </c>
      <c r="B1256" s="11">
        <v>2022</v>
      </c>
      <c r="C1256" s="11" t="s">
        <v>4597</v>
      </c>
      <c r="D1256" s="11" t="s">
        <v>4598</v>
      </c>
      <c r="E1256" s="11">
        <v>70</v>
      </c>
      <c r="G1256" s="11">
        <v>102055</v>
      </c>
    </row>
    <row r="1257" spans="1:7" x14ac:dyDescent="0.3">
      <c r="A1257" s="11" t="s">
        <v>1092</v>
      </c>
      <c r="B1257" s="11">
        <v>2019</v>
      </c>
      <c r="C1257" s="11" t="s">
        <v>4068</v>
      </c>
      <c r="D1257" s="11" t="s">
        <v>602</v>
      </c>
      <c r="G1257" s="11" t="s">
        <v>4599</v>
      </c>
    </row>
    <row r="1258" spans="1:7" x14ac:dyDescent="0.3">
      <c r="A1258" s="11" t="s">
        <v>4600</v>
      </c>
      <c r="B1258" s="11">
        <v>2016</v>
      </c>
      <c r="C1258" s="11" t="s">
        <v>4601</v>
      </c>
      <c r="D1258" s="11" t="s">
        <v>2109</v>
      </c>
      <c r="G1258" s="11" t="s">
        <v>4602</v>
      </c>
    </row>
    <row r="1259" spans="1:7" x14ac:dyDescent="0.3">
      <c r="A1259" s="11" t="s">
        <v>4603</v>
      </c>
      <c r="B1259" s="11">
        <v>2012</v>
      </c>
      <c r="C1259" s="11" t="s">
        <v>4604</v>
      </c>
      <c r="D1259" s="11" t="s">
        <v>4605</v>
      </c>
      <c r="E1259" s="11">
        <v>2</v>
      </c>
      <c r="G1259" s="11" t="s">
        <v>4606</v>
      </c>
    </row>
    <row r="1260" spans="1:7" x14ac:dyDescent="0.3">
      <c r="A1260" s="11" t="s">
        <v>4607</v>
      </c>
      <c r="B1260" s="11">
        <v>2018</v>
      </c>
      <c r="C1260" s="11" t="s">
        <v>4608</v>
      </c>
      <c r="D1260" s="11" t="s">
        <v>4609</v>
      </c>
    </row>
    <row r="1261" spans="1:7" x14ac:dyDescent="0.3">
      <c r="A1261" s="11" t="s">
        <v>4610</v>
      </c>
      <c r="B1261" s="11">
        <v>2022</v>
      </c>
      <c r="C1261" s="11" t="s">
        <v>4611</v>
      </c>
      <c r="D1261" s="11" t="s">
        <v>4612</v>
      </c>
      <c r="E1261" s="11">
        <v>46</v>
      </c>
      <c r="G1261" s="11">
        <v>101152</v>
      </c>
    </row>
    <row r="1262" spans="1:7" x14ac:dyDescent="0.3">
      <c r="A1262" s="11" t="s">
        <v>4112</v>
      </c>
      <c r="B1262" s="11">
        <v>2020</v>
      </c>
      <c r="C1262" s="11" t="s">
        <v>4113</v>
      </c>
      <c r="D1262" s="11" t="s">
        <v>4613</v>
      </c>
      <c r="G1262" s="11" t="s">
        <v>4115</v>
      </c>
    </row>
    <row r="1263" spans="1:7" x14ac:dyDescent="0.3">
      <c r="A1263" s="11" t="s">
        <v>1710</v>
      </c>
      <c r="B1263" s="11">
        <v>2016</v>
      </c>
      <c r="C1263" s="11" t="s">
        <v>4614</v>
      </c>
      <c r="D1263" s="11" t="s">
        <v>4615</v>
      </c>
      <c r="G1263" s="11" t="s">
        <v>1713</v>
      </c>
    </row>
    <row r="1264" spans="1:7" x14ac:dyDescent="0.3">
      <c r="A1264" s="11" t="s">
        <v>645</v>
      </c>
      <c r="B1264" s="11">
        <v>2016</v>
      </c>
      <c r="C1264" s="11" t="s">
        <v>646</v>
      </c>
      <c r="D1264" s="11" t="s">
        <v>647</v>
      </c>
      <c r="G1264" s="11" t="s">
        <v>648</v>
      </c>
    </row>
    <row r="1265" spans="1:8" x14ac:dyDescent="0.3">
      <c r="A1265" s="11" t="s">
        <v>4616</v>
      </c>
      <c r="B1265" s="11">
        <v>2021</v>
      </c>
      <c r="C1265" s="11" t="s">
        <v>4617</v>
      </c>
      <c r="D1265" s="11"/>
      <c r="G1265" s="8" t="s">
        <v>4618</v>
      </c>
    </row>
    <row r="1266" spans="1:8" x14ac:dyDescent="0.3">
      <c r="A1266" s="11" t="s">
        <v>4619</v>
      </c>
      <c r="B1266" s="11">
        <v>2023</v>
      </c>
      <c r="C1266" s="11" t="s">
        <v>4620</v>
      </c>
      <c r="D1266" s="11"/>
      <c r="G1266" s="8" t="s">
        <v>4621</v>
      </c>
    </row>
    <row r="1267" spans="1:8" x14ac:dyDescent="0.3">
      <c r="A1267" s="11" t="s">
        <v>4622</v>
      </c>
      <c r="B1267" s="11">
        <v>2017</v>
      </c>
      <c r="C1267" s="11" t="s">
        <v>4623</v>
      </c>
      <c r="D1267" s="11" t="s">
        <v>4624</v>
      </c>
      <c r="E1267" s="11">
        <v>48</v>
      </c>
      <c r="F1267" s="11">
        <v>8</v>
      </c>
      <c r="G1267" s="11" t="s">
        <v>4625</v>
      </c>
    </row>
    <row r="1268" spans="1:8" x14ac:dyDescent="0.3">
      <c r="A1268" s="11" t="s">
        <v>4626</v>
      </c>
      <c r="B1268" s="11">
        <v>2023</v>
      </c>
      <c r="C1268" s="11" t="s">
        <v>4627</v>
      </c>
      <c r="D1268" s="11" t="s">
        <v>768</v>
      </c>
      <c r="E1268" s="11">
        <v>542</v>
      </c>
      <c r="G1268" s="11">
        <v>126253</v>
      </c>
    </row>
    <row r="1269" spans="1:8" x14ac:dyDescent="0.3">
      <c r="A1269" s="11" t="s">
        <v>1561</v>
      </c>
      <c r="B1269" s="11">
        <v>2012</v>
      </c>
      <c r="C1269" s="11" t="s">
        <v>1562</v>
      </c>
      <c r="D1269" s="11" t="s">
        <v>4628</v>
      </c>
      <c r="G1269" s="11" t="s">
        <v>4450</v>
      </c>
    </row>
    <row r="1270" spans="1:8" x14ac:dyDescent="0.3">
      <c r="A1270" s="11" t="s">
        <v>4629</v>
      </c>
      <c r="B1270" s="11" t="s">
        <v>4098</v>
      </c>
      <c r="C1270" s="11" t="s">
        <v>4630</v>
      </c>
      <c r="D1270" s="11" t="s">
        <v>4631</v>
      </c>
      <c r="G1270" s="11" t="s">
        <v>4632</v>
      </c>
    </row>
    <row r="1271" spans="1:8" x14ac:dyDescent="0.3">
      <c r="A1271" s="11" t="s">
        <v>4629</v>
      </c>
      <c r="B1271" s="11" t="s">
        <v>4099</v>
      </c>
      <c r="C1271" s="11" t="s">
        <v>4633</v>
      </c>
      <c r="D1271" s="11" t="s">
        <v>4634</v>
      </c>
      <c r="E1271" s="11">
        <v>36</v>
      </c>
      <c r="G1271" s="11">
        <v>100250</v>
      </c>
    </row>
    <row r="1272" spans="1:8" x14ac:dyDescent="0.3">
      <c r="A1272" s="11" t="s">
        <v>4635</v>
      </c>
      <c r="B1272" s="11">
        <v>2016</v>
      </c>
      <c r="C1272" s="11" t="s">
        <v>4636</v>
      </c>
      <c r="D1272" s="11" t="s">
        <v>4637</v>
      </c>
      <c r="G1272" s="11" t="s">
        <v>2326</v>
      </c>
    </row>
    <row r="1273" spans="1:8" x14ac:dyDescent="0.3">
      <c r="A1273" s="11" t="s">
        <v>454</v>
      </c>
      <c r="B1273" s="11">
        <v>2018</v>
      </c>
      <c r="C1273" s="11" t="s">
        <v>455</v>
      </c>
      <c r="D1273" s="11" t="s">
        <v>728</v>
      </c>
      <c r="E1273" s="11" t="s">
        <v>4638</v>
      </c>
    </row>
    <row r="1274" spans="1:8" x14ac:dyDescent="0.3">
      <c r="A1274" s="11" t="s">
        <v>4639</v>
      </c>
      <c r="B1274" s="11">
        <v>1974</v>
      </c>
      <c r="C1274" s="11" t="s">
        <v>4640</v>
      </c>
      <c r="D1274" s="11" t="s">
        <v>4641</v>
      </c>
      <c r="E1274" s="11">
        <v>19</v>
      </c>
      <c r="G1274" s="11" t="s">
        <v>4642</v>
      </c>
    </row>
    <row r="1275" spans="1:8" x14ac:dyDescent="0.3">
      <c r="A1275" s="11" t="s">
        <v>3886</v>
      </c>
      <c r="B1275" s="11">
        <v>2020</v>
      </c>
      <c r="C1275" s="11" t="s">
        <v>3887</v>
      </c>
      <c r="D1275" s="11" t="s">
        <v>2832</v>
      </c>
      <c r="E1275" s="11">
        <v>90</v>
      </c>
      <c r="G1275" s="11" t="s">
        <v>3888</v>
      </c>
      <c r="H1275" s="11" t="s">
        <v>4643</v>
      </c>
    </row>
    <row r="1276" spans="1:8" x14ac:dyDescent="0.3">
      <c r="A1276" s="11" t="s">
        <v>4644</v>
      </c>
      <c r="B1276" s="11">
        <v>2018</v>
      </c>
      <c r="C1276" s="11" t="s">
        <v>4645</v>
      </c>
      <c r="D1276" s="11" t="s">
        <v>4646</v>
      </c>
      <c r="E1276" s="11">
        <v>153</v>
      </c>
      <c r="G1276" s="11" t="s">
        <v>3176</v>
      </c>
      <c r="H1276" s="11" t="s">
        <v>4647</v>
      </c>
    </row>
    <row r="1277" spans="1:8" x14ac:dyDescent="0.3">
      <c r="A1277" s="11" t="s">
        <v>4648</v>
      </c>
      <c r="B1277" s="11">
        <v>2010</v>
      </c>
      <c r="C1277" s="11" t="s">
        <v>4649</v>
      </c>
      <c r="D1277" s="11" t="s">
        <v>4650</v>
      </c>
      <c r="G1277" s="11" t="s">
        <v>4651</v>
      </c>
    </row>
    <row r="1278" spans="1:8" x14ac:dyDescent="0.3">
      <c r="A1278" s="11" t="s">
        <v>4652</v>
      </c>
      <c r="B1278" s="11">
        <v>2015</v>
      </c>
      <c r="C1278" s="11" t="s">
        <v>4653</v>
      </c>
      <c r="D1278" s="11" t="s">
        <v>588</v>
      </c>
      <c r="E1278" s="11">
        <v>10</v>
      </c>
      <c r="F1278" s="11">
        <v>5</v>
      </c>
      <c r="G1278" s="11" t="s">
        <v>2333</v>
      </c>
      <c r="H1278" s="11" t="s">
        <v>4654</v>
      </c>
    </row>
    <row r="1279" spans="1:8" x14ac:dyDescent="0.3">
      <c r="A1279" s="11" t="s">
        <v>4655</v>
      </c>
      <c r="B1279" s="11">
        <v>2001</v>
      </c>
      <c r="C1279" s="11" t="s">
        <v>4656</v>
      </c>
      <c r="D1279" s="11" t="s">
        <v>4657</v>
      </c>
      <c r="G1279" s="11" t="s">
        <v>4658</v>
      </c>
    </row>
    <row r="1280" spans="1:8" x14ac:dyDescent="0.3">
      <c r="A1280" s="11" t="s">
        <v>4659</v>
      </c>
      <c r="B1280" s="11">
        <v>2017</v>
      </c>
      <c r="C1280" s="11" t="s">
        <v>4660</v>
      </c>
      <c r="D1280" s="11" t="s">
        <v>4661</v>
      </c>
      <c r="E1280" s="11">
        <v>19</v>
      </c>
      <c r="G1280" s="11">
        <v>583</v>
      </c>
      <c r="H1280" s="11" t="s">
        <v>4662</v>
      </c>
    </row>
    <row r="1281" spans="1:8" x14ac:dyDescent="0.3">
      <c r="A1281" s="11" t="s">
        <v>4663</v>
      </c>
      <c r="B1281" s="11">
        <v>2001</v>
      </c>
      <c r="C1281" s="11" t="s">
        <v>4664</v>
      </c>
      <c r="D1281" s="11" t="s">
        <v>1289</v>
      </c>
      <c r="E1281" s="11">
        <v>45</v>
      </c>
      <c r="F1281" s="11">
        <v>1</v>
      </c>
      <c r="G1281" s="11" t="s">
        <v>4665</v>
      </c>
      <c r="H1281" s="11" t="s">
        <v>4666</v>
      </c>
    </row>
    <row r="1282" spans="1:8" x14ac:dyDescent="0.3">
      <c r="A1282" s="11" t="s">
        <v>4667</v>
      </c>
      <c r="B1282" s="11">
        <v>2010</v>
      </c>
      <c r="C1282" s="11" t="s">
        <v>4668</v>
      </c>
      <c r="D1282" s="11" t="s">
        <v>4669</v>
      </c>
      <c r="E1282" s="11">
        <v>38</v>
      </c>
      <c r="G1282" s="11" t="s">
        <v>4670</v>
      </c>
    </row>
    <row r="1283" spans="1:8" x14ac:dyDescent="0.3">
      <c r="A1283" s="11" t="s">
        <v>4671</v>
      </c>
      <c r="B1283" s="11">
        <v>2013</v>
      </c>
      <c r="C1283" s="11" t="s">
        <v>4672</v>
      </c>
      <c r="D1283" s="11" t="s">
        <v>4673</v>
      </c>
    </row>
    <row r="1284" spans="1:8" x14ac:dyDescent="0.3">
      <c r="A1284" s="11" t="s">
        <v>4674</v>
      </c>
      <c r="B1284" s="11">
        <v>2009</v>
      </c>
      <c r="C1284" s="11" t="s">
        <v>4675</v>
      </c>
      <c r="D1284" s="11" t="s">
        <v>1139</v>
      </c>
      <c r="E1284" s="11">
        <v>179</v>
      </c>
      <c r="F1284" s="11">
        <v>8</v>
      </c>
      <c r="G1284" s="11" t="s">
        <v>4676</v>
      </c>
      <c r="H1284" s="11" t="s">
        <v>4677</v>
      </c>
    </row>
    <row r="1285" spans="1:8" x14ac:dyDescent="0.3">
      <c r="A1285" s="11" t="s">
        <v>4678</v>
      </c>
      <c r="B1285" s="11">
        <v>2002</v>
      </c>
      <c r="C1285" s="11" t="s">
        <v>4679</v>
      </c>
      <c r="D1285" s="11" t="s">
        <v>1231</v>
      </c>
      <c r="E1285" s="11">
        <v>16</v>
      </c>
      <c r="F1285" s="11">
        <v>1</v>
      </c>
      <c r="G1285" s="11" t="s">
        <v>1782</v>
      </c>
    </row>
    <row r="1286" spans="1:8" x14ac:dyDescent="0.3">
      <c r="A1286" s="11" t="s">
        <v>4680</v>
      </c>
      <c r="B1286" s="11">
        <v>2016</v>
      </c>
      <c r="C1286" s="11" t="s">
        <v>4681</v>
      </c>
      <c r="D1286" s="11" t="s">
        <v>728</v>
      </c>
      <c r="E1286" s="11" t="s">
        <v>4682</v>
      </c>
    </row>
    <row r="1287" spans="1:8" x14ac:dyDescent="0.3">
      <c r="A1287" s="11" t="s">
        <v>4683</v>
      </c>
      <c r="B1287" s="11">
        <v>2019</v>
      </c>
      <c r="C1287" s="11" t="s">
        <v>4684</v>
      </c>
      <c r="D1287" s="11" t="s">
        <v>4685</v>
      </c>
    </row>
    <row r="1288" spans="1:8" x14ac:dyDescent="0.3">
      <c r="A1288" s="11" t="s">
        <v>4686</v>
      </c>
      <c r="B1288" s="11">
        <v>2015</v>
      </c>
      <c r="C1288" s="11" t="s">
        <v>4687</v>
      </c>
      <c r="D1288" s="11"/>
      <c r="G1288" s="8" t="s">
        <v>4688</v>
      </c>
    </row>
    <row r="1289" spans="1:8" x14ac:dyDescent="0.3">
      <c r="A1289" s="11" t="s">
        <v>4689</v>
      </c>
      <c r="B1289" s="11">
        <v>2008</v>
      </c>
      <c r="C1289" s="11" t="s">
        <v>4690</v>
      </c>
      <c r="D1289" s="11" t="s">
        <v>4691</v>
      </c>
      <c r="G1289" s="11" t="s">
        <v>4692</v>
      </c>
      <c r="H1289" s="11" t="s">
        <v>4693</v>
      </c>
    </row>
    <row r="1290" spans="1:8" x14ac:dyDescent="0.3">
      <c r="A1290" s="11" t="s">
        <v>4694</v>
      </c>
      <c r="B1290" s="11">
        <v>1995</v>
      </c>
      <c r="C1290" s="11" t="s">
        <v>4695</v>
      </c>
      <c r="D1290" s="11" t="s">
        <v>1289</v>
      </c>
      <c r="E1290" s="11">
        <v>20</v>
      </c>
      <c r="F1290" s="11">
        <v>3</v>
      </c>
      <c r="G1290" s="11" t="s">
        <v>4696</v>
      </c>
      <c r="H1290" s="11" t="s">
        <v>4697</v>
      </c>
    </row>
    <row r="1291" spans="1:8" x14ac:dyDescent="0.3">
      <c r="A1291" s="11" t="s">
        <v>4698</v>
      </c>
      <c r="B1291" s="11">
        <v>2019</v>
      </c>
      <c r="C1291" s="11" t="s">
        <v>4699</v>
      </c>
      <c r="D1291" s="11" t="s">
        <v>728</v>
      </c>
      <c r="E1291" s="11" t="s">
        <v>4700</v>
      </c>
    </row>
    <row r="1292" spans="1:8" x14ac:dyDescent="0.3">
      <c r="A1292" s="11" t="s">
        <v>4701</v>
      </c>
      <c r="B1292" s="11">
        <v>1983</v>
      </c>
      <c r="C1292" s="11" t="s">
        <v>4702</v>
      </c>
      <c r="D1292" s="11" t="s">
        <v>4703</v>
      </c>
      <c r="G1292" s="11" t="s">
        <v>4704</v>
      </c>
    </row>
    <row r="1293" spans="1:8" x14ac:dyDescent="0.3">
      <c r="A1293" s="11" t="s">
        <v>4705</v>
      </c>
      <c r="B1293" s="11">
        <v>2020</v>
      </c>
      <c r="C1293" s="11" t="s">
        <v>4706</v>
      </c>
      <c r="D1293" s="11" t="s">
        <v>4707</v>
      </c>
      <c r="G1293" s="11" t="s">
        <v>4708</v>
      </c>
    </row>
    <row r="1294" spans="1:8" x14ac:dyDescent="0.3">
      <c r="A1294" s="11" t="s">
        <v>4709</v>
      </c>
      <c r="B1294" s="11">
        <v>2014</v>
      </c>
      <c r="C1294" s="11" t="s">
        <v>4710</v>
      </c>
      <c r="D1294" s="11" t="s">
        <v>4711</v>
      </c>
      <c r="G1294" s="11" t="s">
        <v>4712</v>
      </c>
    </row>
    <row r="1295" spans="1:8" x14ac:dyDescent="0.3">
      <c r="A1295" s="11" t="s">
        <v>836</v>
      </c>
      <c r="B1295" s="11">
        <v>2018</v>
      </c>
      <c r="C1295" s="11" t="s">
        <v>3718</v>
      </c>
      <c r="D1295" s="11"/>
      <c r="G1295" s="8" t="s">
        <v>4713</v>
      </c>
    </row>
    <row r="1296" spans="1:8" x14ac:dyDescent="0.3">
      <c r="A1296" s="11" t="s">
        <v>4714</v>
      </c>
      <c r="B1296" s="11">
        <v>2012</v>
      </c>
      <c r="C1296" s="11" t="s">
        <v>1937</v>
      </c>
      <c r="D1296" s="11" t="s">
        <v>4715</v>
      </c>
      <c r="E1296" s="11">
        <v>2</v>
      </c>
      <c r="H1296" s="11" t="s">
        <v>1939</v>
      </c>
    </row>
    <row r="1297" spans="1:8" x14ac:dyDescent="0.3">
      <c r="A1297" s="11" t="s">
        <v>4716</v>
      </c>
      <c r="B1297" s="11">
        <v>2006</v>
      </c>
      <c r="C1297" s="11" t="s">
        <v>4717</v>
      </c>
      <c r="D1297" s="11" t="s">
        <v>4718</v>
      </c>
      <c r="E1297" s="11">
        <v>2</v>
      </c>
      <c r="F1297" s="11">
        <v>1</v>
      </c>
      <c r="G1297" s="11" t="s">
        <v>3329</v>
      </c>
    </row>
    <row r="1298" spans="1:8" x14ac:dyDescent="0.3">
      <c r="A1298" s="11" t="s">
        <v>4719</v>
      </c>
      <c r="B1298" s="11">
        <v>2014</v>
      </c>
      <c r="C1298" s="11" t="s">
        <v>4720</v>
      </c>
      <c r="D1298" s="11" t="s">
        <v>4721</v>
      </c>
      <c r="E1298" s="11">
        <v>15</v>
      </c>
      <c r="F1298" s="11">
        <v>1</v>
      </c>
      <c r="G1298" s="11" t="s">
        <v>4722</v>
      </c>
    </row>
    <row r="1299" spans="1:8" x14ac:dyDescent="0.3">
      <c r="A1299" s="11" t="s">
        <v>4723</v>
      </c>
      <c r="B1299" s="11">
        <v>1991</v>
      </c>
      <c r="C1299" s="11" t="s">
        <v>4724</v>
      </c>
      <c r="D1299" s="11" t="s">
        <v>4725</v>
      </c>
      <c r="E1299" s="11">
        <v>30</v>
      </c>
      <c r="F1299" s="11">
        <v>2</v>
      </c>
      <c r="G1299" s="11" t="s">
        <v>4726</v>
      </c>
    </row>
    <row r="1300" spans="1:8" x14ac:dyDescent="0.3">
      <c r="A1300" s="11" t="s">
        <v>3586</v>
      </c>
      <c r="B1300" s="11">
        <v>1997</v>
      </c>
      <c r="C1300" s="11" t="s">
        <v>3587</v>
      </c>
      <c r="D1300" s="11" t="s">
        <v>3588</v>
      </c>
      <c r="E1300" s="11">
        <v>55</v>
      </c>
      <c r="F1300" s="11">
        <v>1</v>
      </c>
      <c r="G1300" s="11" t="s">
        <v>3589</v>
      </c>
      <c r="H1300" s="11" t="s">
        <v>4727</v>
      </c>
    </row>
    <row r="1301" spans="1:8" x14ac:dyDescent="0.3">
      <c r="A1301" s="11" t="s">
        <v>4728</v>
      </c>
      <c r="B1301" s="11">
        <v>1995</v>
      </c>
      <c r="C1301" s="11" t="s">
        <v>4729</v>
      </c>
      <c r="D1301" s="11" t="s">
        <v>4730</v>
      </c>
      <c r="G1301" s="11" t="s">
        <v>4731</v>
      </c>
    </row>
    <row r="1302" spans="1:8" x14ac:dyDescent="0.3">
      <c r="A1302" s="11" t="s">
        <v>4732</v>
      </c>
      <c r="B1302" s="11">
        <v>2013</v>
      </c>
      <c r="C1302" s="11" t="s">
        <v>4733</v>
      </c>
      <c r="D1302" s="11" t="s">
        <v>1528</v>
      </c>
    </row>
    <row r="1303" spans="1:8" x14ac:dyDescent="0.3">
      <c r="A1303" s="11" t="s">
        <v>4734</v>
      </c>
      <c r="B1303" s="11">
        <v>2016</v>
      </c>
      <c r="C1303" s="11" t="s">
        <v>4735</v>
      </c>
      <c r="D1303" s="11" t="s">
        <v>4736</v>
      </c>
      <c r="E1303" s="11">
        <v>6</v>
      </c>
      <c r="F1303" s="11">
        <v>2</v>
      </c>
      <c r="G1303" s="11" t="s">
        <v>4737</v>
      </c>
    </row>
    <row r="1304" spans="1:8" x14ac:dyDescent="0.3">
      <c r="A1304" s="11" t="s">
        <v>4738</v>
      </c>
      <c r="B1304" s="11">
        <v>2010</v>
      </c>
      <c r="C1304" s="11" t="s">
        <v>4739</v>
      </c>
      <c r="D1304" s="11" t="s">
        <v>4740</v>
      </c>
      <c r="E1304" s="11">
        <v>14</v>
      </c>
      <c r="G1304" s="11" t="s">
        <v>4741</v>
      </c>
      <c r="H1304" s="11" t="s">
        <v>4742</v>
      </c>
    </row>
    <row r="1305" spans="1:8" x14ac:dyDescent="0.3">
      <c r="A1305" s="11" t="s">
        <v>3968</v>
      </c>
      <c r="B1305" s="11">
        <v>2014</v>
      </c>
      <c r="C1305" s="11" t="s">
        <v>4743</v>
      </c>
      <c r="D1305" s="11" t="s">
        <v>3970</v>
      </c>
    </row>
    <row r="1306" spans="1:8" x14ac:dyDescent="0.3">
      <c r="A1306" s="11" t="s">
        <v>4744</v>
      </c>
      <c r="B1306" s="11">
        <v>2012</v>
      </c>
      <c r="C1306" s="11" t="s">
        <v>4745</v>
      </c>
      <c r="D1306" s="11" t="s">
        <v>728</v>
      </c>
      <c r="E1306" s="11" t="s">
        <v>4746</v>
      </c>
    </row>
    <row r="1307" spans="1:8" x14ac:dyDescent="0.3">
      <c r="A1307" s="11" t="s">
        <v>4747</v>
      </c>
      <c r="B1307" s="11">
        <v>2020</v>
      </c>
      <c r="C1307" s="11" t="s">
        <v>4748</v>
      </c>
      <c r="D1307" s="11" t="s">
        <v>4749</v>
      </c>
      <c r="H1307" s="11" t="s">
        <v>4750</v>
      </c>
    </row>
    <row r="1308" spans="1:8" x14ac:dyDescent="0.3">
      <c r="A1308" s="11" t="s">
        <v>4751</v>
      </c>
      <c r="B1308" s="11">
        <v>2018</v>
      </c>
      <c r="C1308" s="11" t="s">
        <v>4752</v>
      </c>
      <c r="D1308" s="11" t="s">
        <v>4753</v>
      </c>
      <c r="G1308" s="11" t="s">
        <v>4754</v>
      </c>
      <c r="H1308" s="11" t="s">
        <v>4755</v>
      </c>
    </row>
    <row r="1309" spans="1:8" x14ac:dyDescent="0.3">
      <c r="A1309" s="11" t="s">
        <v>4756</v>
      </c>
      <c r="B1309" s="11">
        <v>2012</v>
      </c>
      <c r="C1309" s="11" t="s">
        <v>4757</v>
      </c>
      <c r="D1309" s="11" t="s">
        <v>4758</v>
      </c>
      <c r="E1309" s="11">
        <v>21</v>
      </c>
      <c r="F1309" s="11">
        <v>3</v>
      </c>
      <c r="G1309" s="11" t="s">
        <v>4759</v>
      </c>
    </row>
    <row r="1310" spans="1:8" x14ac:dyDescent="0.3">
      <c r="A1310" s="11" t="s">
        <v>4760</v>
      </c>
      <c r="B1310" s="11">
        <v>2016</v>
      </c>
      <c r="C1310" s="11" t="s">
        <v>4761</v>
      </c>
      <c r="D1310" s="11" t="s">
        <v>728</v>
      </c>
      <c r="E1310" s="11" t="s">
        <v>4762</v>
      </c>
    </row>
    <row r="1311" spans="1:8" x14ac:dyDescent="0.3">
      <c r="A1311" s="11" t="s">
        <v>914</v>
      </c>
      <c r="B1311" s="11">
        <v>2014</v>
      </c>
      <c r="C1311" s="11" t="s">
        <v>2529</v>
      </c>
      <c r="D1311" s="11" t="s">
        <v>3755</v>
      </c>
      <c r="G1311" s="11" t="s">
        <v>917</v>
      </c>
      <c r="H1311" s="11" t="s">
        <v>918</v>
      </c>
    </row>
    <row r="1312" spans="1:8" x14ac:dyDescent="0.3">
      <c r="A1312" s="11" t="s">
        <v>4763</v>
      </c>
      <c r="B1312" s="11">
        <v>1995</v>
      </c>
      <c r="C1312" s="11" t="s">
        <v>4764</v>
      </c>
      <c r="D1312" s="11" t="s">
        <v>1087</v>
      </c>
      <c r="E1312" s="11">
        <v>9</v>
      </c>
      <c r="F1312" s="11">
        <v>3</v>
      </c>
      <c r="G1312" s="11" t="s">
        <v>4765</v>
      </c>
      <c r="H1312" s="11" t="s">
        <v>4766</v>
      </c>
    </row>
    <row r="1313" spans="1:8" x14ac:dyDescent="0.3">
      <c r="A1313" s="11" t="s">
        <v>4767</v>
      </c>
      <c r="B1313" s="11">
        <v>2016</v>
      </c>
      <c r="C1313" s="11" t="s">
        <v>4768</v>
      </c>
      <c r="D1313" s="11" t="s">
        <v>4769</v>
      </c>
      <c r="G1313" s="11" t="s">
        <v>4770</v>
      </c>
      <c r="H1313" s="11" t="s">
        <v>4771</v>
      </c>
    </row>
    <row r="1314" spans="1:8" x14ac:dyDescent="0.3">
      <c r="A1314" s="11" t="s">
        <v>1345</v>
      </c>
      <c r="B1314" s="11">
        <v>2013</v>
      </c>
      <c r="C1314" s="11" t="s">
        <v>4772</v>
      </c>
      <c r="D1314" s="11" t="s">
        <v>4773</v>
      </c>
      <c r="G1314" s="11" t="s">
        <v>3603</v>
      </c>
      <c r="H1314" s="11" t="s">
        <v>4774</v>
      </c>
    </row>
    <row r="1315" spans="1:8" x14ac:dyDescent="0.3">
      <c r="A1315" s="11" t="s">
        <v>4775</v>
      </c>
      <c r="B1315" s="11">
        <v>2003</v>
      </c>
      <c r="C1315" s="11" t="s">
        <v>4776</v>
      </c>
      <c r="D1315" s="11" t="s">
        <v>4777</v>
      </c>
    </row>
    <row r="1316" spans="1:8" x14ac:dyDescent="0.3">
      <c r="A1316" s="11" t="s">
        <v>4778</v>
      </c>
      <c r="B1316" s="11">
        <v>2012</v>
      </c>
      <c r="C1316" s="11" t="s">
        <v>4779</v>
      </c>
      <c r="D1316" s="11" t="s">
        <v>4780</v>
      </c>
      <c r="G1316" s="11" t="s">
        <v>4781</v>
      </c>
      <c r="H1316" s="11" t="s">
        <v>4782</v>
      </c>
    </row>
    <row r="1317" spans="1:8" x14ac:dyDescent="0.3">
      <c r="A1317" s="11" t="s">
        <v>4783</v>
      </c>
      <c r="B1317" s="11">
        <v>2014</v>
      </c>
      <c r="C1317" s="11" t="s">
        <v>4784</v>
      </c>
      <c r="D1317" s="11" t="s">
        <v>4228</v>
      </c>
    </row>
    <row r="1318" spans="1:8" x14ac:dyDescent="0.3">
      <c r="A1318" s="11" t="s">
        <v>4014</v>
      </c>
      <c r="B1318" s="11">
        <v>2019</v>
      </c>
      <c r="C1318" s="11" t="s">
        <v>4785</v>
      </c>
      <c r="D1318" s="11" t="s">
        <v>4786</v>
      </c>
    </row>
    <row r="1319" spans="1:8" x14ac:dyDescent="0.3">
      <c r="A1319" s="11" t="s">
        <v>3254</v>
      </c>
      <c r="B1319" s="11">
        <v>2010</v>
      </c>
      <c r="C1319" s="11" t="s">
        <v>4787</v>
      </c>
      <c r="D1319" s="11" t="s">
        <v>4788</v>
      </c>
      <c r="E1319" s="11">
        <v>15</v>
      </c>
      <c r="F1319" s="11">
        <v>4</v>
      </c>
      <c r="G1319" s="11" t="s">
        <v>4789</v>
      </c>
    </row>
    <row r="1320" spans="1:8" x14ac:dyDescent="0.3">
      <c r="A1320" s="11" t="s">
        <v>4790</v>
      </c>
      <c r="B1320" s="11">
        <v>2008</v>
      </c>
      <c r="C1320" s="11" t="s">
        <v>4791</v>
      </c>
      <c r="D1320" s="11" t="s">
        <v>4792</v>
      </c>
      <c r="H1320" s="8" t="s">
        <v>4793</v>
      </c>
    </row>
    <row r="1321" spans="1:8" x14ac:dyDescent="0.3">
      <c r="A1321" s="11" t="s">
        <v>4794</v>
      </c>
      <c r="B1321" s="11">
        <v>1994</v>
      </c>
      <c r="C1321" s="11" t="s">
        <v>4795</v>
      </c>
      <c r="D1321" s="11" t="s">
        <v>4796</v>
      </c>
    </row>
    <row r="1322" spans="1:8" x14ac:dyDescent="0.3">
      <c r="A1322" s="11" t="s">
        <v>4797</v>
      </c>
      <c r="B1322" s="11">
        <v>2013</v>
      </c>
      <c r="C1322" s="11" t="s">
        <v>4798</v>
      </c>
      <c r="D1322" s="11" t="s">
        <v>4799</v>
      </c>
      <c r="G1322" s="11" t="s">
        <v>4800</v>
      </c>
    </row>
    <row r="1323" spans="1:8" x14ac:dyDescent="0.3">
      <c r="A1323" s="11" t="s">
        <v>4801</v>
      </c>
      <c r="B1323" s="11">
        <v>2006</v>
      </c>
      <c r="C1323" s="11" t="s">
        <v>4802</v>
      </c>
      <c r="D1323" s="11" t="s">
        <v>4803</v>
      </c>
      <c r="E1323" s="11">
        <v>4</v>
      </c>
      <c r="F1323" s="11">
        <v>2</v>
      </c>
      <c r="G1323" s="11" t="s">
        <v>4804</v>
      </c>
      <c r="H1323" s="11" t="s">
        <v>4805</v>
      </c>
    </row>
    <row r="1324" spans="1:8" x14ac:dyDescent="0.3">
      <c r="A1324" s="11" t="s">
        <v>4806</v>
      </c>
      <c r="B1324" s="11" t="s">
        <v>1534</v>
      </c>
      <c r="C1324" s="11" t="s">
        <v>4807</v>
      </c>
      <c r="D1324" s="11" t="s">
        <v>4808</v>
      </c>
    </row>
    <row r="1325" spans="1:8" x14ac:dyDescent="0.3">
      <c r="A1325" s="11" t="s">
        <v>3803</v>
      </c>
      <c r="B1325" s="11" t="s">
        <v>1538</v>
      </c>
      <c r="C1325" s="11" t="s">
        <v>3804</v>
      </c>
      <c r="D1325" s="11" t="s">
        <v>4809</v>
      </c>
      <c r="E1325" s="11">
        <v>1</v>
      </c>
      <c r="F1325" s="11">
        <v>3</v>
      </c>
      <c r="G1325" s="11" t="s">
        <v>4810</v>
      </c>
    </row>
    <row r="1326" spans="1:8" x14ac:dyDescent="0.3">
      <c r="A1326" s="11" t="s">
        <v>3806</v>
      </c>
      <c r="B1326" s="11">
        <v>2017</v>
      </c>
      <c r="C1326" s="11" t="s">
        <v>3807</v>
      </c>
      <c r="D1326" s="11" t="s">
        <v>4811</v>
      </c>
      <c r="G1326" s="11" t="s">
        <v>4812</v>
      </c>
    </row>
    <row r="1327" spans="1:8" x14ac:dyDescent="0.3">
      <c r="A1327" s="11" t="s">
        <v>4813</v>
      </c>
      <c r="B1327" s="11">
        <v>2018</v>
      </c>
      <c r="C1327" s="11" t="s">
        <v>4814</v>
      </c>
      <c r="D1327" s="11"/>
      <c r="G1327" s="8" t="s">
        <v>4815</v>
      </c>
    </row>
    <row r="1328" spans="1:8" x14ac:dyDescent="0.3">
      <c r="A1328" s="11" t="s">
        <v>4816</v>
      </c>
      <c r="B1328" s="11" t="s">
        <v>3557</v>
      </c>
      <c r="C1328" s="11" t="s">
        <v>4817</v>
      </c>
      <c r="D1328" s="11" t="s">
        <v>4818</v>
      </c>
      <c r="E1328" s="11">
        <v>20</v>
      </c>
      <c r="F1328" s="11">
        <v>8</v>
      </c>
      <c r="H1328" s="11" t="s">
        <v>4819</v>
      </c>
    </row>
    <row r="1329" spans="1:8" x14ac:dyDescent="0.3">
      <c r="A1329" s="11" t="s">
        <v>4820</v>
      </c>
      <c r="B1329" s="11">
        <v>2018</v>
      </c>
      <c r="C1329" s="11" t="s">
        <v>4821</v>
      </c>
      <c r="D1329" s="11" t="s">
        <v>4822</v>
      </c>
    </row>
    <row r="1330" spans="1:8" x14ac:dyDescent="0.3">
      <c r="A1330" s="11" t="s">
        <v>4823</v>
      </c>
      <c r="B1330" s="11" t="s">
        <v>4824</v>
      </c>
      <c r="C1330" s="11" t="s">
        <v>4825</v>
      </c>
      <c r="D1330" s="11" t="s">
        <v>4826</v>
      </c>
      <c r="E1330" s="11">
        <v>1440</v>
      </c>
      <c r="G1330" s="11" t="s">
        <v>4670</v>
      </c>
    </row>
    <row r="1331" spans="1:8" x14ac:dyDescent="0.3">
      <c r="A1331" s="11" t="s">
        <v>4823</v>
      </c>
      <c r="B1331" s="11" t="s">
        <v>4827</v>
      </c>
      <c r="C1331" s="11" t="s">
        <v>3640</v>
      </c>
      <c r="D1331" s="11" t="s">
        <v>4828</v>
      </c>
    </row>
    <row r="1332" spans="1:8" x14ac:dyDescent="0.3">
      <c r="A1332" s="11" t="s">
        <v>4569</v>
      </c>
      <c r="B1332" s="11">
        <v>2016</v>
      </c>
      <c r="C1332" s="11" t="s">
        <v>4570</v>
      </c>
      <c r="D1332" s="11" t="s">
        <v>4571</v>
      </c>
      <c r="E1332" s="11">
        <v>8</v>
      </c>
      <c r="H1332" s="11" t="s">
        <v>4829</v>
      </c>
    </row>
    <row r="1333" spans="1:8" x14ac:dyDescent="0.3">
      <c r="A1333" s="11" t="s">
        <v>3307</v>
      </c>
      <c r="B1333" s="11" t="s">
        <v>4830</v>
      </c>
      <c r="C1333" s="11" t="s">
        <v>4831</v>
      </c>
      <c r="D1333" s="11" t="s">
        <v>4832</v>
      </c>
      <c r="G1333" s="11" t="s">
        <v>4833</v>
      </c>
    </row>
    <row r="1334" spans="1:8" x14ac:dyDescent="0.3">
      <c r="A1334" s="11" t="s">
        <v>4834</v>
      </c>
      <c r="B1334" s="11">
        <v>2012</v>
      </c>
      <c r="C1334" s="11" t="s">
        <v>4835</v>
      </c>
      <c r="D1334" s="11" t="s">
        <v>4836</v>
      </c>
      <c r="E1334" s="11">
        <v>17</v>
      </c>
      <c r="F1334" s="11" t="s">
        <v>4837</v>
      </c>
      <c r="G1334" s="11" t="s">
        <v>4838</v>
      </c>
      <c r="H1334" s="11" t="s">
        <v>4839</v>
      </c>
    </row>
    <row r="1335" spans="1:8" x14ac:dyDescent="0.3">
      <c r="A1335" s="11" t="s">
        <v>4840</v>
      </c>
      <c r="B1335" s="11">
        <v>2020</v>
      </c>
      <c r="C1335" s="11" t="s">
        <v>4841</v>
      </c>
      <c r="D1335" s="11" t="s">
        <v>4842</v>
      </c>
      <c r="G1335" s="11" t="s">
        <v>4843</v>
      </c>
    </row>
    <row r="1336" spans="1:8" x14ac:dyDescent="0.3">
      <c r="A1336" s="11" t="s">
        <v>4844</v>
      </c>
      <c r="B1336" s="11">
        <v>1986</v>
      </c>
      <c r="C1336" s="11" t="s">
        <v>4845</v>
      </c>
      <c r="D1336" s="11" t="s">
        <v>4846</v>
      </c>
      <c r="E1336" s="11">
        <v>14</v>
      </c>
      <c r="F1336" s="11">
        <v>3</v>
      </c>
      <c r="G1336" s="11" t="s">
        <v>501</v>
      </c>
    </row>
    <row r="1337" spans="1:8" x14ac:dyDescent="0.3">
      <c r="A1337" s="11" t="s">
        <v>4847</v>
      </c>
      <c r="B1337" s="11">
        <v>2011</v>
      </c>
      <c r="C1337" s="11" t="s">
        <v>1469</v>
      </c>
      <c r="D1337" s="11" t="s">
        <v>4848</v>
      </c>
      <c r="E1337" s="11">
        <v>2</v>
      </c>
      <c r="H1337" s="11" t="s">
        <v>4849</v>
      </c>
    </row>
    <row r="1338" spans="1:8" x14ac:dyDescent="0.3">
      <c r="A1338" s="11" t="s">
        <v>4590</v>
      </c>
      <c r="B1338" s="11">
        <v>2019</v>
      </c>
      <c r="C1338" s="11" t="s">
        <v>135</v>
      </c>
      <c r="D1338" s="11" t="s">
        <v>437</v>
      </c>
      <c r="E1338" s="11">
        <v>93</v>
      </c>
      <c r="G1338" s="11" t="s">
        <v>622</v>
      </c>
      <c r="H1338" s="11" t="s">
        <v>623</v>
      </c>
    </row>
    <row r="1339" spans="1:8" x14ac:dyDescent="0.3">
      <c r="A1339" s="11" t="s">
        <v>4850</v>
      </c>
      <c r="B1339" s="11">
        <v>2008</v>
      </c>
      <c r="C1339" s="11" t="s">
        <v>4851</v>
      </c>
      <c r="D1339" s="11" t="s">
        <v>4852</v>
      </c>
      <c r="E1339" s="11">
        <v>90</v>
      </c>
      <c r="F1339" s="11">
        <v>1</v>
      </c>
      <c r="G1339" s="11" t="s">
        <v>4853</v>
      </c>
      <c r="H1339" s="11" t="s">
        <v>4854</v>
      </c>
    </row>
    <row r="1340" spans="1:8" x14ac:dyDescent="0.3">
      <c r="A1340" s="11" t="s">
        <v>4855</v>
      </c>
      <c r="B1340" s="11">
        <v>2019</v>
      </c>
      <c r="C1340" s="11" t="s">
        <v>4856</v>
      </c>
      <c r="D1340" s="11" t="s">
        <v>1231</v>
      </c>
      <c r="E1340" s="11">
        <v>65</v>
      </c>
      <c r="G1340" s="11" t="s">
        <v>4857</v>
      </c>
    </row>
    <row r="1341" spans="1:8" x14ac:dyDescent="0.3">
      <c r="A1341" s="11" t="s">
        <v>4858</v>
      </c>
      <c r="B1341" s="11">
        <v>2015</v>
      </c>
      <c r="C1341" s="11" t="s">
        <v>4859</v>
      </c>
      <c r="D1341" s="11" t="s">
        <v>4860</v>
      </c>
      <c r="E1341" s="11">
        <v>8</v>
      </c>
      <c r="G1341" s="11" t="s">
        <v>4861</v>
      </c>
      <c r="H1341" s="11" t="s">
        <v>4862</v>
      </c>
    </row>
    <row r="1342" spans="1:8" x14ac:dyDescent="0.3">
      <c r="A1342" s="11" t="s">
        <v>4863</v>
      </c>
      <c r="B1342" s="11">
        <v>2010</v>
      </c>
      <c r="C1342" s="11" t="s">
        <v>4864</v>
      </c>
      <c r="D1342" s="11" t="s">
        <v>4865</v>
      </c>
      <c r="G1342" s="11" t="s">
        <v>4866</v>
      </c>
      <c r="H1342" s="11" t="s">
        <v>4867</v>
      </c>
    </row>
    <row r="1343" spans="1:8" x14ac:dyDescent="0.3">
      <c r="A1343" s="11" t="s">
        <v>4868</v>
      </c>
      <c r="B1343" s="11">
        <v>2019</v>
      </c>
      <c r="C1343" s="11" t="s">
        <v>4869</v>
      </c>
      <c r="D1343" s="11" t="s">
        <v>4870</v>
      </c>
    </row>
    <row r="1344" spans="1:8" x14ac:dyDescent="0.3">
      <c r="A1344" s="11" t="s">
        <v>4871</v>
      </c>
      <c r="B1344" s="11">
        <v>2019</v>
      </c>
      <c r="C1344" s="11" t="s">
        <v>4872</v>
      </c>
      <c r="D1344" s="11" t="s">
        <v>728</v>
      </c>
      <c r="E1344" s="11" t="s">
        <v>4873</v>
      </c>
    </row>
    <row r="1345" spans="1:8" x14ac:dyDescent="0.3">
      <c r="A1345" s="11" t="s">
        <v>4874</v>
      </c>
      <c r="B1345" s="11">
        <v>1978</v>
      </c>
      <c r="C1345" s="11" t="s">
        <v>4875</v>
      </c>
      <c r="D1345" s="11" t="s">
        <v>4876</v>
      </c>
      <c r="E1345" s="11">
        <v>6</v>
      </c>
      <c r="G1345" s="11" t="s">
        <v>4877</v>
      </c>
    </row>
    <row r="1346" spans="1:8" x14ac:dyDescent="0.3">
      <c r="A1346" s="11" t="s">
        <v>4878</v>
      </c>
      <c r="B1346" s="11">
        <v>2012</v>
      </c>
      <c r="C1346" s="11" t="s">
        <v>4879</v>
      </c>
      <c r="D1346" s="11" t="s">
        <v>2724</v>
      </c>
      <c r="E1346" s="11">
        <v>63</v>
      </c>
      <c r="F1346" s="11">
        <v>2</v>
      </c>
      <c r="G1346" s="11" t="s">
        <v>4880</v>
      </c>
      <c r="H1346" s="11" t="s">
        <v>4881</v>
      </c>
    </row>
    <row r="1347" spans="1:8" x14ac:dyDescent="0.3">
      <c r="A1347" s="11" t="s">
        <v>4882</v>
      </c>
      <c r="B1347" s="11">
        <v>2000</v>
      </c>
      <c r="C1347" s="11" t="s">
        <v>4883</v>
      </c>
      <c r="D1347" s="11" t="s">
        <v>4884</v>
      </c>
      <c r="E1347" s="11">
        <v>4</v>
      </c>
      <c r="F1347" s="11">
        <v>1</v>
      </c>
      <c r="G1347" s="11" t="s">
        <v>4885</v>
      </c>
    </row>
    <row r="1348" spans="1:8" x14ac:dyDescent="0.3">
      <c r="A1348" s="11" t="s">
        <v>4886</v>
      </c>
      <c r="B1348" s="11">
        <v>2019</v>
      </c>
      <c r="C1348" s="11" t="s">
        <v>4887</v>
      </c>
      <c r="D1348" s="11" t="s">
        <v>630</v>
      </c>
      <c r="G1348" s="11" t="s">
        <v>4888</v>
      </c>
      <c r="H1348" s="11" t="s">
        <v>4889</v>
      </c>
    </row>
    <row r="1349" spans="1:8" x14ac:dyDescent="0.3">
      <c r="A1349" s="11" t="s">
        <v>4890</v>
      </c>
      <c r="B1349" s="11">
        <v>2002</v>
      </c>
      <c r="C1349" s="11" t="s">
        <v>4891</v>
      </c>
      <c r="D1349" s="11" t="s">
        <v>728</v>
      </c>
      <c r="E1349" s="11" t="s">
        <v>4892</v>
      </c>
    </row>
    <row r="1350" spans="1:8" x14ac:dyDescent="0.3">
      <c r="A1350" s="11" t="s">
        <v>4893</v>
      </c>
      <c r="B1350" s="11">
        <v>1971</v>
      </c>
      <c r="C1350" s="11" t="s">
        <v>4894</v>
      </c>
      <c r="D1350" s="11" t="s">
        <v>4895</v>
      </c>
      <c r="G1350" s="11" t="s">
        <v>4896</v>
      </c>
    </row>
    <row r="1351" spans="1:8" x14ac:dyDescent="0.3">
      <c r="A1351" s="11" t="s">
        <v>4897</v>
      </c>
      <c r="B1351" s="11">
        <v>2015</v>
      </c>
      <c r="C1351" s="11" t="s">
        <v>4898</v>
      </c>
      <c r="D1351" s="11" t="s">
        <v>4899</v>
      </c>
    </row>
    <row r="1352" spans="1:8" x14ac:dyDescent="0.3">
      <c r="A1352" s="11" t="s">
        <v>4121</v>
      </c>
      <c r="B1352" s="11">
        <v>2020</v>
      </c>
      <c r="C1352" s="11" t="s">
        <v>4900</v>
      </c>
      <c r="D1352" s="11" t="s">
        <v>4901</v>
      </c>
      <c r="G1352" s="11" t="s">
        <v>4124</v>
      </c>
      <c r="H1352" s="11" t="s">
        <v>4902</v>
      </c>
    </row>
    <row r="1353" spans="1:8" x14ac:dyDescent="0.3">
      <c r="A1353" s="11" t="s">
        <v>4903</v>
      </c>
      <c r="B1353" s="11">
        <v>2012</v>
      </c>
      <c r="C1353" s="11" t="s">
        <v>4904</v>
      </c>
      <c r="D1353" s="11" t="s">
        <v>4905</v>
      </c>
    </row>
    <row r="1354" spans="1:8" x14ac:dyDescent="0.3">
      <c r="A1354" s="11" t="s">
        <v>4906</v>
      </c>
      <c r="B1354" s="11">
        <v>2016</v>
      </c>
      <c r="C1354" s="11" t="s">
        <v>4907</v>
      </c>
      <c r="D1354" s="11" t="s">
        <v>4908</v>
      </c>
      <c r="H1354" s="8" t="s">
        <v>4909</v>
      </c>
    </row>
    <row r="1355" spans="1:8" x14ac:dyDescent="0.3">
      <c r="A1355" s="11" t="s">
        <v>4910</v>
      </c>
      <c r="B1355" s="11">
        <v>2017</v>
      </c>
      <c r="C1355" s="11" t="s">
        <v>4911</v>
      </c>
      <c r="D1355" s="11" t="s">
        <v>4912</v>
      </c>
      <c r="E1355" s="11">
        <v>39</v>
      </c>
      <c r="F1355" s="11">
        <v>5</v>
      </c>
      <c r="G1355" s="11" t="s">
        <v>4913</v>
      </c>
      <c r="H1355" s="11" t="s">
        <v>4914</v>
      </c>
    </row>
    <row r="1356" spans="1:8" x14ac:dyDescent="0.3">
      <c r="A1356" s="11" t="s">
        <v>4915</v>
      </c>
      <c r="B1356" s="11">
        <v>1997</v>
      </c>
      <c r="C1356" s="11" t="s">
        <v>4916</v>
      </c>
      <c r="D1356" s="11" t="s">
        <v>4917</v>
      </c>
      <c r="E1356" s="11">
        <v>25</v>
      </c>
      <c r="F1356" s="19">
        <v>45689</v>
      </c>
      <c r="G1356" s="11" t="s">
        <v>2775</v>
      </c>
    </row>
    <row r="1357" spans="1:8" x14ac:dyDescent="0.3">
      <c r="A1357" s="11" t="s">
        <v>4918</v>
      </c>
      <c r="B1357" s="11">
        <v>2018</v>
      </c>
      <c r="C1357" s="11" t="s">
        <v>4919</v>
      </c>
      <c r="D1357" s="11" t="s">
        <v>2443</v>
      </c>
      <c r="E1357" s="11">
        <v>115</v>
      </c>
      <c r="F1357" s="11">
        <v>37</v>
      </c>
      <c r="G1357" s="11" t="s">
        <v>4920</v>
      </c>
      <c r="H1357" s="11" t="s">
        <v>4921</v>
      </c>
    </row>
    <row r="1358" spans="1:8" x14ac:dyDescent="0.3">
      <c r="A1358" s="11" t="s">
        <v>4922</v>
      </c>
      <c r="B1358" s="11">
        <v>2014</v>
      </c>
      <c r="C1358" s="11" t="s">
        <v>4923</v>
      </c>
      <c r="D1358" s="11" t="s">
        <v>4924</v>
      </c>
      <c r="H1358" s="8" t="s">
        <v>4925</v>
      </c>
    </row>
    <row r="1359" spans="1:8" x14ac:dyDescent="0.3">
      <c r="A1359" s="11" t="s">
        <v>4926</v>
      </c>
      <c r="B1359" s="11">
        <v>2015</v>
      </c>
      <c r="C1359" s="11" t="s">
        <v>4927</v>
      </c>
      <c r="D1359" s="11" t="s">
        <v>4928</v>
      </c>
      <c r="E1359" s="11">
        <v>32</v>
      </c>
      <c r="F1359" s="11">
        <v>4</v>
      </c>
      <c r="G1359" s="11" t="s">
        <v>4929</v>
      </c>
      <c r="H1359" s="11" t="s">
        <v>4930</v>
      </c>
    </row>
    <row r="1360" spans="1:8" x14ac:dyDescent="0.3">
      <c r="A1360" s="11" t="s">
        <v>4931</v>
      </c>
      <c r="B1360" s="11">
        <v>2023</v>
      </c>
      <c r="C1360" s="11" t="s">
        <v>4932</v>
      </c>
      <c r="D1360" s="11" t="s">
        <v>4908</v>
      </c>
      <c r="H1360" s="8" t="s">
        <v>4933</v>
      </c>
    </row>
    <row r="1361" spans="1:8" x14ac:dyDescent="0.3">
      <c r="A1361" s="11" t="s">
        <v>2163</v>
      </c>
      <c r="B1361" s="11">
        <v>2003</v>
      </c>
      <c r="C1361" s="11" t="s">
        <v>2164</v>
      </c>
      <c r="D1361" s="11" t="s">
        <v>4397</v>
      </c>
      <c r="E1361" s="11">
        <v>3</v>
      </c>
      <c r="G1361" s="11" t="s">
        <v>2166</v>
      </c>
    </row>
    <row r="1362" spans="1:8" x14ac:dyDescent="0.3">
      <c r="A1362" s="11" t="s">
        <v>4934</v>
      </c>
      <c r="B1362" s="11">
        <v>2021</v>
      </c>
      <c r="C1362" s="11" t="s">
        <v>4935</v>
      </c>
      <c r="D1362" s="11" t="s">
        <v>4936</v>
      </c>
    </row>
    <row r="1363" spans="1:8" x14ac:dyDescent="0.3">
      <c r="A1363" s="11" t="s">
        <v>2180</v>
      </c>
      <c r="B1363" s="11">
        <v>2014</v>
      </c>
      <c r="C1363" s="11" t="s">
        <v>4937</v>
      </c>
      <c r="D1363" s="11" t="s">
        <v>4938</v>
      </c>
      <c r="E1363" s="11">
        <v>66</v>
      </c>
      <c r="F1363" s="11">
        <v>3</v>
      </c>
      <c r="G1363" s="11" t="s">
        <v>2183</v>
      </c>
    </row>
    <row r="1364" spans="1:8" x14ac:dyDescent="0.3">
      <c r="A1364" s="11" t="s">
        <v>4939</v>
      </c>
      <c r="B1364" s="11">
        <v>2017</v>
      </c>
      <c r="C1364" s="11" t="s">
        <v>4940</v>
      </c>
      <c r="D1364" s="11" t="s">
        <v>2918</v>
      </c>
      <c r="E1364" s="11">
        <v>114</v>
      </c>
      <c r="F1364" s="11">
        <v>40</v>
      </c>
      <c r="G1364" s="11" t="s">
        <v>4941</v>
      </c>
    </row>
    <row r="1365" spans="1:8" x14ac:dyDescent="0.3">
      <c r="A1365" s="11" t="s">
        <v>4942</v>
      </c>
      <c r="B1365" s="11">
        <v>2012</v>
      </c>
      <c r="C1365" s="11" t="s">
        <v>4943</v>
      </c>
      <c r="D1365" s="11" t="s">
        <v>4944</v>
      </c>
      <c r="E1365" s="11">
        <v>56</v>
      </c>
      <c r="F1365" s="11">
        <v>4</v>
      </c>
      <c r="G1365" s="11" t="s">
        <v>4945</v>
      </c>
      <c r="H1365" s="11" t="s">
        <v>4946</v>
      </c>
    </row>
    <row r="1366" spans="1:8" x14ac:dyDescent="0.3">
      <c r="A1366" s="11" t="s">
        <v>4947</v>
      </c>
      <c r="B1366" s="11">
        <v>2020</v>
      </c>
      <c r="C1366" s="11" t="s">
        <v>4948</v>
      </c>
      <c r="D1366" s="11" t="s">
        <v>4949</v>
      </c>
    </row>
    <row r="1367" spans="1:8" x14ac:dyDescent="0.3">
      <c r="A1367" s="11" t="s">
        <v>4950</v>
      </c>
      <c r="B1367" s="11">
        <v>2016</v>
      </c>
      <c r="C1367" s="11" t="s">
        <v>4951</v>
      </c>
      <c r="D1367" s="11" t="s">
        <v>4952</v>
      </c>
      <c r="E1367" s="11">
        <v>21</v>
      </c>
      <c r="F1367" s="11">
        <v>4</v>
      </c>
      <c r="G1367" s="11" t="s">
        <v>4953</v>
      </c>
      <c r="H1367" s="11" t="s">
        <v>4954</v>
      </c>
    </row>
    <row r="1368" spans="1:8" x14ac:dyDescent="0.3">
      <c r="A1368" s="11" t="s">
        <v>4955</v>
      </c>
      <c r="B1368" s="11">
        <v>2016</v>
      </c>
      <c r="C1368" s="11" t="s">
        <v>4956</v>
      </c>
      <c r="D1368" s="11" t="s">
        <v>4957</v>
      </c>
      <c r="E1368" s="11">
        <v>40</v>
      </c>
      <c r="F1368" s="11">
        <v>2</v>
      </c>
      <c r="G1368" s="11" t="s">
        <v>4958</v>
      </c>
    </row>
    <row r="1369" spans="1:8" x14ac:dyDescent="0.3">
      <c r="A1369" s="11" t="s">
        <v>4959</v>
      </c>
      <c r="B1369" s="11">
        <v>2017</v>
      </c>
      <c r="C1369" s="11" t="s">
        <v>4960</v>
      </c>
      <c r="D1369" s="11" t="s">
        <v>1520</v>
      </c>
      <c r="E1369" s="11">
        <v>19</v>
      </c>
      <c r="F1369" s="11">
        <v>12</v>
      </c>
      <c r="G1369" s="11" t="s">
        <v>4961</v>
      </c>
      <c r="H1369" s="11" t="s">
        <v>4962</v>
      </c>
    </row>
    <row r="1370" spans="1:8" x14ac:dyDescent="0.3">
      <c r="A1370" s="11" t="s">
        <v>4963</v>
      </c>
      <c r="B1370" s="11">
        <v>2019</v>
      </c>
      <c r="C1370" s="11" t="s">
        <v>4964</v>
      </c>
      <c r="D1370" s="11" t="s">
        <v>3182</v>
      </c>
      <c r="E1370" s="11">
        <v>18</v>
      </c>
      <c r="F1370" s="11">
        <v>5</v>
      </c>
      <c r="G1370" s="11" t="s">
        <v>4965</v>
      </c>
    </row>
    <row r="1371" spans="1:8" x14ac:dyDescent="0.3">
      <c r="A1371" s="11" t="s">
        <v>4966</v>
      </c>
      <c r="B1371" s="11">
        <v>2018</v>
      </c>
      <c r="C1371" s="11" t="s">
        <v>4967</v>
      </c>
      <c r="D1371" s="11" t="s">
        <v>4968</v>
      </c>
    </row>
    <row r="1372" spans="1:8" x14ac:dyDescent="0.3">
      <c r="A1372" s="11" t="s">
        <v>4969</v>
      </c>
      <c r="B1372" s="11">
        <v>2001</v>
      </c>
      <c r="C1372" s="11" t="s">
        <v>4970</v>
      </c>
      <c r="D1372" s="11" t="s">
        <v>3137</v>
      </c>
      <c r="E1372" s="11">
        <v>4</v>
      </c>
      <c r="F1372" s="11">
        <v>4</v>
      </c>
      <c r="G1372" s="11" t="s">
        <v>4971</v>
      </c>
      <c r="H1372" s="11" t="s">
        <v>4972</v>
      </c>
    </row>
    <row r="1373" spans="1:8" x14ac:dyDescent="0.3">
      <c r="A1373" s="11" t="s">
        <v>4973</v>
      </c>
      <c r="B1373" s="11">
        <v>2013</v>
      </c>
      <c r="C1373" s="11" t="s">
        <v>4974</v>
      </c>
      <c r="D1373" s="11" t="s">
        <v>1520</v>
      </c>
      <c r="E1373" s="11">
        <v>15</v>
      </c>
      <c r="F1373" s="11">
        <v>5</v>
      </c>
      <c r="G1373" s="11" t="s">
        <v>4975</v>
      </c>
    </row>
    <row r="1374" spans="1:8" x14ac:dyDescent="0.3">
      <c r="A1374" s="11" t="s">
        <v>4976</v>
      </c>
      <c r="B1374" s="11">
        <v>2009</v>
      </c>
      <c r="C1374" s="11" t="s">
        <v>4977</v>
      </c>
      <c r="D1374" s="11" t="s">
        <v>3724</v>
      </c>
    </row>
    <row r="1375" spans="1:8" x14ac:dyDescent="0.3">
      <c r="A1375" s="11" t="s">
        <v>4978</v>
      </c>
      <c r="B1375" s="11">
        <v>2015</v>
      </c>
      <c r="C1375" s="11" t="s">
        <v>4979</v>
      </c>
      <c r="D1375" s="11" t="s">
        <v>4980</v>
      </c>
      <c r="E1375" s="11">
        <v>120</v>
      </c>
      <c r="F1375" s="11">
        <v>5</v>
      </c>
      <c r="G1375" s="11" t="s">
        <v>4981</v>
      </c>
      <c r="H1375" s="11" t="s">
        <v>4982</v>
      </c>
    </row>
    <row r="1376" spans="1:8" x14ac:dyDescent="0.3">
      <c r="A1376" s="11" t="s">
        <v>4983</v>
      </c>
      <c r="B1376" s="11">
        <v>2023</v>
      </c>
      <c r="C1376" s="11" t="s">
        <v>4984</v>
      </c>
      <c r="D1376" s="11" t="s">
        <v>4985</v>
      </c>
      <c r="E1376" s="11">
        <v>12</v>
      </c>
      <c r="G1376" s="11">
        <v>100336</v>
      </c>
    </row>
    <row r="1377" spans="1:8" x14ac:dyDescent="0.3">
      <c r="A1377" s="11" t="s">
        <v>4986</v>
      </c>
      <c r="B1377" s="11">
        <v>2014</v>
      </c>
      <c r="C1377" s="11" t="s">
        <v>4987</v>
      </c>
      <c r="D1377" s="11" t="s">
        <v>4908</v>
      </c>
      <c r="H1377" s="8" t="s">
        <v>4988</v>
      </c>
    </row>
    <row r="1378" spans="1:8" x14ac:dyDescent="0.3">
      <c r="A1378" s="11" t="s">
        <v>4989</v>
      </c>
      <c r="B1378" s="11">
        <v>2019</v>
      </c>
      <c r="C1378" s="11" t="s">
        <v>4990</v>
      </c>
      <c r="D1378" s="11" t="s">
        <v>4991</v>
      </c>
      <c r="E1378" s="11">
        <v>81</v>
      </c>
      <c r="F1378" s="11">
        <v>1</v>
      </c>
      <c r="G1378" s="11" t="s">
        <v>4992</v>
      </c>
      <c r="H1378" s="11" t="s">
        <v>4993</v>
      </c>
    </row>
    <row r="1379" spans="1:8" x14ac:dyDescent="0.3">
      <c r="A1379" s="11" t="s">
        <v>4994</v>
      </c>
      <c r="B1379" s="11">
        <v>1995</v>
      </c>
      <c r="C1379" s="11" t="s">
        <v>4995</v>
      </c>
      <c r="D1379" s="11" t="s">
        <v>4996</v>
      </c>
      <c r="G1379" s="11" t="s">
        <v>4997</v>
      </c>
    </row>
    <row r="1380" spans="1:8" x14ac:dyDescent="0.3">
      <c r="A1380" s="11" t="s">
        <v>4998</v>
      </c>
      <c r="B1380" s="11">
        <v>2023</v>
      </c>
      <c r="C1380" s="11" t="s">
        <v>4999</v>
      </c>
      <c r="D1380" s="11" t="s">
        <v>5000</v>
      </c>
    </row>
    <row r="1381" spans="1:8" x14ac:dyDescent="0.3">
      <c r="A1381" s="11" t="s">
        <v>5001</v>
      </c>
      <c r="B1381" s="11">
        <v>2023</v>
      </c>
      <c r="C1381" s="11" t="s">
        <v>5002</v>
      </c>
      <c r="D1381" s="11" t="s">
        <v>5003</v>
      </c>
      <c r="E1381" s="11">
        <v>9</v>
      </c>
      <c r="F1381" s="11">
        <v>4</v>
      </c>
      <c r="G1381" s="11" t="s">
        <v>5004</v>
      </c>
      <c r="H1381" s="11" t="s">
        <v>5005</v>
      </c>
    </row>
    <row r="1382" spans="1:8" x14ac:dyDescent="0.3">
      <c r="A1382" s="11" t="s">
        <v>5006</v>
      </c>
      <c r="B1382" s="11">
        <v>2022</v>
      </c>
      <c r="C1382" s="11" t="s">
        <v>5007</v>
      </c>
      <c r="D1382" s="11" t="s">
        <v>5008</v>
      </c>
      <c r="H1382" s="11" t="s">
        <v>5009</v>
      </c>
    </row>
    <row r="1383" spans="1:8" x14ac:dyDescent="0.3">
      <c r="A1383" s="11" t="s">
        <v>5010</v>
      </c>
      <c r="B1383" s="11">
        <v>2008</v>
      </c>
      <c r="C1383" s="11" t="s">
        <v>5011</v>
      </c>
      <c r="D1383" s="11" t="s">
        <v>5012</v>
      </c>
      <c r="E1383" s="11">
        <v>11</v>
      </c>
      <c r="G1383" s="11" t="s">
        <v>5013</v>
      </c>
      <c r="H1383" s="11" t="s">
        <v>5014</v>
      </c>
    </row>
    <row r="1384" spans="1:8" x14ac:dyDescent="0.3">
      <c r="A1384" s="11" t="s">
        <v>2376</v>
      </c>
      <c r="B1384" s="11">
        <v>2010</v>
      </c>
      <c r="C1384" s="11" t="s">
        <v>5015</v>
      </c>
      <c r="D1384" s="11" t="s">
        <v>1520</v>
      </c>
      <c r="E1384" s="11">
        <v>12</v>
      </c>
      <c r="F1384" s="11">
        <v>7</v>
      </c>
      <c r="G1384" s="11" t="s">
        <v>5016</v>
      </c>
      <c r="H1384" s="11" t="s">
        <v>5017</v>
      </c>
    </row>
    <row r="1385" spans="1:8" x14ac:dyDescent="0.3">
      <c r="A1385" s="11" t="s">
        <v>5018</v>
      </c>
      <c r="B1385" s="11">
        <v>2016</v>
      </c>
      <c r="C1385" s="11" t="s">
        <v>5019</v>
      </c>
      <c r="D1385" s="11" t="s">
        <v>5020</v>
      </c>
      <c r="H1385" s="8" t="s">
        <v>5021</v>
      </c>
    </row>
    <row r="1386" spans="1:8" x14ac:dyDescent="0.3">
      <c r="A1386" s="11" t="s">
        <v>5022</v>
      </c>
      <c r="B1386" s="11">
        <v>2018</v>
      </c>
      <c r="C1386" s="11" t="s">
        <v>5023</v>
      </c>
      <c r="D1386" s="11" t="s">
        <v>1520</v>
      </c>
      <c r="E1386" s="11">
        <v>20</v>
      </c>
      <c r="F1386" s="11">
        <v>3</v>
      </c>
      <c r="G1386" s="11" t="s">
        <v>5024</v>
      </c>
      <c r="H1386" s="11" t="s">
        <v>5025</v>
      </c>
    </row>
    <row r="1387" spans="1:8" x14ac:dyDescent="0.3">
      <c r="A1387" s="11" t="s">
        <v>5026</v>
      </c>
      <c r="B1387" s="11">
        <v>2018</v>
      </c>
      <c r="C1387" s="11" t="s">
        <v>5027</v>
      </c>
      <c r="D1387" s="11" t="s">
        <v>1239</v>
      </c>
      <c r="E1387" s="11">
        <v>13</v>
      </c>
      <c r="F1387" s="11">
        <v>4</v>
      </c>
      <c r="H1387" s="11" t="s">
        <v>5028</v>
      </c>
    </row>
    <row r="1388" spans="1:8" x14ac:dyDescent="0.3">
      <c r="A1388" s="11" t="s">
        <v>5029</v>
      </c>
      <c r="B1388" s="11">
        <v>2023</v>
      </c>
      <c r="C1388" s="11" t="s">
        <v>5030</v>
      </c>
      <c r="D1388" s="11" t="s">
        <v>5031</v>
      </c>
      <c r="E1388" s="11">
        <v>16</v>
      </c>
      <c r="F1388" s="11">
        <v>2</v>
      </c>
    </row>
    <row r="1389" spans="1:8" x14ac:dyDescent="0.3">
      <c r="A1389" s="11" t="s">
        <v>5032</v>
      </c>
      <c r="B1389" s="11">
        <v>2014</v>
      </c>
      <c r="C1389" s="11" t="s">
        <v>5033</v>
      </c>
      <c r="D1389" s="11"/>
    </row>
    <row r="1390" spans="1:8" x14ac:dyDescent="0.3">
      <c r="A1390" s="11" t="s">
        <v>5034</v>
      </c>
      <c r="B1390" s="11">
        <v>2012</v>
      </c>
      <c r="C1390" s="11" t="s">
        <v>5035</v>
      </c>
      <c r="D1390" s="11" t="s">
        <v>4952</v>
      </c>
      <c r="E1390" s="11">
        <v>17</v>
      </c>
      <c r="F1390" s="11">
        <v>3</v>
      </c>
      <c r="G1390" s="11" t="s">
        <v>5036</v>
      </c>
    </row>
    <row r="1391" spans="1:8" x14ac:dyDescent="0.3">
      <c r="A1391" s="11" t="s">
        <v>5037</v>
      </c>
      <c r="B1391" s="11">
        <v>2016</v>
      </c>
      <c r="C1391" s="11" t="s">
        <v>5038</v>
      </c>
      <c r="D1391" s="11" t="s">
        <v>5003</v>
      </c>
      <c r="E1391" s="11">
        <v>2</v>
      </c>
      <c r="F1391" s="11">
        <v>4</v>
      </c>
      <c r="G1391" s="11" t="s">
        <v>1666</v>
      </c>
      <c r="H1391" s="11" t="s">
        <v>5039</v>
      </c>
    </row>
    <row r="1392" spans="1:8" x14ac:dyDescent="0.3">
      <c r="A1392" s="11" t="s">
        <v>5040</v>
      </c>
      <c r="B1392" s="11">
        <v>2014</v>
      </c>
      <c r="C1392" s="11" t="s">
        <v>5041</v>
      </c>
      <c r="D1392" s="11"/>
    </row>
    <row r="1393" spans="1:8" x14ac:dyDescent="0.3">
      <c r="A1393" s="11" t="s">
        <v>5042</v>
      </c>
      <c r="B1393" s="11">
        <v>2014</v>
      </c>
      <c r="C1393" s="11" t="s">
        <v>5043</v>
      </c>
      <c r="D1393" s="11" t="s">
        <v>5044</v>
      </c>
      <c r="E1393" s="11">
        <v>25</v>
      </c>
      <c r="F1393" s="11">
        <v>3</v>
      </c>
      <c r="G1393" s="11" t="s">
        <v>5045</v>
      </c>
      <c r="H1393" s="11" t="s">
        <v>5046</v>
      </c>
    </row>
    <row r="1394" spans="1:8" x14ac:dyDescent="0.3">
      <c r="A1394" s="11" t="s">
        <v>5047</v>
      </c>
      <c r="B1394" s="11">
        <v>2016</v>
      </c>
      <c r="C1394" s="11" t="s">
        <v>5048</v>
      </c>
      <c r="D1394" s="11" t="s">
        <v>5049</v>
      </c>
      <c r="E1394" s="11">
        <v>93</v>
      </c>
      <c r="F1394" s="11">
        <v>2</v>
      </c>
      <c r="G1394" s="11" t="s">
        <v>5050</v>
      </c>
    </row>
    <row r="1395" spans="1:8" x14ac:dyDescent="0.3">
      <c r="A1395" s="11" t="s">
        <v>5051</v>
      </c>
      <c r="B1395" s="11">
        <v>2010</v>
      </c>
      <c r="C1395" s="11" t="s">
        <v>5052</v>
      </c>
      <c r="D1395" s="11" t="s">
        <v>5053</v>
      </c>
      <c r="E1395" s="11">
        <v>6</v>
      </c>
      <c r="F1395" s="11">
        <v>2</v>
      </c>
      <c r="G1395" s="11">
        <v>237</v>
      </c>
      <c r="H1395" s="11" t="s">
        <v>5054</v>
      </c>
    </row>
    <row r="1396" spans="1:8" x14ac:dyDescent="0.3">
      <c r="A1396" s="11" t="s">
        <v>5055</v>
      </c>
      <c r="B1396" s="11">
        <v>2022</v>
      </c>
      <c r="C1396" s="11" t="s">
        <v>5056</v>
      </c>
      <c r="D1396" s="11" t="s">
        <v>5057</v>
      </c>
      <c r="H1396" s="8" t="s">
        <v>5058</v>
      </c>
    </row>
    <row r="1397" spans="1:8" x14ac:dyDescent="0.3">
      <c r="A1397" s="11" t="s">
        <v>5059</v>
      </c>
      <c r="B1397" s="11">
        <v>2018</v>
      </c>
      <c r="C1397" s="11" t="s">
        <v>5060</v>
      </c>
      <c r="D1397" s="11" t="s">
        <v>5061</v>
      </c>
      <c r="E1397" s="11">
        <v>53</v>
      </c>
      <c r="F1397" s="11">
        <v>2</v>
      </c>
      <c r="G1397" s="11" t="s">
        <v>5062</v>
      </c>
      <c r="H1397" s="11" t="s">
        <v>5063</v>
      </c>
    </row>
    <row r="1398" spans="1:8" x14ac:dyDescent="0.3">
      <c r="A1398" s="11" t="s">
        <v>5064</v>
      </c>
      <c r="B1398" s="11">
        <v>2013</v>
      </c>
      <c r="C1398" s="11" t="s">
        <v>5065</v>
      </c>
      <c r="D1398" s="11" t="s">
        <v>4952</v>
      </c>
      <c r="E1398" s="11">
        <v>18</v>
      </c>
      <c r="F1398" s="11">
        <v>3</v>
      </c>
      <c r="G1398" s="11" t="s">
        <v>5066</v>
      </c>
    </row>
    <row r="1399" spans="1:8" x14ac:dyDescent="0.3">
      <c r="A1399" s="11" t="s">
        <v>5067</v>
      </c>
      <c r="B1399" s="11">
        <v>2014</v>
      </c>
      <c r="C1399" s="11" t="s">
        <v>5068</v>
      </c>
      <c r="D1399" s="11" t="s">
        <v>4944</v>
      </c>
      <c r="E1399" s="11">
        <v>58</v>
      </c>
      <c r="F1399" s="11">
        <v>4</v>
      </c>
      <c r="G1399" s="11" t="s">
        <v>5069</v>
      </c>
      <c r="H1399" s="11" t="s">
        <v>5070</v>
      </c>
    </row>
    <row r="1400" spans="1:8" x14ac:dyDescent="0.3">
      <c r="A1400" s="11" t="s">
        <v>5071</v>
      </c>
      <c r="B1400" s="11">
        <v>2017</v>
      </c>
      <c r="C1400" s="11" t="s">
        <v>5072</v>
      </c>
      <c r="D1400" s="11" t="s">
        <v>5073</v>
      </c>
      <c r="E1400" s="11">
        <v>40</v>
      </c>
      <c r="F1400" s="11">
        <v>11</v>
      </c>
      <c r="G1400" s="11" t="s">
        <v>5074</v>
      </c>
      <c r="H1400" s="11" t="s">
        <v>5075</v>
      </c>
    </row>
    <row r="1401" spans="1:8" x14ac:dyDescent="0.3">
      <c r="A1401" s="11" t="s">
        <v>5076</v>
      </c>
      <c r="B1401" s="11">
        <v>2009</v>
      </c>
      <c r="C1401" s="11" t="s">
        <v>5077</v>
      </c>
      <c r="D1401" s="11" t="s">
        <v>2271</v>
      </c>
      <c r="E1401" s="11">
        <v>59</v>
      </c>
      <c r="F1401" s="11">
        <v>1</v>
      </c>
      <c r="G1401" s="11" t="s">
        <v>5078</v>
      </c>
    </row>
    <row r="1402" spans="1:8" x14ac:dyDescent="0.3">
      <c r="A1402" s="11" t="s">
        <v>5079</v>
      </c>
      <c r="B1402" s="11">
        <v>2016</v>
      </c>
      <c r="C1402" s="11" t="s">
        <v>5080</v>
      </c>
      <c r="D1402" s="11" t="s">
        <v>3137</v>
      </c>
      <c r="E1402" s="11">
        <v>19</v>
      </c>
      <c r="F1402" s="11">
        <v>3</v>
      </c>
      <c r="G1402" s="11" t="s">
        <v>5081</v>
      </c>
      <c r="H1402" s="11" t="s">
        <v>5082</v>
      </c>
    </row>
    <row r="1403" spans="1:8" x14ac:dyDescent="0.3">
      <c r="A1403" s="11" t="s">
        <v>5083</v>
      </c>
      <c r="B1403" s="11">
        <v>2018</v>
      </c>
      <c r="C1403" s="11" t="s">
        <v>5084</v>
      </c>
      <c r="D1403" s="11" t="s">
        <v>2992</v>
      </c>
      <c r="H1403" s="8" t="s">
        <v>5085</v>
      </c>
    </row>
    <row r="1404" spans="1:8" x14ac:dyDescent="0.3">
      <c r="A1404" s="11" t="s">
        <v>5086</v>
      </c>
      <c r="B1404" s="11">
        <v>2003</v>
      </c>
      <c r="C1404" s="11" t="s">
        <v>5087</v>
      </c>
      <c r="D1404" s="11" t="s">
        <v>5088</v>
      </c>
      <c r="E1404" s="11">
        <v>8</v>
      </c>
      <c r="F1404" s="11">
        <v>3</v>
      </c>
      <c r="G1404" s="11" t="s">
        <v>5089</v>
      </c>
      <c r="H1404" s="11" t="s">
        <v>5090</v>
      </c>
    </row>
    <row r="1405" spans="1:8" x14ac:dyDescent="0.3">
      <c r="A1405" s="11" t="s">
        <v>5091</v>
      </c>
      <c r="B1405" s="11">
        <v>2017</v>
      </c>
      <c r="C1405" s="11" t="s">
        <v>5092</v>
      </c>
      <c r="D1405" s="11" t="s">
        <v>2990</v>
      </c>
      <c r="E1405" s="11">
        <v>35</v>
      </c>
      <c r="F1405" s="11">
        <v>1</v>
      </c>
      <c r="G1405" s="11" t="s">
        <v>5093</v>
      </c>
      <c r="H1405" s="11" t="s">
        <v>5094</v>
      </c>
    </row>
    <row r="1406" spans="1:8" x14ac:dyDescent="0.3">
      <c r="A1406" s="11" t="s">
        <v>5095</v>
      </c>
      <c r="B1406" s="11">
        <v>2012</v>
      </c>
      <c r="C1406" s="11" t="s">
        <v>5096</v>
      </c>
      <c r="D1406" s="11" t="s">
        <v>437</v>
      </c>
      <c r="E1406" s="11">
        <v>28</v>
      </c>
      <c r="F1406" s="11">
        <v>2</v>
      </c>
      <c r="G1406" s="11" t="s">
        <v>5097</v>
      </c>
      <c r="H1406" s="11" t="s">
        <v>5098</v>
      </c>
    </row>
    <row r="1407" spans="1:8" x14ac:dyDescent="0.3">
      <c r="A1407" s="11" t="s">
        <v>5099</v>
      </c>
      <c r="B1407" s="11">
        <v>2018</v>
      </c>
      <c r="C1407" s="11" t="s">
        <v>5100</v>
      </c>
      <c r="D1407" s="11" t="s">
        <v>5101</v>
      </c>
      <c r="E1407" s="11">
        <v>49</v>
      </c>
      <c r="F1407" s="11">
        <v>4</v>
      </c>
      <c r="G1407" s="11" t="s">
        <v>5102</v>
      </c>
      <c r="H1407" s="11" t="s">
        <v>5103</v>
      </c>
    </row>
    <row r="1408" spans="1:8" x14ac:dyDescent="0.3">
      <c r="A1408" s="11" t="s">
        <v>1407</v>
      </c>
      <c r="B1408" s="11">
        <v>2013</v>
      </c>
      <c r="C1408" s="11" t="s">
        <v>5104</v>
      </c>
      <c r="D1408" s="11" t="s">
        <v>5105</v>
      </c>
    </row>
    <row r="1409" spans="1:8" x14ac:dyDescent="0.3">
      <c r="A1409" s="11" t="s">
        <v>5106</v>
      </c>
      <c r="B1409" s="11">
        <v>2018</v>
      </c>
      <c r="C1409" s="11" t="s">
        <v>5107</v>
      </c>
      <c r="D1409" s="11" t="s">
        <v>5003</v>
      </c>
      <c r="E1409" s="11" t="s">
        <v>5108</v>
      </c>
      <c r="G1409" s="11" t="s">
        <v>5109</v>
      </c>
      <c r="H1409" s="11" t="s">
        <v>5110</v>
      </c>
    </row>
    <row r="1410" spans="1:8" x14ac:dyDescent="0.3">
      <c r="A1410" s="11" t="s">
        <v>5111</v>
      </c>
      <c r="B1410" s="11">
        <v>2005</v>
      </c>
      <c r="C1410" s="11" t="s">
        <v>5112</v>
      </c>
      <c r="D1410" s="11" t="s">
        <v>5113</v>
      </c>
      <c r="E1410" s="11">
        <v>99</v>
      </c>
      <c r="F1410" s="11">
        <v>1</v>
      </c>
      <c r="G1410" s="11" t="s">
        <v>1601</v>
      </c>
      <c r="H1410" s="11" t="s">
        <v>5114</v>
      </c>
    </row>
    <row r="1411" spans="1:8" x14ac:dyDescent="0.3">
      <c r="A1411" s="11" t="s">
        <v>5115</v>
      </c>
      <c r="B1411" s="11">
        <v>1997</v>
      </c>
      <c r="C1411" s="11" t="s">
        <v>5116</v>
      </c>
      <c r="D1411" s="11" t="s">
        <v>5113</v>
      </c>
      <c r="E1411" s="11">
        <v>91</v>
      </c>
      <c r="F1411" s="11">
        <v>3</v>
      </c>
      <c r="G1411" s="11" t="s">
        <v>5117</v>
      </c>
    </row>
    <row r="1412" spans="1:8" x14ac:dyDescent="0.3">
      <c r="A1412" s="11" t="s">
        <v>5118</v>
      </c>
      <c r="B1412" s="11">
        <v>2018</v>
      </c>
      <c r="C1412" s="11" t="s">
        <v>5119</v>
      </c>
      <c r="D1412" s="11" t="s">
        <v>5120</v>
      </c>
      <c r="H1412" s="8" t="s">
        <v>5121</v>
      </c>
    </row>
    <row r="1413" spans="1:8" x14ac:dyDescent="0.3">
      <c r="A1413" s="11" t="s">
        <v>5122</v>
      </c>
      <c r="B1413" s="11">
        <v>1996</v>
      </c>
      <c r="C1413" s="11" t="s">
        <v>5123</v>
      </c>
      <c r="D1413" s="11" t="s">
        <v>5124</v>
      </c>
    </row>
    <row r="1414" spans="1:8" x14ac:dyDescent="0.3">
      <c r="A1414" s="11" t="s">
        <v>5125</v>
      </c>
      <c r="B1414" s="11">
        <v>2004</v>
      </c>
      <c r="C1414" s="11" t="s">
        <v>5126</v>
      </c>
      <c r="D1414" s="11" t="s">
        <v>1520</v>
      </c>
      <c r="E1414" s="11">
        <v>6</v>
      </c>
      <c r="G1414" s="11" t="s">
        <v>5127</v>
      </c>
      <c r="H1414" s="11" t="s">
        <v>5128</v>
      </c>
    </row>
    <row r="1415" spans="1:8" x14ac:dyDescent="0.3">
      <c r="A1415" s="11" t="s">
        <v>4908</v>
      </c>
      <c r="B1415" s="11" t="s">
        <v>3928</v>
      </c>
      <c r="C1415" s="11" t="s">
        <v>5129</v>
      </c>
      <c r="D1415" s="11" t="s">
        <v>4908</v>
      </c>
      <c r="H1415" s="8" t="s">
        <v>5130</v>
      </c>
    </row>
    <row r="1416" spans="1:8" x14ac:dyDescent="0.3">
      <c r="A1416" s="11" t="s">
        <v>4908</v>
      </c>
      <c r="B1416" s="11" t="s">
        <v>5131</v>
      </c>
      <c r="C1416" s="11" t="s">
        <v>5132</v>
      </c>
      <c r="D1416" s="11" t="s">
        <v>4908</v>
      </c>
      <c r="H1416" s="8" t="s">
        <v>5133</v>
      </c>
    </row>
    <row r="1417" spans="1:8" x14ac:dyDescent="0.3">
      <c r="A1417" s="11" t="s">
        <v>5134</v>
      </c>
      <c r="B1417" s="11">
        <v>2017</v>
      </c>
      <c r="C1417" s="11" t="s">
        <v>5135</v>
      </c>
      <c r="D1417" s="11" t="s">
        <v>5073</v>
      </c>
      <c r="E1417" s="11">
        <v>40</v>
      </c>
      <c r="F1417" s="11">
        <v>11</v>
      </c>
      <c r="G1417" s="11" t="s">
        <v>5136</v>
      </c>
      <c r="H1417" s="11" t="s">
        <v>5137</v>
      </c>
    </row>
    <row r="1418" spans="1:8" x14ac:dyDescent="0.3">
      <c r="A1418" s="11" t="s">
        <v>5138</v>
      </c>
      <c r="B1418" s="11">
        <v>2022</v>
      </c>
      <c r="C1418" s="11" t="s">
        <v>5139</v>
      </c>
      <c r="D1418" s="11" t="s">
        <v>5140</v>
      </c>
      <c r="E1418" s="11">
        <v>49</v>
      </c>
      <c r="F1418" s="11">
        <v>3</v>
      </c>
      <c r="G1418" s="11" t="s">
        <v>5141</v>
      </c>
      <c r="H1418" s="11" t="s">
        <v>5142</v>
      </c>
    </row>
    <row r="1419" spans="1:8" x14ac:dyDescent="0.3">
      <c r="A1419" s="11" t="s">
        <v>5143</v>
      </c>
      <c r="B1419" s="11">
        <v>2015</v>
      </c>
      <c r="C1419" s="11" t="s">
        <v>5144</v>
      </c>
      <c r="D1419" s="11" t="s">
        <v>5145</v>
      </c>
      <c r="E1419" s="11">
        <v>18</v>
      </c>
      <c r="F1419" s="11">
        <v>2</v>
      </c>
      <c r="G1419" s="11" t="s">
        <v>5146</v>
      </c>
    </row>
    <row r="1420" spans="1:8" x14ac:dyDescent="0.3">
      <c r="A1420" s="11" t="s">
        <v>5147</v>
      </c>
      <c r="B1420" s="11">
        <v>2016</v>
      </c>
      <c r="C1420" s="11" t="s">
        <v>5148</v>
      </c>
      <c r="D1420" s="11" t="s">
        <v>1766</v>
      </c>
    </row>
    <row r="1421" spans="1:8" x14ac:dyDescent="0.3">
      <c r="A1421" s="11" t="s">
        <v>5149</v>
      </c>
      <c r="B1421" s="11">
        <v>2014</v>
      </c>
      <c r="C1421" s="11" t="s">
        <v>5150</v>
      </c>
      <c r="D1421" s="11" t="s">
        <v>5151</v>
      </c>
      <c r="E1421" s="11">
        <v>8</v>
      </c>
      <c r="F1421" s="11">
        <v>1</v>
      </c>
      <c r="G1421" s="11" t="s">
        <v>5152</v>
      </c>
    </row>
    <row r="1422" spans="1:8" x14ac:dyDescent="0.3">
      <c r="A1422" s="11" t="s">
        <v>5153</v>
      </c>
      <c r="B1422" s="11">
        <v>1997</v>
      </c>
      <c r="C1422" s="11" t="s">
        <v>5154</v>
      </c>
      <c r="D1422" s="11" t="s">
        <v>5155</v>
      </c>
      <c r="E1422" s="11">
        <v>14</v>
      </c>
      <c r="F1422" s="11">
        <v>4</v>
      </c>
      <c r="G1422" s="11" t="s">
        <v>5156</v>
      </c>
      <c r="H1422" s="11" t="s">
        <v>5157</v>
      </c>
    </row>
    <row r="1423" spans="1:8" x14ac:dyDescent="0.3">
      <c r="A1423" s="11" t="s">
        <v>5158</v>
      </c>
      <c r="B1423" s="11">
        <v>2011</v>
      </c>
      <c r="C1423" s="11" t="s">
        <v>5159</v>
      </c>
      <c r="D1423" s="11" t="s">
        <v>4928</v>
      </c>
      <c r="E1423" s="11">
        <v>28</v>
      </c>
      <c r="F1423" s="11">
        <v>1</v>
      </c>
      <c r="G1423" s="11" t="s">
        <v>5160</v>
      </c>
      <c r="H1423" s="11" t="s">
        <v>5161</v>
      </c>
    </row>
    <row r="1424" spans="1:8" x14ac:dyDescent="0.3">
      <c r="A1424" s="11" t="s">
        <v>5162</v>
      </c>
      <c r="B1424" s="11">
        <v>2010</v>
      </c>
      <c r="C1424" s="11" t="s">
        <v>5163</v>
      </c>
      <c r="D1424" s="11" t="s">
        <v>1358</v>
      </c>
    </row>
    <row r="1425" spans="1:8" x14ac:dyDescent="0.3">
      <c r="A1425" s="11" t="s">
        <v>5164</v>
      </c>
      <c r="B1425" s="11">
        <v>2015</v>
      </c>
      <c r="C1425" s="11" t="s">
        <v>5165</v>
      </c>
      <c r="D1425" s="11" t="s">
        <v>5166</v>
      </c>
      <c r="E1425" s="11">
        <v>43</v>
      </c>
      <c r="F1425" s="11">
        <v>4</v>
      </c>
      <c r="G1425" s="11" t="s">
        <v>5167</v>
      </c>
      <c r="H1425" s="11" t="s">
        <v>5168</v>
      </c>
    </row>
    <row r="1426" spans="1:8" x14ac:dyDescent="0.3">
      <c r="A1426" s="11" t="s">
        <v>4430</v>
      </c>
      <c r="B1426" s="11">
        <v>2004</v>
      </c>
      <c r="C1426" s="11" t="s">
        <v>4431</v>
      </c>
      <c r="D1426" s="11" t="s">
        <v>4432</v>
      </c>
      <c r="E1426" s="11">
        <v>7</v>
      </c>
      <c r="F1426" s="11">
        <v>3</v>
      </c>
      <c r="G1426" s="11" t="s">
        <v>4433</v>
      </c>
      <c r="H1426" s="11" t="s">
        <v>5169</v>
      </c>
    </row>
    <row r="1427" spans="1:8" x14ac:dyDescent="0.3">
      <c r="A1427" s="11" t="s">
        <v>5170</v>
      </c>
      <c r="B1427" s="11">
        <v>2007</v>
      </c>
      <c r="C1427" s="11" t="s">
        <v>5171</v>
      </c>
      <c r="D1427" s="11" t="s">
        <v>5172</v>
      </c>
    </row>
    <row r="1428" spans="1:8" x14ac:dyDescent="0.3">
      <c r="A1428" s="11" t="s">
        <v>5170</v>
      </c>
      <c r="B1428" s="11">
        <v>2017</v>
      </c>
      <c r="C1428" s="11" t="s">
        <v>5173</v>
      </c>
      <c r="D1428" s="11" t="s">
        <v>5172</v>
      </c>
    </row>
    <row r="1429" spans="1:8" x14ac:dyDescent="0.3">
      <c r="A1429" s="11" t="s">
        <v>5174</v>
      </c>
      <c r="B1429" s="11">
        <v>2024</v>
      </c>
      <c r="C1429" s="11" t="s">
        <v>5175</v>
      </c>
      <c r="D1429" s="11" t="s">
        <v>1583</v>
      </c>
      <c r="H1429" s="8" t="s">
        <v>5176</v>
      </c>
    </row>
    <row r="1430" spans="1:8" x14ac:dyDescent="0.3">
      <c r="A1430" s="11" t="s">
        <v>5177</v>
      </c>
      <c r="B1430" s="11">
        <v>2012</v>
      </c>
      <c r="C1430" s="11" t="s">
        <v>5178</v>
      </c>
      <c r="D1430" s="11" t="s">
        <v>5179</v>
      </c>
      <c r="E1430" s="11">
        <v>30</v>
      </c>
      <c r="F1430" s="11">
        <v>3</v>
      </c>
      <c r="G1430" s="11" t="s">
        <v>5180</v>
      </c>
      <c r="H1430" s="11" t="s">
        <v>5181</v>
      </c>
    </row>
    <row r="1431" spans="1:8" x14ac:dyDescent="0.3">
      <c r="A1431" s="11" t="s">
        <v>5182</v>
      </c>
      <c r="B1431" s="11">
        <v>2021</v>
      </c>
      <c r="C1431" s="11" t="s">
        <v>5183</v>
      </c>
      <c r="D1431" s="11" t="s">
        <v>5184</v>
      </c>
      <c r="E1431" s="11">
        <v>7</v>
      </c>
      <c r="F1431" s="11">
        <v>3</v>
      </c>
      <c r="H1431" s="11" t="s">
        <v>5185</v>
      </c>
    </row>
    <row r="1432" spans="1:8" x14ac:dyDescent="0.3">
      <c r="A1432" s="11" t="s">
        <v>5186</v>
      </c>
      <c r="B1432" s="11">
        <v>2012</v>
      </c>
      <c r="C1432" s="11" t="s">
        <v>5187</v>
      </c>
      <c r="D1432" s="11" t="s">
        <v>2271</v>
      </c>
      <c r="E1432" s="11">
        <v>62</v>
      </c>
      <c r="F1432" s="11">
        <v>2</v>
      </c>
      <c r="G1432" s="11" t="s">
        <v>5188</v>
      </c>
      <c r="H1432" s="11" t="s">
        <v>5189</v>
      </c>
    </row>
    <row r="1433" spans="1:8" x14ac:dyDescent="0.3">
      <c r="A1433" s="11" t="s">
        <v>5190</v>
      </c>
      <c r="B1433" s="11">
        <v>2014</v>
      </c>
      <c r="C1433" s="11" t="s">
        <v>5191</v>
      </c>
      <c r="D1433" s="11" t="s">
        <v>437</v>
      </c>
      <c r="E1433" s="11">
        <v>41</v>
      </c>
      <c r="G1433" s="11" t="s">
        <v>5192</v>
      </c>
      <c r="H1433" s="11" t="s">
        <v>5193</v>
      </c>
    </row>
    <row r="1434" spans="1:8" x14ac:dyDescent="0.3">
      <c r="A1434" s="11" t="s">
        <v>5194</v>
      </c>
      <c r="B1434" s="11">
        <v>2018</v>
      </c>
      <c r="C1434" s="11" t="s">
        <v>5195</v>
      </c>
      <c r="D1434" s="11" t="s">
        <v>5196</v>
      </c>
      <c r="E1434" s="11">
        <v>15</v>
      </c>
      <c r="F1434" s="11">
        <v>9</v>
      </c>
      <c r="H1434" s="11" t="s">
        <v>5197</v>
      </c>
    </row>
    <row r="1435" spans="1:8" x14ac:dyDescent="0.3">
      <c r="A1435" s="11" t="s">
        <v>5198</v>
      </c>
      <c r="B1435" s="11">
        <v>2014</v>
      </c>
      <c r="C1435" s="11" t="s">
        <v>5199</v>
      </c>
      <c r="D1435" s="11" t="s">
        <v>5200</v>
      </c>
    </row>
    <row r="1436" spans="1:8" x14ac:dyDescent="0.3">
      <c r="A1436" s="11" t="s">
        <v>5201</v>
      </c>
      <c r="B1436" s="11">
        <v>2011</v>
      </c>
      <c r="C1436" s="11" t="s">
        <v>5202</v>
      </c>
      <c r="D1436" s="11" t="s">
        <v>5203</v>
      </c>
      <c r="E1436" s="11">
        <v>9</v>
      </c>
      <c r="F1436" s="11">
        <v>2</v>
      </c>
      <c r="G1436" s="11" t="s">
        <v>5204</v>
      </c>
      <c r="H1436" s="11" t="s">
        <v>5205</v>
      </c>
    </row>
    <row r="1437" spans="1:8" x14ac:dyDescent="0.3">
      <c r="A1437" s="11" t="s">
        <v>5206</v>
      </c>
      <c r="B1437" s="11">
        <v>2019</v>
      </c>
      <c r="C1437" s="11" t="s">
        <v>5207</v>
      </c>
      <c r="D1437" s="11" t="s">
        <v>5208</v>
      </c>
    </row>
    <row r="1438" spans="1:8" x14ac:dyDescent="0.3">
      <c r="A1438" s="11" t="s">
        <v>5209</v>
      </c>
      <c r="B1438" s="11">
        <v>2021</v>
      </c>
      <c r="C1438" s="11" t="s">
        <v>5210</v>
      </c>
      <c r="D1438" s="11" t="s">
        <v>3137</v>
      </c>
      <c r="E1438" s="11">
        <v>24</v>
      </c>
      <c r="F1438" s="11">
        <v>12</v>
      </c>
      <c r="G1438" s="11" t="s">
        <v>5211</v>
      </c>
      <c r="H1438" s="11" t="s">
        <v>5212</v>
      </c>
    </row>
    <row r="1439" spans="1:8" x14ac:dyDescent="0.3">
      <c r="A1439" s="11" t="s">
        <v>5213</v>
      </c>
      <c r="B1439" s="11">
        <v>2009</v>
      </c>
      <c r="C1439" s="11" t="s">
        <v>5214</v>
      </c>
      <c r="D1439" s="11" t="s">
        <v>5215</v>
      </c>
      <c r="E1439" s="11">
        <v>32</v>
      </c>
      <c r="F1439" s="11">
        <v>1</v>
      </c>
      <c r="G1439" s="11">
        <v>20</v>
      </c>
      <c r="H1439" s="11" t="s">
        <v>5216</v>
      </c>
    </row>
    <row r="1440" spans="1:8" x14ac:dyDescent="0.3">
      <c r="A1440" s="11" t="s">
        <v>5217</v>
      </c>
      <c r="B1440" s="11">
        <v>2012</v>
      </c>
      <c r="C1440" s="11" t="s">
        <v>5218</v>
      </c>
      <c r="D1440" s="11" t="s">
        <v>5219</v>
      </c>
      <c r="E1440" s="11">
        <v>56</v>
      </c>
      <c r="F1440" s="11">
        <v>12</v>
      </c>
      <c r="G1440" s="11" t="s">
        <v>5220</v>
      </c>
      <c r="H1440" s="11" t="s">
        <v>5221</v>
      </c>
    </row>
    <row r="1441" spans="1:8" x14ac:dyDescent="0.3">
      <c r="A1441" s="11" t="s">
        <v>4622</v>
      </c>
      <c r="B1441" s="11">
        <v>2014</v>
      </c>
      <c r="C1441" s="11" t="s">
        <v>5222</v>
      </c>
      <c r="D1441" s="11" t="s">
        <v>5223</v>
      </c>
      <c r="E1441" s="11">
        <v>17</v>
      </c>
      <c r="F1441" s="11">
        <v>7</v>
      </c>
      <c r="G1441" s="11" t="s">
        <v>5224</v>
      </c>
      <c r="H1441" s="11" t="s">
        <v>5225</v>
      </c>
    </row>
    <row r="1442" spans="1:8" x14ac:dyDescent="0.3">
      <c r="A1442" s="11" t="s">
        <v>5226</v>
      </c>
      <c r="B1442" s="11">
        <v>2019</v>
      </c>
      <c r="C1442" s="11" t="s">
        <v>5227</v>
      </c>
      <c r="D1442" s="11" t="s">
        <v>1247</v>
      </c>
      <c r="E1442" s="11">
        <v>140</v>
      </c>
      <c r="F1442" s="11">
        <v>1</v>
      </c>
      <c r="G1442" s="11" t="s">
        <v>724</v>
      </c>
      <c r="H1442" s="11" t="s">
        <v>5228</v>
      </c>
    </row>
    <row r="1443" spans="1:8" x14ac:dyDescent="0.3">
      <c r="A1443" s="11" t="s">
        <v>5229</v>
      </c>
      <c r="B1443" s="11">
        <v>2009</v>
      </c>
      <c r="C1443" s="11" t="s">
        <v>5230</v>
      </c>
      <c r="D1443" s="11" t="s">
        <v>5231</v>
      </c>
      <c r="E1443" s="11">
        <v>79</v>
      </c>
      <c r="F1443" s="11">
        <v>4</v>
      </c>
      <c r="G1443" s="11" t="s">
        <v>5232</v>
      </c>
    </row>
    <row r="1444" spans="1:8" x14ac:dyDescent="0.3">
      <c r="A1444" s="11" t="s">
        <v>5233</v>
      </c>
      <c r="B1444" s="11">
        <v>2014</v>
      </c>
      <c r="C1444" s="11" t="s">
        <v>5234</v>
      </c>
      <c r="D1444" s="11" t="s">
        <v>2271</v>
      </c>
      <c r="E1444" s="11">
        <v>64</v>
      </c>
      <c r="F1444" s="11">
        <v>6</v>
      </c>
      <c r="G1444" s="11" t="s">
        <v>5235</v>
      </c>
      <c r="H1444" s="11" t="s">
        <v>5236</v>
      </c>
    </row>
    <row r="1445" spans="1:8" x14ac:dyDescent="0.3">
      <c r="A1445" s="11" t="s">
        <v>473</v>
      </c>
      <c r="B1445" s="11">
        <v>2017</v>
      </c>
      <c r="C1445" s="11" t="s">
        <v>474</v>
      </c>
      <c r="D1445" s="11" t="s">
        <v>475</v>
      </c>
      <c r="G1445" s="11" t="s">
        <v>476</v>
      </c>
      <c r="H1445" s="11" t="s">
        <v>477</v>
      </c>
    </row>
    <row r="1446" spans="1:8" x14ac:dyDescent="0.3">
      <c r="A1446" s="11" t="s">
        <v>5237</v>
      </c>
      <c r="B1446" s="11">
        <v>2020</v>
      </c>
      <c r="C1446" s="11" t="s">
        <v>5238</v>
      </c>
      <c r="D1446" s="11" t="s">
        <v>5239</v>
      </c>
      <c r="E1446" s="11">
        <v>2765</v>
      </c>
    </row>
    <row r="1447" spans="1:8" x14ac:dyDescent="0.3">
      <c r="A1447" s="11" t="s">
        <v>4156</v>
      </c>
      <c r="B1447" s="11">
        <v>2018</v>
      </c>
      <c r="C1447" s="11" t="s">
        <v>4157</v>
      </c>
      <c r="D1447" s="11" t="s">
        <v>5239</v>
      </c>
      <c r="E1447" s="11">
        <v>2253</v>
      </c>
    </row>
    <row r="1448" spans="1:8" x14ac:dyDescent="0.3">
      <c r="A1448" s="11" t="s">
        <v>5240</v>
      </c>
      <c r="B1448" s="11">
        <v>2021</v>
      </c>
      <c r="C1448" s="11" t="s">
        <v>5241</v>
      </c>
      <c r="D1448" s="11" t="s">
        <v>5242</v>
      </c>
      <c r="G1448" s="11" t="s">
        <v>5243</v>
      </c>
      <c r="H1448" s="11" t="s">
        <v>5244</v>
      </c>
    </row>
    <row r="1449" spans="1:8" x14ac:dyDescent="0.3">
      <c r="A1449" s="11" t="s">
        <v>5245</v>
      </c>
      <c r="B1449" s="11">
        <v>2019</v>
      </c>
      <c r="C1449" s="11" t="s">
        <v>5246</v>
      </c>
      <c r="D1449" s="11" t="s">
        <v>5247</v>
      </c>
      <c r="G1449" s="11" t="s">
        <v>5248</v>
      </c>
    </row>
    <row r="1450" spans="1:8" x14ac:dyDescent="0.3">
      <c r="A1450" s="11" t="s">
        <v>5249</v>
      </c>
      <c r="B1450" s="11">
        <v>2021</v>
      </c>
      <c r="C1450" s="11" t="s">
        <v>5250</v>
      </c>
      <c r="D1450" s="11" t="s">
        <v>5251</v>
      </c>
      <c r="G1450" s="11" t="s">
        <v>5252</v>
      </c>
    </row>
    <row r="1451" spans="1:8" x14ac:dyDescent="0.3">
      <c r="A1451" s="11" t="s">
        <v>5253</v>
      </c>
      <c r="B1451" s="11">
        <v>2018</v>
      </c>
      <c r="C1451" s="11" t="s">
        <v>3140</v>
      </c>
      <c r="D1451" s="11" t="s">
        <v>5254</v>
      </c>
      <c r="E1451" s="11">
        <v>2263</v>
      </c>
    </row>
    <row r="1452" spans="1:8" x14ac:dyDescent="0.3">
      <c r="A1452" s="11" t="s">
        <v>5255</v>
      </c>
      <c r="B1452" s="11">
        <v>2017</v>
      </c>
      <c r="C1452" s="11" t="s">
        <v>5256</v>
      </c>
      <c r="D1452" s="11" t="s">
        <v>5257</v>
      </c>
      <c r="E1452" s="11">
        <v>10713</v>
      </c>
      <c r="G1452" s="11" t="s">
        <v>5258</v>
      </c>
      <c r="H1452" s="11" t="s">
        <v>5259</v>
      </c>
    </row>
    <row r="1453" spans="1:8" x14ac:dyDescent="0.3">
      <c r="A1453" s="11" t="s">
        <v>488</v>
      </c>
      <c r="B1453" s="11">
        <v>2016</v>
      </c>
      <c r="C1453" s="11" t="s">
        <v>5260</v>
      </c>
      <c r="D1453" s="11" t="s">
        <v>5261</v>
      </c>
      <c r="E1453" s="11">
        <v>5</v>
      </c>
      <c r="F1453" s="11">
        <v>1</v>
      </c>
      <c r="G1453" s="11">
        <v>11</v>
      </c>
      <c r="H1453" s="11" t="s">
        <v>5262</v>
      </c>
    </row>
    <row r="1454" spans="1:8" x14ac:dyDescent="0.3">
      <c r="A1454" s="11" t="s">
        <v>5263</v>
      </c>
      <c r="B1454" s="11">
        <v>2019</v>
      </c>
      <c r="C1454" s="11" t="s">
        <v>5264</v>
      </c>
      <c r="D1454" s="11" t="s">
        <v>5265</v>
      </c>
      <c r="G1454" s="11" t="s">
        <v>5266</v>
      </c>
      <c r="H1454" s="11" t="s">
        <v>5267</v>
      </c>
    </row>
    <row r="1455" spans="1:8" x14ac:dyDescent="0.3">
      <c r="A1455" s="11" t="s">
        <v>5268</v>
      </c>
      <c r="B1455" s="11">
        <v>2021</v>
      </c>
      <c r="C1455" s="11" t="s">
        <v>5269</v>
      </c>
      <c r="D1455" s="11" t="s">
        <v>5270</v>
      </c>
      <c r="G1455" s="11" t="s">
        <v>5271</v>
      </c>
      <c r="H1455" s="11" t="s">
        <v>5272</v>
      </c>
    </row>
    <row r="1456" spans="1:8" x14ac:dyDescent="0.3">
      <c r="A1456" s="11" t="s">
        <v>5273</v>
      </c>
      <c r="B1456" s="11">
        <v>2019</v>
      </c>
      <c r="C1456" s="11" t="s">
        <v>5274</v>
      </c>
      <c r="D1456" s="11" t="s">
        <v>5275</v>
      </c>
      <c r="G1456" s="11" t="s">
        <v>5276</v>
      </c>
    </row>
    <row r="1457" spans="1:8" x14ac:dyDescent="0.3">
      <c r="A1457" s="11" t="s">
        <v>506</v>
      </c>
      <c r="B1457" s="11">
        <v>2020</v>
      </c>
      <c r="C1457" s="11" t="s">
        <v>507</v>
      </c>
      <c r="D1457" s="11" t="s">
        <v>508</v>
      </c>
      <c r="E1457" s="11">
        <v>20</v>
      </c>
      <c r="F1457" s="11">
        <v>2</v>
      </c>
      <c r="G1457" s="11" t="s">
        <v>5277</v>
      </c>
      <c r="H1457" s="11" t="s">
        <v>509</v>
      </c>
    </row>
    <row r="1458" spans="1:8" x14ac:dyDescent="0.3">
      <c r="A1458" s="11" t="s">
        <v>514</v>
      </c>
      <c r="B1458" s="11">
        <v>2017</v>
      </c>
      <c r="C1458" s="11" t="s">
        <v>515</v>
      </c>
      <c r="D1458" s="11" t="s">
        <v>5278</v>
      </c>
      <c r="G1458" s="11" t="s">
        <v>517</v>
      </c>
    </row>
    <row r="1459" spans="1:8" x14ac:dyDescent="0.3">
      <c r="A1459" s="11" t="s">
        <v>5279</v>
      </c>
      <c r="B1459" s="11">
        <v>2017</v>
      </c>
      <c r="C1459" s="11" t="s">
        <v>5280</v>
      </c>
      <c r="D1459" s="11" t="s">
        <v>5281</v>
      </c>
      <c r="G1459" s="11" t="s">
        <v>5282</v>
      </c>
    </row>
    <row r="1460" spans="1:8" x14ac:dyDescent="0.3">
      <c r="A1460" s="11" t="s">
        <v>5283</v>
      </c>
      <c r="B1460" s="11">
        <v>2021</v>
      </c>
      <c r="C1460" s="11" t="s">
        <v>184</v>
      </c>
      <c r="D1460" s="11" t="s">
        <v>5284</v>
      </c>
      <c r="E1460" s="11">
        <v>166</v>
      </c>
      <c r="G1460" s="11">
        <v>114120</v>
      </c>
      <c r="H1460" s="11" t="s">
        <v>2030</v>
      </c>
    </row>
    <row r="1461" spans="1:8" x14ac:dyDescent="0.3">
      <c r="A1461" s="11" t="s">
        <v>836</v>
      </c>
      <c r="B1461" s="11">
        <v>2019</v>
      </c>
      <c r="C1461" s="11" t="s">
        <v>3718</v>
      </c>
      <c r="D1461" s="11" t="s">
        <v>5285</v>
      </c>
      <c r="G1461" s="11" t="s">
        <v>839</v>
      </c>
    </row>
    <row r="1462" spans="1:8" x14ac:dyDescent="0.3">
      <c r="A1462" s="11" t="s">
        <v>5286</v>
      </c>
      <c r="B1462" s="11">
        <v>2021</v>
      </c>
      <c r="C1462" s="11" t="s">
        <v>5287</v>
      </c>
      <c r="D1462" s="11" t="s">
        <v>5288</v>
      </c>
      <c r="E1462" s="11">
        <v>12924</v>
      </c>
      <c r="G1462" s="11" t="s">
        <v>5289</v>
      </c>
      <c r="H1462" s="11" t="s">
        <v>5290</v>
      </c>
    </row>
    <row r="1463" spans="1:8" x14ac:dyDescent="0.3">
      <c r="A1463" s="11" t="s">
        <v>525</v>
      </c>
      <c r="B1463" s="11">
        <v>2018</v>
      </c>
      <c r="C1463" s="11" t="s">
        <v>526</v>
      </c>
      <c r="D1463" s="11" t="s">
        <v>5291</v>
      </c>
      <c r="E1463" s="11">
        <v>51</v>
      </c>
      <c r="F1463" s="11">
        <v>4</v>
      </c>
      <c r="G1463" s="11" t="s">
        <v>528</v>
      </c>
      <c r="H1463" s="11" t="s">
        <v>529</v>
      </c>
    </row>
    <row r="1464" spans="1:8" x14ac:dyDescent="0.3">
      <c r="A1464" s="11" t="s">
        <v>5292</v>
      </c>
      <c r="B1464" s="11">
        <v>2019</v>
      </c>
      <c r="C1464" s="11" t="s">
        <v>3192</v>
      </c>
      <c r="D1464" s="11" t="s">
        <v>5293</v>
      </c>
      <c r="G1464" s="11" t="s">
        <v>3194</v>
      </c>
      <c r="H1464" s="11" t="s">
        <v>5294</v>
      </c>
    </row>
    <row r="1465" spans="1:8" x14ac:dyDescent="0.3">
      <c r="A1465" s="11" t="s">
        <v>5295</v>
      </c>
      <c r="B1465" s="11">
        <v>2021</v>
      </c>
      <c r="C1465" s="11" t="s">
        <v>5296</v>
      </c>
      <c r="D1465" s="11" t="s">
        <v>5297</v>
      </c>
      <c r="E1465" s="11">
        <v>58</v>
      </c>
      <c r="F1465" s="11">
        <v>3</v>
      </c>
      <c r="G1465" s="11">
        <v>102524</v>
      </c>
      <c r="H1465" s="11" t="s">
        <v>5298</v>
      </c>
    </row>
    <row r="1466" spans="1:8" x14ac:dyDescent="0.3">
      <c r="A1466" s="11" t="s">
        <v>5299</v>
      </c>
      <c r="B1466" s="11">
        <v>2019</v>
      </c>
      <c r="C1466" s="11" t="s">
        <v>5300</v>
      </c>
      <c r="D1466" s="11" t="s">
        <v>532</v>
      </c>
      <c r="E1466" s="11">
        <v>36</v>
      </c>
      <c r="F1466" s="11">
        <v>5</v>
      </c>
      <c r="G1466" s="11" t="s">
        <v>533</v>
      </c>
      <c r="H1466" s="11" t="s">
        <v>534</v>
      </c>
    </row>
    <row r="1467" spans="1:8" x14ac:dyDescent="0.3">
      <c r="A1467" s="11" t="s">
        <v>5301</v>
      </c>
      <c r="B1467" s="11">
        <v>2018</v>
      </c>
      <c r="C1467" s="11" t="s">
        <v>5302</v>
      </c>
      <c r="D1467" s="11" t="s">
        <v>5303</v>
      </c>
    </row>
    <row r="1468" spans="1:8" x14ac:dyDescent="0.3">
      <c r="A1468" s="11" t="s">
        <v>5304</v>
      </c>
      <c r="B1468" s="11">
        <v>2017</v>
      </c>
      <c r="C1468" s="11" t="s">
        <v>5305</v>
      </c>
      <c r="D1468" s="11" t="s">
        <v>5306</v>
      </c>
      <c r="G1468" s="11" t="s">
        <v>5307</v>
      </c>
    </row>
    <row r="1469" spans="1:8" x14ac:dyDescent="0.3">
      <c r="A1469" s="11" t="s">
        <v>5308</v>
      </c>
      <c r="B1469" s="11">
        <v>2021</v>
      </c>
      <c r="C1469" s="11" t="s">
        <v>5309</v>
      </c>
      <c r="D1469" s="11" t="s">
        <v>5310</v>
      </c>
      <c r="G1469" s="11" t="s">
        <v>5311</v>
      </c>
      <c r="H1469" s="11" t="s">
        <v>5312</v>
      </c>
    </row>
    <row r="1470" spans="1:8" x14ac:dyDescent="0.3">
      <c r="A1470" s="11" t="s">
        <v>557</v>
      </c>
      <c r="B1470" s="11">
        <v>2016</v>
      </c>
      <c r="C1470" s="11" t="s">
        <v>707</v>
      </c>
      <c r="D1470" s="11" t="s">
        <v>559</v>
      </c>
      <c r="G1470" s="11" t="s">
        <v>560</v>
      </c>
      <c r="H1470" s="11" t="s">
        <v>561</v>
      </c>
    </row>
    <row r="1471" spans="1:8" x14ac:dyDescent="0.3">
      <c r="A1471" s="11" t="s">
        <v>5313</v>
      </c>
      <c r="B1471" s="11">
        <v>2021</v>
      </c>
      <c r="C1471" s="11" t="s">
        <v>5314</v>
      </c>
      <c r="D1471" s="11" t="s">
        <v>5315</v>
      </c>
      <c r="G1471" s="11" t="s">
        <v>1666</v>
      </c>
      <c r="H1471" s="11" t="s">
        <v>5316</v>
      </c>
    </row>
    <row r="1472" spans="1:8" x14ac:dyDescent="0.3">
      <c r="A1472" s="11" t="s">
        <v>5317</v>
      </c>
      <c r="B1472" s="11">
        <v>2021</v>
      </c>
      <c r="C1472" s="11" t="s">
        <v>5318</v>
      </c>
      <c r="D1472" s="11"/>
      <c r="G1472" s="8" t="s">
        <v>5319</v>
      </c>
    </row>
    <row r="1473" spans="1:8" x14ac:dyDescent="0.3">
      <c r="A1473" s="11" t="s">
        <v>5320</v>
      </c>
      <c r="B1473" s="11">
        <v>2017</v>
      </c>
      <c r="C1473" s="11" t="s">
        <v>5321</v>
      </c>
      <c r="D1473" s="11" t="s">
        <v>1626</v>
      </c>
      <c r="H1473" s="8" t="s">
        <v>5322</v>
      </c>
    </row>
    <row r="1474" spans="1:8" x14ac:dyDescent="0.3">
      <c r="A1474" s="11" t="s">
        <v>5323</v>
      </c>
      <c r="B1474" s="11">
        <v>2018</v>
      </c>
      <c r="C1474" s="11" t="s">
        <v>5324</v>
      </c>
      <c r="D1474" s="11" t="s">
        <v>3967</v>
      </c>
    </row>
    <row r="1475" spans="1:8" x14ac:dyDescent="0.3">
      <c r="A1475" s="11" t="s">
        <v>5325</v>
      </c>
      <c r="B1475" s="11">
        <v>2019</v>
      </c>
      <c r="C1475" s="11" t="s">
        <v>5326</v>
      </c>
      <c r="D1475" s="11" t="s">
        <v>5327</v>
      </c>
      <c r="G1475" s="11" t="s">
        <v>5328</v>
      </c>
      <c r="H1475" s="11" t="s">
        <v>5329</v>
      </c>
    </row>
    <row r="1476" spans="1:8" x14ac:dyDescent="0.3">
      <c r="A1476" s="11" t="s">
        <v>5330</v>
      </c>
      <c r="B1476" s="11">
        <v>2019</v>
      </c>
      <c r="C1476" s="11" t="s">
        <v>5331</v>
      </c>
      <c r="D1476" s="11" t="s">
        <v>5332</v>
      </c>
      <c r="G1476" s="11" t="s">
        <v>5333</v>
      </c>
      <c r="H1476" s="11" t="s">
        <v>5334</v>
      </c>
    </row>
    <row r="1477" spans="1:8" x14ac:dyDescent="0.3">
      <c r="A1477" s="11" t="s">
        <v>5335</v>
      </c>
      <c r="B1477" s="11">
        <v>2013</v>
      </c>
      <c r="C1477" s="11" t="s">
        <v>5336</v>
      </c>
      <c r="D1477" s="11" t="s">
        <v>5337</v>
      </c>
    </row>
    <row r="1478" spans="1:8" x14ac:dyDescent="0.3">
      <c r="A1478" s="11" t="s">
        <v>5338</v>
      </c>
      <c r="B1478" s="11">
        <v>2018</v>
      </c>
      <c r="C1478" s="11" t="s">
        <v>5339</v>
      </c>
      <c r="D1478" s="11" t="s">
        <v>5340</v>
      </c>
      <c r="E1478" s="11">
        <v>24</v>
      </c>
      <c r="F1478" s="11">
        <v>2</v>
      </c>
      <c r="G1478" s="11" t="s">
        <v>5341</v>
      </c>
      <c r="H1478" s="11" t="s">
        <v>5342</v>
      </c>
    </row>
    <row r="1479" spans="1:8" x14ac:dyDescent="0.3">
      <c r="A1479" s="11" t="s">
        <v>4199</v>
      </c>
      <c r="B1479" s="11">
        <v>2022</v>
      </c>
      <c r="C1479" s="11" t="s">
        <v>5343</v>
      </c>
      <c r="D1479" s="11" t="s">
        <v>715</v>
      </c>
      <c r="E1479" s="11">
        <v>10</v>
      </c>
      <c r="G1479" s="11" t="s">
        <v>5344</v>
      </c>
      <c r="H1479" s="11" t="s">
        <v>5345</v>
      </c>
    </row>
    <row r="1480" spans="1:8" x14ac:dyDescent="0.3">
      <c r="A1480" s="11" t="s">
        <v>5346</v>
      </c>
      <c r="B1480" s="11">
        <v>2016</v>
      </c>
      <c r="C1480" s="11" t="s">
        <v>1725</v>
      </c>
      <c r="D1480" s="11" t="s">
        <v>2748</v>
      </c>
      <c r="G1480" s="11" t="s">
        <v>1727</v>
      </c>
      <c r="H1480" s="11" t="s">
        <v>5347</v>
      </c>
    </row>
    <row r="1481" spans="1:8" x14ac:dyDescent="0.3">
      <c r="A1481" s="11" t="s">
        <v>5348</v>
      </c>
      <c r="B1481" s="11">
        <v>2021</v>
      </c>
      <c r="C1481" s="11" t="s">
        <v>5349</v>
      </c>
      <c r="D1481" s="11" t="s">
        <v>5350</v>
      </c>
      <c r="G1481" s="11" t="s">
        <v>5351</v>
      </c>
      <c r="H1481" s="11" t="s">
        <v>5352</v>
      </c>
    </row>
    <row r="1482" spans="1:8" x14ac:dyDescent="0.3">
      <c r="A1482" s="11" t="s">
        <v>718</v>
      </c>
      <c r="B1482" s="11">
        <v>2021</v>
      </c>
      <c r="C1482" s="11" t="s">
        <v>66</v>
      </c>
      <c r="D1482" s="11" t="s">
        <v>5353</v>
      </c>
      <c r="E1482" s="11">
        <v>58</v>
      </c>
      <c r="F1482" s="11">
        <v>4</v>
      </c>
      <c r="G1482" s="11">
        <v>102544</v>
      </c>
      <c r="H1482" s="11" t="s">
        <v>720</v>
      </c>
    </row>
    <row r="1483" spans="1:8" x14ac:dyDescent="0.3">
      <c r="A1483" s="11" t="s">
        <v>5354</v>
      </c>
      <c r="B1483" s="11">
        <v>2019</v>
      </c>
      <c r="C1483" s="11" t="s">
        <v>5355</v>
      </c>
      <c r="D1483" s="11" t="s">
        <v>5356</v>
      </c>
      <c r="G1483" s="11" t="s">
        <v>2364</v>
      </c>
      <c r="H1483" s="11" t="s">
        <v>5357</v>
      </c>
    </row>
    <row r="1484" spans="1:8" x14ac:dyDescent="0.3">
      <c r="A1484" s="11" t="s">
        <v>5358</v>
      </c>
      <c r="B1484" s="11">
        <v>2019</v>
      </c>
      <c r="C1484" s="11" t="s">
        <v>5359</v>
      </c>
      <c r="D1484" s="11" t="s">
        <v>5360</v>
      </c>
      <c r="G1484" s="11" t="s">
        <v>5361</v>
      </c>
    </row>
    <row r="1485" spans="1:8" x14ac:dyDescent="0.3">
      <c r="A1485" s="11" t="s">
        <v>5362</v>
      </c>
      <c r="B1485" s="11">
        <v>2018</v>
      </c>
      <c r="C1485" s="11" t="s">
        <v>5363</v>
      </c>
      <c r="D1485" s="11" t="s">
        <v>5364</v>
      </c>
      <c r="G1485" s="11" t="s">
        <v>5365</v>
      </c>
      <c r="H1485" s="11" t="s">
        <v>5366</v>
      </c>
    </row>
    <row r="1486" spans="1:8" x14ac:dyDescent="0.3">
      <c r="A1486" s="11" t="s">
        <v>5367</v>
      </c>
      <c r="B1486" s="11">
        <v>2021</v>
      </c>
      <c r="C1486" s="11" t="s">
        <v>5368</v>
      </c>
      <c r="D1486" s="11" t="s">
        <v>1991</v>
      </c>
      <c r="E1486" s="11">
        <v>165</v>
      </c>
      <c r="G1486" s="11">
        <v>113765</v>
      </c>
      <c r="H1486" s="11" t="s">
        <v>5369</v>
      </c>
    </row>
    <row r="1487" spans="1:8" x14ac:dyDescent="0.3">
      <c r="A1487" s="11" t="s">
        <v>617</v>
      </c>
      <c r="B1487" s="11">
        <v>2021</v>
      </c>
      <c r="C1487" s="11" t="s">
        <v>4206</v>
      </c>
      <c r="D1487" s="11" t="s">
        <v>5370</v>
      </c>
      <c r="E1487" s="11">
        <v>55</v>
      </c>
      <c r="F1487" s="11">
        <v>2</v>
      </c>
      <c r="G1487" s="11" t="s">
        <v>4207</v>
      </c>
      <c r="H1487" s="11" t="s">
        <v>5371</v>
      </c>
    </row>
    <row r="1488" spans="1:8" x14ac:dyDescent="0.3">
      <c r="A1488" s="11" t="s">
        <v>5372</v>
      </c>
      <c r="B1488" s="11">
        <v>2021</v>
      </c>
      <c r="C1488" s="11" t="s">
        <v>5373</v>
      </c>
      <c r="D1488" s="11" t="s">
        <v>5374</v>
      </c>
      <c r="E1488" s="11">
        <v>21</v>
      </c>
      <c r="F1488" s="11">
        <v>1</v>
      </c>
      <c r="H1488" s="11" t="s">
        <v>5375</v>
      </c>
    </row>
    <row r="1489" spans="1:8" x14ac:dyDescent="0.3">
      <c r="A1489" s="11" t="s">
        <v>628</v>
      </c>
      <c r="B1489" s="11">
        <v>2019</v>
      </c>
      <c r="C1489" s="11" t="s">
        <v>629</v>
      </c>
      <c r="D1489" s="11" t="s">
        <v>5265</v>
      </c>
      <c r="G1489" s="11" t="s">
        <v>631</v>
      </c>
      <c r="H1489" s="11" t="s">
        <v>5376</v>
      </c>
    </row>
    <row r="1490" spans="1:8" x14ac:dyDescent="0.3">
      <c r="A1490" s="11" t="s">
        <v>4215</v>
      </c>
      <c r="B1490" s="11">
        <v>2017</v>
      </c>
      <c r="C1490" s="11" t="s">
        <v>1664</v>
      </c>
      <c r="D1490" s="11" t="s">
        <v>4216</v>
      </c>
      <c r="G1490" s="11" t="s">
        <v>1666</v>
      </c>
      <c r="H1490" s="11" t="s">
        <v>5377</v>
      </c>
    </row>
    <row r="1491" spans="1:8" x14ac:dyDescent="0.3">
      <c r="A1491" s="11" t="s">
        <v>5378</v>
      </c>
      <c r="B1491" s="11">
        <v>2020</v>
      </c>
      <c r="C1491" s="11" t="s">
        <v>5379</v>
      </c>
      <c r="D1491" s="11"/>
      <c r="G1491" s="11" t="s">
        <v>5380</v>
      </c>
    </row>
    <row r="1492" spans="1:8" x14ac:dyDescent="0.3">
      <c r="A1492" s="11" t="s">
        <v>5381</v>
      </c>
      <c r="B1492" s="11">
        <v>2021</v>
      </c>
      <c r="C1492" s="11" t="s">
        <v>5382</v>
      </c>
      <c r="D1492" s="11"/>
      <c r="G1492" s="8" t="s">
        <v>5383</v>
      </c>
    </row>
    <row r="1493" spans="1:8" x14ac:dyDescent="0.3">
      <c r="A1493" s="11" t="s">
        <v>5384</v>
      </c>
      <c r="B1493" s="11">
        <v>2019</v>
      </c>
      <c r="C1493" s="11" t="s">
        <v>5385</v>
      </c>
      <c r="D1493" s="11" t="s">
        <v>5386</v>
      </c>
      <c r="E1493" s="11">
        <v>5</v>
      </c>
      <c r="G1493" s="11" t="s">
        <v>1622</v>
      </c>
    </row>
    <row r="1494" spans="1:8" x14ac:dyDescent="0.3">
      <c r="A1494" s="11" t="s">
        <v>5387</v>
      </c>
      <c r="B1494" s="11">
        <v>2022</v>
      </c>
      <c r="C1494" s="11" t="s">
        <v>5388</v>
      </c>
      <c r="D1494" s="11" t="s">
        <v>5389</v>
      </c>
      <c r="E1494" s="11">
        <v>81</v>
      </c>
      <c r="F1494" s="11">
        <v>19</v>
      </c>
      <c r="G1494" s="11" t="s">
        <v>5390</v>
      </c>
      <c r="H1494" s="11" t="s">
        <v>5391</v>
      </c>
    </row>
    <row r="1495" spans="1:8" x14ac:dyDescent="0.3">
      <c r="A1495" s="11" t="s">
        <v>5392</v>
      </c>
      <c r="B1495" s="11">
        <v>2020</v>
      </c>
      <c r="C1495" s="11" t="s">
        <v>5393</v>
      </c>
      <c r="D1495" s="11" t="s">
        <v>5394</v>
      </c>
      <c r="E1495" s="11">
        <v>12319</v>
      </c>
      <c r="G1495" s="11" t="s">
        <v>5395</v>
      </c>
      <c r="H1495" s="11" t="s">
        <v>5396</v>
      </c>
    </row>
    <row r="1496" spans="1:8" x14ac:dyDescent="0.3">
      <c r="A1496" s="11" t="s">
        <v>5397</v>
      </c>
      <c r="B1496" s="11">
        <v>2020</v>
      </c>
      <c r="C1496" s="11" t="s">
        <v>5398</v>
      </c>
      <c r="D1496" s="11" t="s">
        <v>728</v>
      </c>
      <c r="E1496" s="11" t="s">
        <v>5399</v>
      </c>
    </row>
    <row r="1497" spans="1:8" x14ac:dyDescent="0.3">
      <c r="A1497" s="11" t="s">
        <v>5400</v>
      </c>
      <c r="B1497" s="11">
        <v>2013</v>
      </c>
      <c r="C1497" s="11" t="s">
        <v>5401</v>
      </c>
      <c r="D1497" s="11"/>
      <c r="G1497" s="8" t="s">
        <v>5402</v>
      </c>
    </row>
    <row r="1498" spans="1:8" x14ac:dyDescent="0.3">
      <c r="A1498" s="11" t="s">
        <v>5403</v>
      </c>
      <c r="B1498" s="11">
        <v>2017</v>
      </c>
      <c r="C1498" s="11" t="s">
        <v>5404</v>
      </c>
      <c r="D1498" s="11" t="s">
        <v>5239</v>
      </c>
      <c r="E1498" s="11">
        <v>1816</v>
      </c>
      <c r="G1498" s="11" t="s">
        <v>1686</v>
      </c>
    </row>
    <row r="1499" spans="1:8" x14ac:dyDescent="0.3">
      <c r="A1499" s="11" t="s">
        <v>5405</v>
      </c>
      <c r="B1499" s="11">
        <v>2020</v>
      </c>
      <c r="C1499" s="11" t="s">
        <v>5406</v>
      </c>
      <c r="D1499" s="11" t="s">
        <v>5407</v>
      </c>
      <c r="H1499" s="8" t="s">
        <v>5408</v>
      </c>
    </row>
    <row r="1500" spans="1:8" x14ac:dyDescent="0.3">
      <c r="A1500" s="11" t="s">
        <v>645</v>
      </c>
      <c r="B1500" s="11">
        <v>2016</v>
      </c>
      <c r="C1500" s="11" t="s">
        <v>739</v>
      </c>
      <c r="D1500" s="11" t="s">
        <v>5409</v>
      </c>
      <c r="G1500" s="11" t="s">
        <v>648</v>
      </c>
      <c r="H1500" s="11" t="s">
        <v>5410</v>
      </c>
    </row>
    <row r="1501" spans="1:8" x14ac:dyDescent="0.3">
      <c r="A1501" s="11" t="s">
        <v>5411</v>
      </c>
      <c r="B1501" s="11">
        <v>2016</v>
      </c>
      <c r="C1501" s="11" t="s">
        <v>5412</v>
      </c>
      <c r="D1501" s="11" t="s">
        <v>728</v>
      </c>
      <c r="E1501" s="11" t="s">
        <v>5413</v>
      </c>
    </row>
    <row r="1502" spans="1:8" x14ac:dyDescent="0.3">
      <c r="A1502" s="11" t="s">
        <v>5414</v>
      </c>
      <c r="B1502" s="11">
        <v>2009</v>
      </c>
      <c r="C1502" s="11" t="s">
        <v>5415</v>
      </c>
      <c r="D1502" s="11" t="s">
        <v>1466</v>
      </c>
      <c r="G1502" s="11">
        <v>1147</v>
      </c>
      <c r="H1502" s="11" t="s">
        <v>5416</v>
      </c>
    </row>
    <row r="1503" spans="1:8" x14ac:dyDescent="0.3">
      <c r="A1503" s="11" t="s">
        <v>5417</v>
      </c>
      <c r="B1503" s="11">
        <v>2020</v>
      </c>
      <c r="C1503" s="11" t="s">
        <v>5418</v>
      </c>
      <c r="D1503" s="11" t="s">
        <v>5419</v>
      </c>
      <c r="G1503" s="11" t="s">
        <v>5420</v>
      </c>
      <c r="H1503" s="11" t="s">
        <v>5421</v>
      </c>
    </row>
    <row r="1504" spans="1:8" x14ac:dyDescent="0.3">
      <c r="A1504" s="11" t="s">
        <v>5422</v>
      </c>
      <c r="B1504" s="11">
        <v>2014</v>
      </c>
      <c r="C1504" s="11" t="s">
        <v>5423</v>
      </c>
      <c r="D1504" s="11" t="s">
        <v>5424</v>
      </c>
      <c r="E1504" s="11">
        <v>242</v>
      </c>
      <c r="G1504" s="11" t="s">
        <v>5425</v>
      </c>
      <c r="H1504" s="11" t="s">
        <v>5426</v>
      </c>
    </row>
    <row r="1505" spans="1:8" x14ac:dyDescent="0.3">
      <c r="A1505" s="11" t="s">
        <v>3692</v>
      </c>
      <c r="B1505" s="11">
        <v>2000</v>
      </c>
      <c r="C1505" s="11" t="s">
        <v>3693</v>
      </c>
      <c r="D1505" s="11" t="s">
        <v>3694</v>
      </c>
      <c r="E1505" s="11">
        <v>32</v>
      </c>
      <c r="F1505" s="11">
        <v>6</v>
      </c>
      <c r="G1505" s="11" t="s">
        <v>5427</v>
      </c>
      <c r="H1505" s="11" t="s">
        <v>5428</v>
      </c>
    </row>
    <row r="1506" spans="1:8" x14ac:dyDescent="0.3">
      <c r="A1506" s="11" t="s">
        <v>5429</v>
      </c>
      <c r="B1506" s="11">
        <v>2020</v>
      </c>
      <c r="C1506" s="11" t="s">
        <v>5430</v>
      </c>
      <c r="D1506" s="11" t="s">
        <v>5431</v>
      </c>
      <c r="G1506" s="11" t="s">
        <v>5432</v>
      </c>
    </row>
    <row r="1507" spans="1:8" x14ac:dyDescent="0.3">
      <c r="A1507" s="11" t="s">
        <v>5433</v>
      </c>
      <c r="B1507" s="11">
        <v>2016</v>
      </c>
      <c r="C1507" s="11" t="s">
        <v>5434</v>
      </c>
      <c r="D1507" s="11" t="s">
        <v>5435</v>
      </c>
      <c r="E1507" s="11">
        <v>1749</v>
      </c>
    </row>
    <row r="1508" spans="1:8" x14ac:dyDescent="0.3">
      <c r="A1508" s="11" t="s">
        <v>5436</v>
      </c>
      <c r="B1508" s="11">
        <v>2015</v>
      </c>
      <c r="C1508" s="11" t="s">
        <v>5437</v>
      </c>
      <c r="D1508" s="11" t="s">
        <v>5438</v>
      </c>
      <c r="G1508" s="11" t="s">
        <v>5439</v>
      </c>
    </row>
    <row r="1509" spans="1:8" x14ac:dyDescent="0.3">
      <c r="A1509" s="11" t="s">
        <v>5440</v>
      </c>
      <c r="B1509" s="11">
        <v>2020</v>
      </c>
      <c r="C1509" s="11" t="s">
        <v>5441</v>
      </c>
      <c r="D1509" s="11" t="s">
        <v>5442</v>
      </c>
      <c r="E1509" s="11">
        <v>2776</v>
      </c>
      <c r="G1509" s="11" t="s">
        <v>5443</v>
      </c>
    </row>
    <row r="1510" spans="1:8" x14ac:dyDescent="0.3">
      <c r="A1510" s="11" t="s">
        <v>5444</v>
      </c>
      <c r="B1510" s="11">
        <v>2014</v>
      </c>
      <c r="C1510" s="11" t="s">
        <v>5445</v>
      </c>
      <c r="D1510" s="11" t="s">
        <v>5446</v>
      </c>
    </row>
    <row r="1511" spans="1:8" x14ac:dyDescent="0.3">
      <c r="A1511" s="11" t="s">
        <v>5447</v>
      </c>
      <c r="B1511" s="11">
        <v>2018</v>
      </c>
      <c r="C1511" s="11" t="s">
        <v>5448</v>
      </c>
      <c r="D1511" s="11" t="s">
        <v>5449</v>
      </c>
      <c r="E1511" s="11">
        <v>2253</v>
      </c>
    </row>
    <row r="1512" spans="1:8" x14ac:dyDescent="0.3">
      <c r="A1512" s="11" t="s">
        <v>5450</v>
      </c>
      <c r="B1512" s="11">
        <v>2013</v>
      </c>
      <c r="C1512" s="11" t="s">
        <v>5451</v>
      </c>
      <c r="D1512" s="11" t="s">
        <v>5452</v>
      </c>
      <c r="G1512" s="11" t="s">
        <v>5453</v>
      </c>
    </row>
    <row r="1513" spans="1:8" x14ac:dyDescent="0.3">
      <c r="A1513" s="11" t="s">
        <v>5454</v>
      </c>
      <c r="B1513" s="11">
        <v>2014</v>
      </c>
      <c r="C1513" s="11" t="s">
        <v>5455</v>
      </c>
      <c r="D1513" s="11" t="s">
        <v>5456</v>
      </c>
      <c r="G1513" s="11" t="s">
        <v>5457</v>
      </c>
    </row>
    <row r="1514" spans="1:8" x14ac:dyDescent="0.3">
      <c r="A1514" s="11" t="s">
        <v>5458</v>
      </c>
      <c r="B1514" s="11">
        <v>2018</v>
      </c>
      <c r="C1514" s="11" t="s">
        <v>5459</v>
      </c>
      <c r="D1514" s="11" t="s">
        <v>5460</v>
      </c>
      <c r="E1514" s="11">
        <v>2263</v>
      </c>
    </row>
    <row r="1515" spans="1:8" x14ac:dyDescent="0.3">
      <c r="A1515" s="11" t="s">
        <v>4156</v>
      </c>
      <c r="B1515" s="11">
        <v>2018</v>
      </c>
      <c r="C1515" s="11" t="s">
        <v>4157</v>
      </c>
      <c r="D1515" s="11" t="s">
        <v>5449</v>
      </c>
      <c r="E1515" s="11">
        <v>2253</v>
      </c>
    </row>
    <row r="1516" spans="1:8" x14ac:dyDescent="0.3">
      <c r="A1516" s="11" t="s">
        <v>5461</v>
      </c>
      <c r="B1516" s="11">
        <v>2011</v>
      </c>
      <c r="C1516" s="11" t="s">
        <v>5462</v>
      </c>
      <c r="D1516" s="11" t="s">
        <v>5463</v>
      </c>
      <c r="G1516" s="11" t="s">
        <v>5464</v>
      </c>
    </row>
    <row r="1517" spans="1:8" x14ac:dyDescent="0.3">
      <c r="A1517" s="11" t="s">
        <v>5465</v>
      </c>
      <c r="B1517" s="11">
        <v>2017</v>
      </c>
      <c r="C1517" s="11" t="s">
        <v>5466</v>
      </c>
      <c r="D1517" s="11" t="s">
        <v>5467</v>
      </c>
      <c r="G1517" s="11" t="s">
        <v>1622</v>
      </c>
    </row>
    <row r="1518" spans="1:8" x14ac:dyDescent="0.3">
      <c r="A1518" s="11" t="s">
        <v>5253</v>
      </c>
      <c r="B1518" s="11">
        <v>2018</v>
      </c>
      <c r="C1518" s="11" t="s">
        <v>3140</v>
      </c>
      <c r="D1518" s="11" t="s">
        <v>5460</v>
      </c>
      <c r="E1518" s="11">
        <v>2263</v>
      </c>
    </row>
    <row r="1519" spans="1:8" x14ac:dyDescent="0.3">
      <c r="A1519" s="11" t="s">
        <v>5468</v>
      </c>
      <c r="B1519" s="11">
        <v>2013</v>
      </c>
      <c r="C1519" s="11" t="s">
        <v>5469</v>
      </c>
      <c r="D1519" s="11" t="s">
        <v>554</v>
      </c>
      <c r="E1519" s="11">
        <v>28</v>
      </c>
      <c r="F1519" s="11">
        <v>2</v>
      </c>
      <c r="G1519" s="11" t="s">
        <v>5470</v>
      </c>
    </row>
    <row r="1520" spans="1:8" x14ac:dyDescent="0.3">
      <c r="A1520" s="11" t="s">
        <v>5471</v>
      </c>
      <c r="B1520" s="11">
        <v>2011</v>
      </c>
      <c r="C1520" s="11" t="s">
        <v>5472</v>
      </c>
      <c r="D1520" s="11" t="s">
        <v>5473</v>
      </c>
      <c r="E1520" s="11">
        <v>48</v>
      </c>
      <c r="F1520" s="11">
        <v>4</v>
      </c>
      <c r="G1520" s="11" t="s">
        <v>5474</v>
      </c>
      <c r="H1520" s="11" t="s">
        <v>5475</v>
      </c>
    </row>
    <row r="1521" spans="1:8" x14ac:dyDescent="0.3">
      <c r="A1521" s="11" t="s">
        <v>5476</v>
      </c>
      <c r="B1521" s="11">
        <v>2020</v>
      </c>
      <c r="C1521" s="11" t="s">
        <v>5477</v>
      </c>
      <c r="D1521" s="11" t="s">
        <v>5478</v>
      </c>
      <c r="E1521" s="11">
        <v>24</v>
      </c>
      <c r="F1521" s="11">
        <v>3</v>
      </c>
      <c r="G1521" s="11" t="s">
        <v>5479</v>
      </c>
    </row>
    <row r="1522" spans="1:8" x14ac:dyDescent="0.3">
      <c r="A1522" s="11" t="s">
        <v>5480</v>
      </c>
      <c r="B1522" s="11">
        <v>2016</v>
      </c>
      <c r="C1522" s="11" t="s">
        <v>5481</v>
      </c>
      <c r="D1522" s="11" t="s">
        <v>5482</v>
      </c>
      <c r="G1522" s="11" t="s">
        <v>5483</v>
      </c>
    </row>
    <row r="1523" spans="1:8" x14ac:dyDescent="0.3">
      <c r="A1523" s="11" t="s">
        <v>5484</v>
      </c>
      <c r="B1523" s="11">
        <v>2020</v>
      </c>
      <c r="C1523" s="11" t="s">
        <v>5485</v>
      </c>
      <c r="D1523" s="11" t="s">
        <v>1159</v>
      </c>
      <c r="G1523" s="11" t="s">
        <v>5486</v>
      </c>
    </row>
    <row r="1524" spans="1:8" x14ac:dyDescent="0.3">
      <c r="A1524" s="11" t="s">
        <v>5487</v>
      </c>
      <c r="B1524" s="11">
        <v>2020</v>
      </c>
      <c r="C1524" s="11" t="s">
        <v>5488</v>
      </c>
      <c r="D1524" s="11" t="s">
        <v>5431</v>
      </c>
      <c r="G1524" s="11" t="s">
        <v>5489</v>
      </c>
    </row>
    <row r="1525" spans="1:8" x14ac:dyDescent="0.3">
      <c r="A1525" s="11" t="s">
        <v>5490</v>
      </c>
      <c r="B1525" s="11">
        <v>2018</v>
      </c>
      <c r="C1525" s="11" t="s">
        <v>5491</v>
      </c>
      <c r="D1525" s="11" t="s">
        <v>3321</v>
      </c>
    </row>
    <row r="1526" spans="1:8" x14ac:dyDescent="0.3">
      <c r="A1526" s="11" t="s">
        <v>5492</v>
      </c>
      <c r="B1526" s="11">
        <v>2019</v>
      </c>
      <c r="C1526" s="11" t="s">
        <v>5493</v>
      </c>
      <c r="D1526" s="11" t="s">
        <v>5494</v>
      </c>
      <c r="G1526" s="11" t="s">
        <v>5495</v>
      </c>
    </row>
    <row r="1527" spans="1:8" x14ac:dyDescent="0.3">
      <c r="A1527" s="11" t="s">
        <v>5496</v>
      </c>
      <c r="B1527" s="11">
        <v>2018</v>
      </c>
      <c r="C1527" s="11" t="s">
        <v>5497</v>
      </c>
      <c r="D1527" s="11" t="s">
        <v>5460</v>
      </c>
      <c r="E1527" s="11">
        <v>2263</v>
      </c>
    </row>
    <row r="1528" spans="1:8" x14ac:dyDescent="0.3">
      <c r="A1528" s="11" t="s">
        <v>3163</v>
      </c>
      <c r="B1528" s="11">
        <v>2018</v>
      </c>
      <c r="C1528" s="11" t="s">
        <v>5498</v>
      </c>
      <c r="D1528" s="11" t="s">
        <v>5460</v>
      </c>
      <c r="E1528" s="11">
        <v>2263</v>
      </c>
    </row>
    <row r="1529" spans="1:8" x14ac:dyDescent="0.3">
      <c r="A1529" s="11" t="s">
        <v>826</v>
      </c>
      <c r="B1529" s="11">
        <v>2017</v>
      </c>
      <c r="C1529" s="11" t="s">
        <v>515</v>
      </c>
      <c r="D1529" s="11" t="s">
        <v>828</v>
      </c>
      <c r="E1529" s="11">
        <v>11</v>
      </c>
      <c r="F1529" s="11">
        <v>1</v>
      </c>
      <c r="G1529" s="11" t="s">
        <v>517</v>
      </c>
    </row>
    <row r="1530" spans="1:8" x14ac:dyDescent="0.3">
      <c r="A1530" s="11" t="s">
        <v>836</v>
      </c>
      <c r="B1530" s="11">
        <v>2019</v>
      </c>
      <c r="C1530" s="11" t="s">
        <v>5499</v>
      </c>
      <c r="D1530" s="11" t="s">
        <v>5500</v>
      </c>
      <c r="E1530" s="11">
        <v>1</v>
      </c>
      <c r="G1530" s="11" t="s">
        <v>839</v>
      </c>
      <c r="H1530" s="11" t="s">
        <v>5501</v>
      </c>
    </row>
    <row r="1531" spans="1:8" x14ac:dyDescent="0.3">
      <c r="A1531" s="11" t="s">
        <v>5502</v>
      </c>
      <c r="B1531" s="11">
        <v>2018</v>
      </c>
      <c r="C1531" s="11" t="s">
        <v>5503</v>
      </c>
      <c r="D1531" s="11" t="s">
        <v>5460</v>
      </c>
      <c r="E1531" s="11">
        <v>2263</v>
      </c>
    </row>
    <row r="1532" spans="1:8" x14ac:dyDescent="0.3">
      <c r="A1532" s="11" t="s">
        <v>5504</v>
      </c>
      <c r="B1532" s="11">
        <v>1981</v>
      </c>
      <c r="C1532" s="11" t="s">
        <v>5505</v>
      </c>
      <c r="D1532" s="11" t="s">
        <v>5506</v>
      </c>
    </row>
    <row r="1533" spans="1:8" x14ac:dyDescent="0.3">
      <c r="A1533" s="11" t="s">
        <v>5507</v>
      </c>
      <c r="B1533" s="11">
        <v>2014</v>
      </c>
      <c r="C1533" s="11" t="s">
        <v>5508</v>
      </c>
      <c r="D1533" s="11" t="s">
        <v>5509</v>
      </c>
      <c r="E1533" s="11">
        <v>27</v>
      </c>
      <c r="F1533" s="11">
        <v>4</v>
      </c>
      <c r="G1533" s="11" t="s">
        <v>5510</v>
      </c>
      <c r="H1533" s="11" t="s">
        <v>5511</v>
      </c>
    </row>
    <row r="1534" spans="1:8" x14ac:dyDescent="0.3">
      <c r="A1534" s="11" t="s">
        <v>5512</v>
      </c>
      <c r="B1534" s="11">
        <v>2012</v>
      </c>
      <c r="C1534" s="11" t="s">
        <v>5513</v>
      </c>
      <c r="D1534" s="11" t="s">
        <v>5514</v>
      </c>
      <c r="E1534" s="11">
        <v>15</v>
      </c>
      <c r="F1534" s="11">
        <v>6</v>
      </c>
      <c r="G1534" s="11" t="s">
        <v>5515</v>
      </c>
      <c r="H1534" s="11" t="s">
        <v>5516</v>
      </c>
    </row>
    <row r="1535" spans="1:8" x14ac:dyDescent="0.3">
      <c r="A1535" s="11" t="s">
        <v>5517</v>
      </c>
      <c r="B1535" s="11">
        <v>2018</v>
      </c>
      <c r="C1535" s="11" t="s">
        <v>5518</v>
      </c>
      <c r="D1535" s="11" t="s">
        <v>5519</v>
      </c>
      <c r="E1535" s="11">
        <v>2251</v>
      </c>
    </row>
    <row r="1536" spans="1:8" x14ac:dyDescent="0.3">
      <c r="A1536" s="11" t="s">
        <v>5520</v>
      </c>
      <c r="B1536" s="11">
        <v>2020</v>
      </c>
      <c r="C1536" s="11" t="s">
        <v>5521</v>
      </c>
      <c r="D1536" s="11" t="s">
        <v>5478</v>
      </c>
      <c r="E1536" s="11">
        <v>24</v>
      </c>
      <c r="F1536" s="11">
        <v>2</v>
      </c>
      <c r="H1536" s="11" t="s">
        <v>5522</v>
      </c>
    </row>
    <row r="1537" spans="1:8" x14ac:dyDescent="0.3">
      <c r="A1537" s="11" t="s">
        <v>5523</v>
      </c>
      <c r="B1537" s="11">
        <v>2018</v>
      </c>
      <c r="C1537" s="11" t="s">
        <v>5524</v>
      </c>
      <c r="D1537" s="11" t="s">
        <v>5460</v>
      </c>
      <c r="E1537" s="11">
        <v>2263</v>
      </c>
    </row>
    <row r="1538" spans="1:8" x14ac:dyDescent="0.3">
      <c r="A1538" s="11" t="s">
        <v>5525</v>
      </c>
      <c r="B1538" s="11">
        <v>2019</v>
      </c>
      <c r="C1538" s="11" t="s">
        <v>5526</v>
      </c>
      <c r="D1538" s="11" t="s">
        <v>5527</v>
      </c>
      <c r="E1538" s="11">
        <v>2421</v>
      </c>
      <c r="G1538" s="11" t="s">
        <v>5156</v>
      </c>
    </row>
    <row r="1539" spans="1:8" x14ac:dyDescent="0.3">
      <c r="A1539" s="11" t="s">
        <v>5528</v>
      </c>
      <c r="B1539" s="11">
        <v>1997</v>
      </c>
      <c r="C1539" s="11" t="s">
        <v>5529</v>
      </c>
      <c r="D1539" s="11" t="s">
        <v>5530</v>
      </c>
    </row>
    <row r="1540" spans="1:8" x14ac:dyDescent="0.3">
      <c r="A1540" s="11" t="s">
        <v>5531</v>
      </c>
      <c r="B1540" s="11">
        <v>2015</v>
      </c>
      <c r="C1540" s="11" t="s">
        <v>5532</v>
      </c>
      <c r="D1540" s="11" t="s">
        <v>5438</v>
      </c>
      <c r="G1540" s="11" t="s">
        <v>5533</v>
      </c>
      <c r="H1540" s="11" t="s">
        <v>5534</v>
      </c>
    </row>
    <row r="1541" spans="1:8" x14ac:dyDescent="0.3">
      <c r="A1541" s="11" t="s">
        <v>5535</v>
      </c>
      <c r="B1541" s="11">
        <v>2020</v>
      </c>
      <c r="C1541" s="11" t="s">
        <v>5536</v>
      </c>
      <c r="D1541" s="11" t="s">
        <v>5537</v>
      </c>
      <c r="G1541" s="11" t="s">
        <v>5538</v>
      </c>
    </row>
    <row r="1542" spans="1:8" x14ac:dyDescent="0.3">
      <c r="A1542" s="11" t="s">
        <v>5539</v>
      </c>
      <c r="B1542" s="11">
        <v>2000</v>
      </c>
      <c r="C1542" s="11" t="s">
        <v>5540</v>
      </c>
      <c r="D1542" s="11" t="s">
        <v>5541</v>
      </c>
      <c r="E1542" s="11">
        <v>15</v>
      </c>
      <c r="F1542" s="11" t="s">
        <v>3293</v>
      </c>
      <c r="G1542" s="11" t="s">
        <v>5542</v>
      </c>
      <c r="H1542" s="11" t="s">
        <v>5543</v>
      </c>
    </row>
    <row r="1543" spans="1:8" x14ac:dyDescent="0.3">
      <c r="A1543" s="11" t="s">
        <v>5544</v>
      </c>
      <c r="B1543" s="11">
        <v>2015</v>
      </c>
      <c r="C1543" s="11" t="s">
        <v>5545</v>
      </c>
      <c r="D1543" s="11" t="s">
        <v>5541</v>
      </c>
      <c r="E1543" s="11">
        <v>30</v>
      </c>
      <c r="F1543" s="11">
        <v>4</v>
      </c>
      <c r="G1543" s="11" t="s">
        <v>5546</v>
      </c>
      <c r="H1543" s="11" t="s">
        <v>5547</v>
      </c>
    </row>
    <row r="1544" spans="1:8" x14ac:dyDescent="0.3">
      <c r="A1544" s="11" t="s">
        <v>5548</v>
      </c>
      <c r="B1544" s="11">
        <v>2018</v>
      </c>
      <c r="C1544" s="11" t="s">
        <v>5549</v>
      </c>
      <c r="D1544" s="11" t="s">
        <v>5550</v>
      </c>
      <c r="E1544" s="11">
        <v>16</v>
      </c>
      <c r="F1544" s="11">
        <v>1</v>
      </c>
      <c r="G1544" s="11" t="s">
        <v>5551</v>
      </c>
      <c r="H1544" s="11" t="s">
        <v>5552</v>
      </c>
    </row>
    <row r="1545" spans="1:8" x14ac:dyDescent="0.3">
      <c r="A1545" s="11" t="s">
        <v>5553</v>
      </c>
      <c r="B1545" s="11">
        <v>2018</v>
      </c>
      <c r="C1545" s="11" t="s">
        <v>5554</v>
      </c>
      <c r="D1545" s="11" t="s">
        <v>5460</v>
      </c>
      <c r="E1545" s="11">
        <v>2263</v>
      </c>
    </row>
    <row r="1546" spans="1:8" x14ac:dyDescent="0.3">
      <c r="A1546" s="11" t="s">
        <v>5555</v>
      </c>
      <c r="B1546" s="11">
        <v>2016</v>
      </c>
      <c r="C1546" s="11" t="s">
        <v>5556</v>
      </c>
      <c r="D1546" s="11" t="s">
        <v>3169</v>
      </c>
      <c r="E1546" s="11">
        <v>16</v>
      </c>
      <c r="F1546" s="11">
        <v>3</v>
      </c>
      <c r="G1546" s="11" t="s">
        <v>5557</v>
      </c>
      <c r="H1546" s="11" t="s">
        <v>5558</v>
      </c>
    </row>
    <row r="1547" spans="1:8" x14ac:dyDescent="0.3">
      <c r="A1547" s="11" t="s">
        <v>5559</v>
      </c>
      <c r="B1547" s="11">
        <v>2017</v>
      </c>
      <c r="C1547" s="11" t="s">
        <v>5560</v>
      </c>
      <c r="D1547" s="11" t="s">
        <v>5561</v>
      </c>
      <c r="G1547" s="11" t="s">
        <v>5562</v>
      </c>
    </row>
    <row r="1548" spans="1:8" x14ac:dyDescent="0.3">
      <c r="A1548" s="11" t="s">
        <v>5563</v>
      </c>
      <c r="B1548" s="11">
        <v>2015</v>
      </c>
      <c r="C1548" s="11" t="s">
        <v>5564</v>
      </c>
      <c r="D1548" s="11" t="s">
        <v>5565</v>
      </c>
      <c r="E1548" s="11">
        <v>2</v>
      </c>
      <c r="G1548" s="11" t="s">
        <v>5566</v>
      </c>
    </row>
    <row r="1549" spans="1:8" x14ac:dyDescent="0.3">
      <c r="A1549" s="11" t="s">
        <v>5567</v>
      </c>
      <c r="B1549" s="11">
        <v>2014</v>
      </c>
      <c r="C1549" s="11" t="s">
        <v>5568</v>
      </c>
      <c r="D1549" s="11" t="s">
        <v>485</v>
      </c>
      <c r="E1549" s="11">
        <v>69</v>
      </c>
      <c r="G1549" s="11" t="s">
        <v>5569</v>
      </c>
      <c r="H1549" s="11" t="s">
        <v>5570</v>
      </c>
    </row>
    <row r="1550" spans="1:8" x14ac:dyDescent="0.3">
      <c r="A1550" s="11" t="s">
        <v>5571</v>
      </c>
      <c r="B1550" s="11">
        <v>2019</v>
      </c>
      <c r="C1550" s="11" t="s">
        <v>5572</v>
      </c>
      <c r="D1550" s="11" t="s">
        <v>5573</v>
      </c>
      <c r="E1550" s="11">
        <v>2517</v>
      </c>
      <c r="G1550" s="11" t="s">
        <v>5574</v>
      </c>
    </row>
    <row r="1551" spans="1:8" x14ac:dyDescent="0.3">
      <c r="A1551" s="11" t="s">
        <v>5575</v>
      </c>
      <c r="B1551" s="11">
        <v>2015</v>
      </c>
      <c r="C1551" s="11" t="s">
        <v>5576</v>
      </c>
      <c r="D1551" s="11" t="s">
        <v>5565</v>
      </c>
      <c r="G1551" s="11" t="s">
        <v>5577</v>
      </c>
      <c r="H1551" s="11" t="s">
        <v>5578</v>
      </c>
    </row>
    <row r="1552" spans="1:8" x14ac:dyDescent="0.3">
      <c r="A1552" s="11" t="s">
        <v>5579</v>
      </c>
      <c r="B1552" s="11">
        <v>2017</v>
      </c>
      <c r="C1552" s="11" t="s">
        <v>5580</v>
      </c>
      <c r="D1552" s="11" t="s">
        <v>5581</v>
      </c>
      <c r="E1552" s="11">
        <v>1</v>
      </c>
      <c r="G1552" s="11" t="s">
        <v>5582</v>
      </c>
    </row>
    <row r="1553" spans="1:8" x14ac:dyDescent="0.3">
      <c r="A1553" s="11" t="s">
        <v>3774</v>
      </c>
      <c r="B1553" s="11">
        <v>1998</v>
      </c>
      <c r="C1553" s="11" t="s">
        <v>3775</v>
      </c>
      <c r="D1553" s="11" t="s">
        <v>5541</v>
      </c>
      <c r="E1553" s="11">
        <v>13</v>
      </c>
      <c r="F1553" s="11">
        <v>1</v>
      </c>
      <c r="G1553" s="11" t="s">
        <v>1601</v>
      </c>
      <c r="H1553" s="11" t="s">
        <v>5583</v>
      </c>
    </row>
    <row r="1554" spans="1:8" x14ac:dyDescent="0.3">
      <c r="A1554" s="11" t="s">
        <v>5584</v>
      </c>
      <c r="B1554" s="11">
        <v>2013</v>
      </c>
      <c r="C1554" s="11" t="s">
        <v>5585</v>
      </c>
      <c r="D1554" s="11" t="s">
        <v>3117</v>
      </c>
      <c r="E1554" s="11">
        <v>29</v>
      </c>
      <c r="F1554" s="11">
        <v>3</v>
      </c>
      <c r="G1554" s="11" t="s">
        <v>5586</v>
      </c>
      <c r="H1554" s="11" t="s">
        <v>5587</v>
      </c>
    </row>
    <row r="1555" spans="1:8" x14ac:dyDescent="0.3">
      <c r="A1555" s="11" t="s">
        <v>5588</v>
      </c>
      <c r="B1555" s="11">
        <v>2019</v>
      </c>
      <c r="C1555" s="11" t="s">
        <v>5589</v>
      </c>
      <c r="D1555" s="11" t="s">
        <v>5590</v>
      </c>
      <c r="G1555" s="11" t="s">
        <v>5591</v>
      </c>
    </row>
    <row r="1556" spans="1:8" x14ac:dyDescent="0.3">
      <c r="A1556" s="11" t="s">
        <v>5592</v>
      </c>
      <c r="B1556" s="11">
        <v>2020</v>
      </c>
      <c r="C1556" s="11" t="s">
        <v>5593</v>
      </c>
      <c r="D1556" s="11" t="s">
        <v>5594</v>
      </c>
      <c r="G1556" s="11" t="s">
        <v>2197</v>
      </c>
      <c r="H1556" s="11" t="s">
        <v>5595</v>
      </c>
    </row>
    <row r="1557" spans="1:8" x14ac:dyDescent="0.3">
      <c r="A1557" s="11" t="s">
        <v>2747</v>
      </c>
      <c r="B1557" s="11">
        <v>2016</v>
      </c>
      <c r="C1557" s="11" t="s">
        <v>1725</v>
      </c>
      <c r="D1557" s="11" t="s">
        <v>5596</v>
      </c>
      <c r="G1557" s="11" t="s">
        <v>1727</v>
      </c>
      <c r="H1557" s="11" t="s">
        <v>5347</v>
      </c>
    </row>
    <row r="1558" spans="1:8" x14ac:dyDescent="0.3">
      <c r="A1558" s="11" t="s">
        <v>3285</v>
      </c>
      <c r="B1558" s="11">
        <v>2000</v>
      </c>
      <c r="C1558" s="11" t="s">
        <v>45</v>
      </c>
      <c r="D1558" s="11" t="s">
        <v>5597</v>
      </c>
      <c r="E1558" s="11">
        <v>3</v>
      </c>
      <c r="F1558" s="11">
        <v>2</v>
      </c>
      <c r="G1558" s="11" t="s">
        <v>3287</v>
      </c>
    </row>
    <row r="1559" spans="1:8" x14ac:dyDescent="0.3">
      <c r="A1559" s="11" t="s">
        <v>5598</v>
      </c>
      <c r="B1559" s="11">
        <v>2019</v>
      </c>
      <c r="C1559" s="11" t="s">
        <v>5599</v>
      </c>
      <c r="D1559" s="11" t="s">
        <v>5527</v>
      </c>
      <c r="E1559" s="11">
        <v>2421</v>
      </c>
      <c r="G1559" s="11" t="s">
        <v>5600</v>
      </c>
    </row>
    <row r="1560" spans="1:8" x14ac:dyDescent="0.3">
      <c r="A1560" s="11" t="s">
        <v>5601</v>
      </c>
      <c r="B1560" s="11">
        <v>2020</v>
      </c>
      <c r="C1560" s="11" t="s">
        <v>5602</v>
      </c>
      <c r="D1560" s="11" t="s">
        <v>5603</v>
      </c>
      <c r="E1560" s="11">
        <v>325</v>
      </c>
      <c r="G1560" s="11" t="s">
        <v>5604</v>
      </c>
      <c r="H1560" s="11" t="s">
        <v>5605</v>
      </c>
    </row>
    <row r="1561" spans="1:8" x14ac:dyDescent="0.3">
      <c r="A1561" s="11" t="s">
        <v>5606</v>
      </c>
      <c r="B1561" s="11">
        <v>2001</v>
      </c>
      <c r="C1561" s="11" t="s">
        <v>5607</v>
      </c>
      <c r="D1561" s="11" t="s">
        <v>5608</v>
      </c>
      <c r="E1561" s="11">
        <v>89</v>
      </c>
      <c r="F1561" s="11">
        <v>4</v>
      </c>
      <c r="G1561" s="11" t="s">
        <v>5609</v>
      </c>
    </row>
    <row r="1562" spans="1:8" x14ac:dyDescent="0.3">
      <c r="A1562" s="11" t="s">
        <v>5610</v>
      </c>
      <c r="B1562" s="11">
        <v>1980</v>
      </c>
      <c r="C1562" s="11" t="s">
        <v>5611</v>
      </c>
      <c r="D1562" s="11" t="s">
        <v>5612</v>
      </c>
      <c r="E1562" s="11">
        <v>1</v>
      </c>
    </row>
    <row r="1563" spans="1:8" x14ac:dyDescent="0.3">
      <c r="A1563" s="11" t="s">
        <v>5613</v>
      </c>
      <c r="B1563" s="11">
        <v>2019</v>
      </c>
      <c r="C1563" s="11" t="s">
        <v>5614</v>
      </c>
      <c r="D1563" s="11" t="s">
        <v>5615</v>
      </c>
      <c r="E1563" s="11">
        <v>2481</v>
      </c>
    </row>
    <row r="1564" spans="1:8" x14ac:dyDescent="0.3">
      <c r="A1564" s="11" t="s">
        <v>5616</v>
      </c>
      <c r="B1564" s="11">
        <v>2020</v>
      </c>
      <c r="C1564" s="11" t="s">
        <v>3802</v>
      </c>
      <c r="D1564" s="11" t="s">
        <v>5617</v>
      </c>
      <c r="E1564" s="11">
        <v>32</v>
      </c>
      <c r="F1564" s="11">
        <v>23</v>
      </c>
      <c r="G1564" s="11" t="s">
        <v>5618</v>
      </c>
      <c r="H1564" s="11" t="s">
        <v>5619</v>
      </c>
    </row>
    <row r="1565" spans="1:8" x14ac:dyDescent="0.3">
      <c r="A1565" s="11" t="s">
        <v>5620</v>
      </c>
      <c r="B1565" s="11">
        <v>2017</v>
      </c>
      <c r="C1565" s="11" t="s">
        <v>5621</v>
      </c>
      <c r="D1565" s="11" t="s">
        <v>5622</v>
      </c>
      <c r="E1565" s="11">
        <v>7</v>
      </c>
      <c r="F1565" s="11">
        <v>2</v>
      </c>
      <c r="G1565" s="11" t="s">
        <v>5623</v>
      </c>
    </row>
    <row r="1566" spans="1:8" x14ac:dyDescent="0.3">
      <c r="A1566" s="11" t="s">
        <v>5624</v>
      </c>
      <c r="B1566" s="11">
        <v>2012</v>
      </c>
      <c r="C1566" s="11" t="s">
        <v>5625</v>
      </c>
      <c r="D1566" s="11" t="s">
        <v>736</v>
      </c>
      <c r="E1566" s="11">
        <v>53</v>
      </c>
      <c r="F1566" s="11">
        <v>4</v>
      </c>
      <c r="G1566" s="11" t="s">
        <v>5626</v>
      </c>
      <c r="H1566" s="11" t="s">
        <v>5627</v>
      </c>
    </row>
    <row r="1567" spans="1:8" x14ac:dyDescent="0.3">
      <c r="A1567" s="11" t="s">
        <v>3812</v>
      </c>
      <c r="B1567" s="11">
        <v>2012</v>
      </c>
      <c r="C1567" s="11" t="s">
        <v>3813</v>
      </c>
      <c r="D1567" s="11" t="s">
        <v>5628</v>
      </c>
      <c r="E1567" s="11">
        <v>74</v>
      </c>
      <c r="G1567" s="11" t="s">
        <v>1622</v>
      </c>
      <c r="H1567" s="11" t="s">
        <v>5629</v>
      </c>
    </row>
    <row r="1568" spans="1:8" x14ac:dyDescent="0.3">
      <c r="A1568" s="11" t="s">
        <v>5630</v>
      </c>
      <c r="B1568" s="11">
        <v>2013</v>
      </c>
      <c r="C1568" s="11" t="s">
        <v>3820</v>
      </c>
      <c r="D1568" s="11" t="s">
        <v>5631</v>
      </c>
      <c r="G1568" s="11" t="s">
        <v>5632</v>
      </c>
    </row>
    <row r="1569" spans="1:8" x14ac:dyDescent="0.3">
      <c r="A1569" s="11" t="s">
        <v>5633</v>
      </c>
      <c r="B1569" s="11">
        <v>2018</v>
      </c>
      <c r="C1569" s="11" t="s">
        <v>5634</v>
      </c>
      <c r="D1569" s="11" t="s">
        <v>3321</v>
      </c>
      <c r="G1569" s="11" t="s">
        <v>5635</v>
      </c>
    </row>
    <row r="1570" spans="1:8" x14ac:dyDescent="0.3">
      <c r="A1570" s="11" t="s">
        <v>5636</v>
      </c>
      <c r="B1570" s="11">
        <v>2017</v>
      </c>
      <c r="C1570" s="11" t="s">
        <v>5637</v>
      </c>
      <c r="D1570" s="11" t="s">
        <v>5638</v>
      </c>
      <c r="G1570" s="11" t="s">
        <v>5639</v>
      </c>
    </row>
    <row r="1571" spans="1:8" x14ac:dyDescent="0.3">
      <c r="A1571" s="11" t="s">
        <v>3319</v>
      </c>
      <c r="B1571" s="11">
        <v>2018</v>
      </c>
      <c r="C1571" s="11" t="s">
        <v>5640</v>
      </c>
      <c r="D1571" s="11" t="s">
        <v>3321</v>
      </c>
    </row>
    <row r="1572" spans="1:8" x14ac:dyDescent="0.3">
      <c r="A1572" s="11" t="s">
        <v>5641</v>
      </c>
      <c r="B1572" s="11">
        <v>2018</v>
      </c>
      <c r="C1572" s="11" t="s">
        <v>5642</v>
      </c>
      <c r="D1572" s="11" t="s">
        <v>5460</v>
      </c>
      <c r="E1572" s="11">
        <v>2263</v>
      </c>
    </row>
    <row r="1573" spans="1:8" x14ac:dyDescent="0.3">
      <c r="A1573" s="11" t="s">
        <v>5643</v>
      </c>
      <c r="B1573" s="11">
        <v>1994</v>
      </c>
      <c r="C1573" s="11" t="s">
        <v>5644</v>
      </c>
      <c r="D1573" s="11" t="s">
        <v>5645</v>
      </c>
      <c r="G1573" s="11" t="s">
        <v>5646</v>
      </c>
    </row>
    <row r="1574" spans="1:8" x14ac:dyDescent="0.3">
      <c r="A1574" s="11" t="s">
        <v>4215</v>
      </c>
      <c r="B1574" s="11">
        <v>2017</v>
      </c>
      <c r="C1574" s="11" t="s">
        <v>1664</v>
      </c>
      <c r="D1574" s="11" t="s">
        <v>1665</v>
      </c>
      <c r="G1574" s="11" t="s">
        <v>1666</v>
      </c>
    </row>
    <row r="1575" spans="1:8" x14ac:dyDescent="0.3">
      <c r="A1575" s="11" t="s">
        <v>5647</v>
      </c>
      <c r="B1575" s="11">
        <v>2014</v>
      </c>
      <c r="C1575" s="11" t="s">
        <v>5648</v>
      </c>
      <c r="D1575" s="11" t="s">
        <v>5649</v>
      </c>
      <c r="G1575" s="11" t="s">
        <v>5650</v>
      </c>
    </row>
    <row r="1576" spans="1:8" x14ac:dyDescent="0.3">
      <c r="A1576" s="11" t="s">
        <v>5651</v>
      </c>
      <c r="B1576" s="11">
        <v>2017</v>
      </c>
      <c r="C1576" s="11" t="s">
        <v>5652</v>
      </c>
      <c r="D1576" s="11" t="s">
        <v>5653</v>
      </c>
      <c r="G1576" s="11" t="s">
        <v>3265</v>
      </c>
    </row>
    <row r="1577" spans="1:8" x14ac:dyDescent="0.3">
      <c r="A1577" s="11" t="s">
        <v>5654</v>
      </c>
      <c r="B1577" s="11">
        <v>2016</v>
      </c>
      <c r="C1577" s="11" t="s">
        <v>5655</v>
      </c>
      <c r="D1577" s="11" t="s">
        <v>5482</v>
      </c>
      <c r="G1577" s="11" t="s">
        <v>5656</v>
      </c>
    </row>
    <row r="1578" spans="1:8" x14ac:dyDescent="0.3">
      <c r="A1578" s="11" t="s">
        <v>5657</v>
      </c>
      <c r="B1578" s="11">
        <v>2016</v>
      </c>
      <c r="C1578" s="11" t="s">
        <v>3835</v>
      </c>
      <c r="D1578" s="11" t="s">
        <v>485</v>
      </c>
      <c r="E1578" s="11">
        <v>108</v>
      </c>
      <c r="G1578" s="11" t="s">
        <v>5658</v>
      </c>
      <c r="H1578" s="11" t="s">
        <v>5659</v>
      </c>
    </row>
    <row r="1579" spans="1:8" x14ac:dyDescent="0.3">
      <c r="A1579" s="11" t="s">
        <v>5660</v>
      </c>
      <c r="B1579" s="11">
        <v>2018</v>
      </c>
      <c r="C1579" s="11" t="s">
        <v>5661</v>
      </c>
      <c r="D1579" s="11" t="s">
        <v>5662</v>
      </c>
      <c r="E1579" s="11">
        <v>1</v>
      </c>
      <c r="G1579" s="11" t="s">
        <v>5663</v>
      </c>
    </row>
    <row r="1580" spans="1:8" x14ac:dyDescent="0.3">
      <c r="A1580" s="11" t="s">
        <v>3843</v>
      </c>
      <c r="B1580" s="11" t="s">
        <v>3928</v>
      </c>
      <c r="C1580" s="11" t="s">
        <v>5664</v>
      </c>
      <c r="D1580" s="11" t="s">
        <v>5665</v>
      </c>
      <c r="G1580" s="11" t="s">
        <v>5666</v>
      </c>
    </row>
    <row r="1581" spans="1:8" x14ac:dyDescent="0.3">
      <c r="A1581" s="11" t="s">
        <v>5667</v>
      </c>
      <c r="B1581" s="11">
        <v>2015</v>
      </c>
      <c r="C1581" s="11" t="s">
        <v>5668</v>
      </c>
      <c r="D1581" s="11" t="s">
        <v>5565</v>
      </c>
      <c r="E1581" s="11">
        <v>1</v>
      </c>
      <c r="G1581" s="11" t="s">
        <v>5669</v>
      </c>
    </row>
    <row r="1582" spans="1:8" x14ac:dyDescent="0.3">
      <c r="A1582" s="11" t="s">
        <v>5670</v>
      </c>
      <c r="B1582" s="11">
        <v>2013</v>
      </c>
      <c r="C1582" s="11" t="s">
        <v>5671</v>
      </c>
      <c r="D1582" s="11" t="s">
        <v>5672</v>
      </c>
      <c r="G1582" s="11" t="s">
        <v>5673</v>
      </c>
    </row>
    <row r="1583" spans="1:8" x14ac:dyDescent="0.3">
      <c r="A1583" s="11" t="s">
        <v>5674</v>
      </c>
      <c r="B1583" s="11">
        <v>2012</v>
      </c>
      <c r="C1583" s="11" t="s">
        <v>5675</v>
      </c>
      <c r="D1583" s="11" t="s">
        <v>5676</v>
      </c>
      <c r="G1583" s="11" t="s">
        <v>5677</v>
      </c>
    </row>
    <row r="1584" spans="1:8" x14ac:dyDescent="0.3">
      <c r="A1584" s="11" t="s">
        <v>3856</v>
      </c>
      <c r="B1584" s="11">
        <v>2019</v>
      </c>
      <c r="C1584" s="11" t="s">
        <v>3857</v>
      </c>
      <c r="D1584" s="11" t="s">
        <v>597</v>
      </c>
      <c r="E1584" s="11">
        <v>56</v>
      </c>
      <c r="F1584" s="11">
        <v>5</v>
      </c>
      <c r="G1584" s="11" t="s">
        <v>4138</v>
      </c>
      <c r="H1584" s="11" t="s">
        <v>5678</v>
      </c>
    </row>
    <row r="1585" spans="1:8" x14ac:dyDescent="0.3">
      <c r="A1585" s="11" t="s">
        <v>5679</v>
      </c>
      <c r="B1585" s="11">
        <v>2019</v>
      </c>
      <c r="C1585" s="11" t="s">
        <v>5680</v>
      </c>
      <c r="D1585" s="11" t="s">
        <v>715</v>
      </c>
      <c r="E1585" s="11">
        <v>7</v>
      </c>
      <c r="G1585" s="11" t="s">
        <v>5681</v>
      </c>
      <c r="H1585" s="11" t="s">
        <v>5682</v>
      </c>
    </row>
    <row r="1586" spans="1:8" x14ac:dyDescent="0.3">
      <c r="A1586" s="11" t="s">
        <v>5683</v>
      </c>
      <c r="B1586" s="11">
        <v>2021</v>
      </c>
      <c r="C1586" s="11" t="s">
        <v>5684</v>
      </c>
      <c r="D1586" s="11" t="s">
        <v>715</v>
      </c>
      <c r="E1586" s="11">
        <v>9</v>
      </c>
      <c r="G1586" s="11" t="s">
        <v>5685</v>
      </c>
      <c r="H1586" s="11" t="s">
        <v>5686</v>
      </c>
    </row>
    <row r="1587" spans="1:8" x14ac:dyDescent="0.3">
      <c r="A1587" s="11" t="s">
        <v>1583</v>
      </c>
      <c r="B1587" s="11"/>
      <c r="C1587" s="11" t="s">
        <v>5687</v>
      </c>
      <c r="D1587" s="11"/>
      <c r="G1587" s="8" t="s">
        <v>5688</v>
      </c>
    </row>
    <row r="1588" spans="1:8" x14ac:dyDescent="0.3">
      <c r="A1588" s="11" t="s">
        <v>1583</v>
      </c>
      <c r="B1588" s="11"/>
      <c r="C1588" s="11" t="s">
        <v>5689</v>
      </c>
      <c r="D1588" s="11"/>
      <c r="G1588" s="8" t="s">
        <v>5690</v>
      </c>
    </row>
    <row r="1589" spans="1:8" x14ac:dyDescent="0.3">
      <c r="A1589" s="11" t="s">
        <v>5691</v>
      </c>
      <c r="B1589" s="11">
        <v>2012</v>
      </c>
      <c r="C1589" s="11" t="s">
        <v>5692</v>
      </c>
      <c r="D1589" s="11" t="s">
        <v>5693</v>
      </c>
      <c r="E1589" s="11">
        <v>17</v>
      </c>
      <c r="F1589" s="11">
        <v>6</v>
      </c>
      <c r="G1589" s="11" t="s">
        <v>5694</v>
      </c>
      <c r="H1589" s="11" t="s">
        <v>5695</v>
      </c>
    </row>
    <row r="1590" spans="1:8" x14ac:dyDescent="0.3">
      <c r="A1590" s="11" t="s">
        <v>5696</v>
      </c>
      <c r="B1590" s="11">
        <v>2000</v>
      </c>
      <c r="C1590" s="11" t="s">
        <v>5697</v>
      </c>
      <c r="D1590" s="11" t="s">
        <v>5698</v>
      </c>
      <c r="E1590" s="11">
        <v>166</v>
      </c>
      <c r="G1590" s="11" t="s">
        <v>2326</v>
      </c>
    </row>
    <row r="1591" spans="1:8" x14ac:dyDescent="0.3">
      <c r="A1591" s="11" t="s">
        <v>5699</v>
      </c>
      <c r="B1591" s="11">
        <v>2010</v>
      </c>
      <c r="C1591" s="11" t="s">
        <v>5700</v>
      </c>
      <c r="D1591" s="11" t="s">
        <v>5701</v>
      </c>
    </row>
    <row r="1592" spans="1:8" x14ac:dyDescent="0.3">
      <c r="A1592" s="11" t="s">
        <v>5702</v>
      </c>
      <c r="B1592" s="11">
        <v>2015</v>
      </c>
      <c r="C1592" s="11" t="s">
        <v>5703</v>
      </c>
      <c r="D1592" s="11" t="s">
        <v>5704</v>
      </c>
      <c r="E1592" s="11">
        <v>3</v>
      </c>
      <c r="F1592" s="11">
        <v>5</v>
      </c>
      <c r="G1592" s="11">
        <v>194</v>
      </c>
      <c r="H1592" s="11" t="s">
        <v>5705</v>
      </c>
    </row>
    <row r="1593" spans="1:8" x14ac:dyDescent="0.3">
      <c r="A1593" s="11" t="s">
        <v>5706</v>
      </c>
      <c r="B1593" s="11">
        <v>2022</v>
      </c>
      <c r="C1593" s="11" t="s">
        <v>5707</v>
      </c>
      <c r="D1593" s="11" t="s">
        <v>5708</v>
      </c>
      <c r="E1593" s="11">
        <v>70</v>
      </c>
      <c r="F1593" s="11">
        <v>3</v>
      </c>
      <c r="G1593" s="11" t="s">
        <v>5709</v>
      </c>
      <c r="H1593" s="11" t="s">
        <v>5710</v>
      </c>
    </row>
    <row r="1594" spans="1:8" x14ac:dyDescent="0.3">
      <c r="A1594" s="11" t="s">
        <v>5711</v>
      </c>
      <c r="B1594" s="11">
        <v>2020</v>
      </c>
      <c r="C1594" s="11" t="s">
        <v>5712</v>
      </c>
      <c r="D1594" s="11" t="s">
        <v>5713</v>
      </c>
      <c r="E1594" s="11">
        <v>154</v>
      </c>
      <c r="G1594" s="11" t="s">
        <v>5714</v>
      </c>
    </row>
    <row r="1595" spans="1:8" x14ac:dyDescent="0.3">
      <c r="A1595" s="11" t="s">
        <v>5715</v>
      </c>
      <c r="B1595" s="11">
        <v>2022</v>
      </c>
      <c r="C1595" s="11" t="s">
        <v>5716</v>
      </c>
      <c r="D1595" s="11" t="s">
        <v>3993</v>
      </c>
      <c r="E1595" s="11">
        <v>11</v>
      </c>
      <c r="F1595" s="11">
        <v>13</v>
      </c>
      <c r="G1595" s="11">
        <v>2053</v>
      </c>
      <c r="H1595" s="11" t="s">
        <v>5717</v>
      </c>
    </row>
    <row r="1596" spans="1:8" x14ac:dyDescent="0.3">
      <c r="A1596" s="11" t="s">
        <v>5718</v>
      </c>
      <c r="B1596" s="11"/>
      <c r="C1596" s="11" t="s">
        <v>5719</v>
      </c>
      <c r="D1596" s="11"/>
      <c r="G1596" s="8" t="s">
        <v>5720</v>
      </c>
    </row>
    <row r="1597" spans="1:8" x14ac:dyDescent="0.3">
      <c r="A1597" s="11" t="s">
        <v>5721</v>
      </c>
      <c r="B1597" s="11">
        <v>2019</v>
      </c>
      <c r="C1597" s="11" t="s">
        <v>5722</v>
      </c>
      <c r="D1597" s="11" t="s">
        <v>5723</v>
      </c>
    </row>
    <row r="1598" spans="1:8" x14ac:dyDescent="0.3">
      <c r="A1598" s="11" t="s">
        <v>5724</v>
      </c>
      <c r="B1598" s="11">
        <v>2019</v>
      </c>
      <c r="C1598" s="11" t="s">
        <v>5725</v>
      </c>
      <c r="D1598" s="11" t="s">
        <v>5726</v>
      </c>
    </row>
    <row r="1599" spans="1:8" x14ac:dyDescent="0.3">
      <c r="A1599" s="11" t="s">
        <v>5727</v>
      </c>
      <c r="B1599" s="11">
        <v>2010</v>
      </c>
      <c r="C1599" s="11" t="s">
        <v>5728</v>
      </c>
      <c r="D1599" s="11" t="s">
        <v>5729</v>
      </c>
      <c r="E1599" s="11">
        <v>5</v>
      </c>
      <c r="F1599" s="11">
        <v>1</v>
      </c>
      <c r="G1599" s="11" t="s">
        <v>5730</v>
      </c>
      <c r="H1599" s="11" t="s">
        <v>5731</v>
      </c>
    </row>
    <row r="1600" spans="1:8" x14ac:dyDescent="0.3">
      <c r="A1600" s="11" t="s">
        <v>5732</v>
      </c>
      <c r="B1600" s="11">
        <v>2022</v>
      </c>
      <c r="C1600" s="11" t="s">
        <v>5733</v>
      </c>
      <c r="D1600" s="11" t="s">
        <v>5734</v>
      </c>
      <c r="E1600" s="11">
        <v>6</v>
      </c>
      <c r="F1600" s="11">
        <v>4</v>
      </c>
      <c r="G1600" s="11" t="s">
        <v>5735</v>
      </c>
    </row>
    <row r="1601" spans="1:8" x14ac:dyDescent="0.3">
      <c r="A1601" s="11" t="s">
        <v>5736</v>
      </c>
      <c r="B1601" s="11">
        <v>2022</v>
      </c>
      <c r="C1601" s="11" t="s">
        <v>5737</v>
      </c>
      <c r="D1601" s="11" t="s">
        <v>5738</v>
      </c>
      <c r="E1601" s="11">
        <v>10</v>
      </c>
      <c r="F1601" s="11">
        <v>2</v>
      </c>
      <c r="G1601" s="11" t="s">
        <v>5739</v>
      </c>
      <c r="H1601" s="11" t="s">
        <v>5740</v>
      </c>
    </row>
    <row r="1602" spans="1:8" x14ac:dyDescent="0.3">
      <c r="A1602" s="11" t="s">
        <v>5741</v>
      </c>
      <c r="B1602" s="11">
        <v>2018</v>
      </c>
      <c r="C1602" s="11" t="s">
        <v>5742</v>
      </c>
      <c r="D1602" s="11" t="s">
        <v>5743</v>
      </c>
      <c r="E1602" s="11">
        <v>4</v>
      </c>
      <c r="G1602" s="11" t="s">
        <v>5744</v>
      </c>
    </row>
    <row r="1603" spans="1:8" x14ac:dyDescent="0.3">
      <c r="A1603" s="11" t="s">
        <v>5745</v>
      </c>
      <c r="B1603" s="11">
        <v>2017</v>
      </c>
      <c r="C1603" s="11" t="s">
        <v>5746</v>
      </c>
      <c r="D1603" s="11" t="s">
        <v>5747</v>
      </c>
      <c r="G1603" s="11" t="s">
        <v>5748</v>
      </c>
    </row>
    <row r="1604" spans="1:8" x14ac:dyDescent="0.3">
      <c r="A1604" s="11" t="s">
        <v>5749</v>
      </c>
      <c r="B1604" s="11">
        <v>2011</v>
      </c>
      <c r="C1604" s="11" t="s">
        <v>5750</v>
      </c>
      <c r="D1604" s="11" t="s">
        <v>5751</v>
      </c>
      <c r="G1604" s="11" t="s">
        <v>5752</v>
      </c>
    </row>
    <row r="1605" spans="1:8" x14ac:dyDescent="0.3">
      <c r="A1605" s="11" t="s">
        <v>5753</v>
      </c>
      <c r="B1605" s="11">
        <v>2021</v>
      </c>
      <c r="C1605" s="11" t="s">
        <v>5754</v>
      </c>
      <c r="D1605" s="11" t="s">
        <v>5755</v>
      </c>
      <c r="E1605" s="11">
        <v>2</v>
      </c>
      <c r="F1605" s="11">
        <v>2</v>
      </c>
      <c r="G1605" s="11" t="s">
        <v>5756</v>
      </c>
      <c r="H1605" s="11" t="s">
        <v>5757</v>
      </c>
    </row>
    <row r="1606" spans="1:8" x14ac:dyDescent="0.3">
      <c r="A1606" s="11" t="s">
        <v>5758</v>
      </c>
      <c r="B1606" s="11">
        <v>2005</v>
      </c>
      <c r="C1606" s="11" t="s">
        <v>5759</v>
      </c>
      <c r="D1606" s="11" t="s">
        <v>5760</v>
      </c>
      <c r="E1606" s="11">
        <v>35</v>
      </c>
      <c r="F1606" s="11">
        <v>3</v>
      </c>
      <c r="G1606" s="11">
        <v>2</v>
      </c>
      <c r="H1606" s="11" t="s">
        <v>5761</v>
      </c>
    </row>
    <row r="1607" spans="1:8" x14ac:dyDescent="0.3">
      <c r="A1607" s="11" t="s">
        <v>5762</v>
      </c>
      <c r="B1607" s="11">
        <v>2005</v>
      </c>
      <c r="C1607" s="11" t="s">
        <v>5763</v>
      </c>
      <c r="D1607" s="11" t="s">
        <v>5764</v>
      </c>
    </row>
    <row r="1608" spans="1:8" x14ac:dyDescent="0.3">
      <c r="A1608" s="11" t="s">
        <v>5765</v>
      </c>
      <c r="B1608" s="11">
        <v>2019</v>
      </c>
      <c r="C1608" s="11" t="s">
        <v>5766</v>
      </c>
      <c r="D1608" s="11" t="s">
        <v>715</v>
      </c>
      <c r="E1608" s="11">
        <v>7</v>
      </c>
      <c r="G1608" s="11" t="s">
        <v>5767</v>
      </c>
      <c r="H1608" s="11" t="s">
        <v>5768</v>
      </c>
    </row>
    <row r="1609" spans="1:8" x14ac:dyDescent="0.3">
      <c r="A1609" s="11" t="s">
        <v>5765</v>
      </c>
      <c r="B1609" s="11">
        <v>2021</v>
      </c>
      <c r="C1609" s="11" t="s">
        <v>5769</v>
      </c>
      <c r="D1609" s="11" t="s">
        <v>5770</v>
      </c>
      <c r="E1609" s="11">
        <v>29</v>
      </c>
      <c r="F1609" s="11">
        <v>3</v>
      </c>
      <c r="G1609" s="11" t="s">
        <v>5771</v>
      </c>
      <c r="H1609" s="11" t="s">
        <v>5772</v>
      </c>
    </row>
    <row r="1610" spans="1:8" x14ac:dyDescent="0.3">
      <c r="A1610" s="11" t="s">
        <v>5773</v>
      </c>
      <c r="B1610" s="11">
        <v>2021</v>
      </c>
      <c r="C1610" s="11" t="s">
        <v>5774</v>
      </c>
      <c r="D1610" s="11" t="s">
        <v>715</v>
      </c>
      <c r="E1610" s="11">
        <v>9</v>
      </c>
      <c r="G1610" s="11" t="s">
        <v>5775</v>
      </c>
      <c r="H1610" s="11" t="s">
        <v>5776</v>
      </c>
    </row>
    <row r="1611" spans="1:8" x14ac:dyDescent="0.3">
      <c r="A1611" s="11" t="s">
        <v>5765</v>
      </c>
      <c r="B1611" s="11">
        <v>2019</v>
      </c>
      <c r="C1611" s="11" t="s">
        <v>5777</v>
      </c>
      <c r="D1611" s="11" t="s">
        <v>5778</v>
      </c>
    </row>
    <row r="1612" spans="1:8" x14ac:dyDescent="0.3">
      <c r="A1612" s="11" t="s">
        <v>5765</v>
      </c>
      <c r="B1612" s="11">
        <v>2021</v>
      </c>
      <c r="C1612" s="11" t="s">
        <v>5779</v>
      </c>
      <c r="D1612" s="11" t="s">
        <v>5780</v>
      </c>
      <c r="E1612" s="11">
        <v>33</v>
      </c>
      <c r="F1612" s="11">
        <v>23</v>
      </c>
      <c r="G1612" s="11" t="s">
        <v>5781</v>
      </c>
      <c r="H1612" s="11" t="s">
        <v>5782</v>
      </c>
    </row>
    <row r="1613" spans="1:8" x14ac:dyDescent="0.3">
      <c r="A1613" s="11" t="s">
        <v>5765</v>
      </c>
      <c r="B1613" s="11">
        <v>2020</v>
      </c>
      <c r="C1613" s="11" t="s">
        <v>5783</v>
      </c>
      <c r="D1613" s="11" t="s">
        <v>5770</v>
      </c>
      <c r="E1613" s="11">
        <v>28</v>
      </c>
      <c r="F1613" s="11">
        <v>1</v>
      </c>
      <c r="G1613" s="11" t="s">
        <v>5784</v>
      </c>
      <c r="H1613" s="11" t="s">
        <v>5785</v>
      </c>
    </row>
    <row r="1614" spans="1:8" x14ac:dyDescent="0.3">
      <c r="A1614" s="11" t="s">
        <v>5706</v>
      </c>
      <c r="B1614" s="11">
        <v>2022</v>
      </c>
      <c r="C1614" s="11" t="s">
        <v>5786</v>
      </c>
      <c r="D1614" s="11" t="s">
        <v>5787</v>
      </c>
      <c r="E1614" s="11">
        <v>100</v>
      </c>
      <c r="F1614" s="11">
        <v>2</v>
      </c>
      <c r="G1614" s="11" t="s">
        <v>5788</v>
      </c>
    </row>
    <row r="1615" spans="1:8" x14ac:dyDescent="0.3">
      <c r="A1615" s="11" t="s">
        <v>5789</v>
      </c>
      <c r="B1615" s="11">
        <v>2019</v>
      </c>
      <c r="C1615" s="11" t="s">
        <v>5790</v>
      </c>
      <c r="D1615" s="11" t="s">
        <v>5791</v>
      </c>
      <c r="G1615" s="11" t="s">
        <v>2326</v>
      </c>
    </row>
    <row r="1616" spans="1:8" x14ac:dyDescent="0.3">
      <c r="A1616" s="11" t="s">
        <v>5792</v>
      </c>
      <c r="B1616" s="11">
        <v>2019</v>
      </c>
      <c r="C1616" s="11" t="s">
        <v>5793</v>
      </c>
      <c r="D1616" s="11" t="s">
        <v>5794</v>
      </c>
      <c r="E1616" s="11">
        <v>83</v>
      </c>
      <c r="G1616" s="11" t="s">
        <v>5795</v>
      </c>
      <c r="H1616" s="11" t="s">
        <v>5796</v>
      </c>
    </row>
    <row r="1617" spans="1:8" x14ac:dyDescent="0.3">
      <c r="A1617" s="11" t="s">
        <v>5797</v>
      </c>
      <c r="B1617" s="11">
        <v>2021</v>
      </c>
      <c r="C1617" s="11" t="s">
        <v>5798</v>
      </c>
      <c r="D1617" s="11" t="s">
        <v>5799</v>
      </c>
    </row>
    <row r="1618" spans="1:8" x14ac:dyDescent="0.3">
      <c r="A1618" s="11" t="s">
        <v>5706</v>
      </c>
      <c r="B1618" s="11">
        <v>2023</v>
      </c>
      <c r="C1618" s="11" t="s">
        <v>3952</v>
      </c>
      <c r="D1618" s="11" t="s">
        <v>3953</v>
      </c>
      <c r="E1618" s="11">
        <v>15</v>
      </c>
      <c r="F1618" s="11">
        <v>1</v>
      </c>
    </row>
    <row r="1619" spans="1:8" x14ac:dyDescent="0.3">
      <c r="A1619" s="11" t="s">
        <v>5800</v>
      </c>
      <c r="B1619" s="11">
        <v>2017</v>
      </c>
      <c r="C1619" s="11" t="s">
        <v>5801</v>
      </c>
      <c r="D1619" s="11" t="s">
        <v>5802</v>
      </c>
    </row>
    <row r="1620" spans="1:8" x14ac:dyDescent="0.3">
      <c r="A1620" s="11" t="s">
        <v>5803</v>
      </c>
      <c r="B1620" s="11">
        <v>2016</v>
      </c>
      <c r="C1620" s="11" t="s">
        <v>5804</v>
      </c>
      <c r="D1620" s="11" t="s">
        <v>5805</v>
      </c>
      <c r="E1620" s="11">
        <v>22</v>
      </c>
      <c r="G1620" s="11" t="s">
        <v>5806</v>
      </c>
      <c r="H1620" s="11" t="s">
        <v>5807</v>
      </c>
    </row>
    <row r="1621" spans="1:8" x14ac:dyDescent="0.3">
      <c r="A1621" s="11" t="s">
        <v>5808</v>
      </c>
      <c r="B1621" s="11">
        <v>2016</v>
      </c>
      <c r="C1621" s="11" t="s">
        <v>5809</v>
      </c>
      <c r="D1621" s="11" t="s">
        <v>5810</v>
      </c>
      <c r="E1621" s="11">
        <v>2</v>
      </c>
      <c r="F1621" s="11">
        <v>3</v>
      </c>
      <c r="G1621" s="11" t="s">
        <v>5811</v>
      </c>
      <c r="H1621" s="11" t="s">
        <v>5812</v>
      </c>
    </row>
    <row r="1622" spans="1:8" x14ac:dyDescent="0.3">
      <c r="A1622" s="11" t="s">
        <v>5813</v>
      </c>
      <c r="B1622" s="11">
        <v>2016</v>
      </c>
      <c r="C1622" s="11" t="s">
        <v>5814</v>
      </c>
      <c r="D1622" s="11" t="s">
        <v>5815</v>
      </c>
    </row>
    <row r="1623" spans="1:8" x14ac:dyDescent="0.3">
      <c r="A1623" s="11" t="s">
        <v>5816</v>
      </c>
      <c r="B1623" s="11">
        <v>2018</v>
      </c>
      <c r="C1623" s="11" t="s">
        <v>5817</v>
      </c>
      <c r="D1623" s="11" t="s">
        <v>5818</v>
      </c>
      <c r="E1623" s="11">
        <v>13</v>
      </c>
      <c r="F1623" s="11">
        <v>3</v>
      </c>
      <c r="G1623" s="11" t="s">
        <v>5819</v>
      </c>
      <c r="H1623" s="11" t="s">
        <v>5820</v>
      </c>
    </row>
    <row r="1624" spans="1:8" x14ac:dyDescent="0.3">
      <c r="A1624" s="11" t="s">
        <v>5821</v>
      </c>
      <c r="B1624" s="11">
        <v>2021</v>
      </c>
      <c r="C1624" s="11" t="s">
        <v>5822</v>
      </c>
      <c r="D1624" s="11" t="s">
        <v>5823</v>
      </c>
      <c r="E1624" s="11">
        <v>30</v>
      </c>
      <c r="F1624" s="11">
        <v>4</v>
      </c>
      <c r="G1624" s="11" t="s">
        <v>5824</v>
      </c>
      <c r="H1624" s="11" t="s">
        <v>5825</v>
      </c>
    </row>
    <row r="1625" spans="1:8" x14ac:dyDescent="0.3">
      <c r="A1625" s="11" t="s">
        <v>5826</v>
      </c>
      <c r="B1625" s="11">
        <v>2021</v>
      </c>
      <c r="C1625" s="11" t="s">
        <v>5827</v>
      </c>
      <c r="D1625" s="11" t="s">
        <v>5828</v>
      </c>
      <c r="E1625" s="11">
        <v>190</v>
      </c>
      <c r="G1625" s="11" t="s">
        <v>5829</v>
      </c>
      <c r="H1625" s="11" t="s">
        <v>5830</v>
      </c>
    </row>
    <row r="1626" spans="1:8" x14ac:dyDescent="0.3">
      <c r="A1626" s="11" t="s">
        <v>5831</v>
      </c>
      <c r="B1626" s="11">
        <v>2018</v>
      </c>
      <c r="C1626" s="11" t="s">
        <v>5832</v>
      </c>
      <c r="D1626" s="11" t="s">
        <v>5833</v>
      </c>
      <c r="E1626" s="11">
        <v>110</v>
      </c>
      <c r="G1626" s="11" t="s">
        <v>5834</v>
      </c>
      <c r="H1626" s="11" t="s">
        <v>5835</v>
      </c>
    </row>
    <row r="1627" spans="1:8" x14ac:dyDescent="0.3">
      <c r="A1627" s="11" t="s">
        <v>5836</v>
      </c>
      <c r="B1627" s="11">
        <v>2022</v>
      </c>
      <c r="C1627" s="11" t="s">
        <v>5837</v>
      </c>
      <c r="D1627" s="11" t="s">
        <v>5838</v>
      </c>
    </row>
    <row r="1628" spans="1:8" x14ac:dyDescent="0.3">
      <c r="A1628" s="11" t="s">
        <v>5765</v>
      </c>
      <c r="B1628" s="11">
        <v>2018</v>
      </c>
      <c r="C1628" s="11" t="s">
        <v>5839</v>
      </c>
      <c r="D1628" s="11" t="s">
        <v>5840</v>
      </c>
      <c r="E1628" s="11">
        <v>44</v>
      </c>
      <c r="F1628" s="11">
        <v>1</v>
      </c>
      <c r="G1628" s="11" t="s">
        <v>5841</v>
      </c>
      <c r="H1628" s="11" t="s">
        <v>5842</v>
      </c>
    </row>
    <row r="1629" spans="1:8" x14ac:dyDescent="0.3">
      <c r="A1629" s="11" t="s">
        <v>5765</v>
      </c>
      <c r="B1629" s="11">
        <v>2019</v>
      </c>
      <c r="C1629" s="11" t="s">
        <v>5843</v>
      </c>
      <c r="D1629" s="11" t="s">
        <v>5844</v>
      </c>
      <c r="E1629" s="11">
        <v>2019</v>
      </c>
      <c r="G1629" s="11" t="s">
        <v>5109</v>
      </c>
      <c r="H1629" s="11" t="s">
        <v>5845</v>
      </c>
    </row>
    <row r="1630" spans="1:8" x14ac:dyDescent="0.3">
      <c r="A1630" s="11" t="s">
        <v>5765</v>
      </c>
      <c r="B1630" s="11">
        <v>2018</v>
      </c>
      <c r="C1630" s="11" t="s">
        <v>5846</v>
      </c>
      <c r="D1630" s="11" t="s">
        <v>5847</v>
      </c>
      <c r="E1630" s="11">
        <v>2018</v>
      </c>
      <c r="G1630" s="11" t="s">
        <v>3170</v>
      </c>
      <c r="H1630" s="11" t="s">
        <v>5848</v>
      </c>
    </row>
    <row r="1631" spans="1:8" x14ac:dyDescent="0.3">
      <c r="A1631" s="11" t="s">
        <v>5849</v>
      </c>
      <c r="B1631" s="11">
        <v>2017</v>
      </c>
      <c r="C1631" s="11" t="s">
        <v>5850</v>
      </c>
      <c r="D1631" s="11" t="s">
        <v>5851</v>
      </c>
      <c r="E1631" s="11">
        <v>53</v>
      </c>
      <c r="F1631" s="11">
        <v>4</v>
      </c>
      <c r="G1631" s="11" t="s">
        <v>5852</v>
      </c>
      <c r="H1631" s="11" t="s">
        <v>5853</v>
      </c>
    </row>
    <row r="1632" spans="1:8" x14ac:dyDescent="0.3">
      <c r="A1632" s="11" t="s">
        <v>5849</v>
      </c>
      <c r="B1632" s="11">
        <v>2016</v>
      </c>
      <c r="C1632" s="11" t="s">
        <v>5854</v>
      </c>
      <c r="D1632" s="11" t="s">
        <v>5833</v>
      </c>
      <c r="E1632" s="11">
        <v>57</v>
      </c>
      <c r="G1632" s="11" t="s">
        <v>5855</v>
      </c>
      <c r="H1632" s="11" t="s">
        <v>5856</v>
      </c>
    </row>
    <row r="1633" spans="1:8" x14ac:dyDescent="0.3">
      <c r="A1633" s="11" t="s">
        <v>5857</v>
      </c>
      <c r="B1633" s="11">
        <v>2021</v>
      </c>
      <c r="C1633" s="11" t="s">
        <v>5858</v>
      </c>
      <c r="D1633" s="11" t="s">
        <v>5859</v>
      </c>
    </row>
    <row r="1634" spans="1:8" x14ac:dyDescent="0.3">
      <c r="A1634" s="11" t="s">
        <v>5860</v>
      </c>
      <c r="B1634" s="11">
        <v>2022</v>
      </c>
      <c r="C1634" s="11" t="s">
        <v>5861</v>
      </c>
      <c r="D1634" s="11" t="s">
        <v>5862</v>
      </c>
      <c r="E1634" s="11">
        <v>210</v>
      </c>
      <c r="H1634" s="11" t="s">
        <v>5863</v>
      </c>
    </row>
    <row r="1635" spans="1:8" x14ac:dyDescent="0.3">
      <c r="A1635" s="11" t="s">
        <v>5765</v>
      </c>
      <c r="B1635" s="11">
        <v>2022</v>
      </c>
      <c r="C1635" s="11" t="s">
        <v>5864</v>
      </c>
      <c r="D1635" s="11" t="s">
        <v>5865</v>
      </c>
      <c r="E1635" s="11">
        <v>34</v>
      </c>
      <c r="F1635" s="11">
        <v>5</v>
      </c>
      <c r="G1635" s="11" t="s">
        <v>5866</v>
      </c>
      <c r="H1635" s="11" t="s">
        <v>5867</v>
      </c>
    </row>
    <row r="1636" spans="1:8" x14ac:dyDescent="0.3">
      <c r="A1636" s="11" t="s">
        <v>5868</v>
      </c>
      <c r="B1636" s="11">
        <v>2017</v>
      </c>
      <c r="C1636" s="11" t="s">
        <v>5869</v>
      </c>
      <c r="D1636" s="11" t="s">
        <v>5840</v>
      </c>
      <c r="E1636" s="11">
        <v>43</v>
      </c>
      <c r="F1636" s="11">
        <v>1</v>
      </c>
      <c r="G1636" s="11" t="s">
        <v>5870</v>
      </c>
      <c r="H1636" s="11" t="s">
        <v>5871</v>
      </c>
    </row>
    <row r="1637" spans="1:8" x14ac:dyDescent="0.3">
      <c r="A1637" s="11" t="s">
        <v>5872</v>
      </c>
      <c r="B1637" s="11">
        <v>2018</v>
      </c>
      <c r="C1637" s="11" t="s">
        <v>5873</v>
      </c>
      <c r="D1637" s="11" t="s">
        <v>5874</v>
      </c>
      <c r="E1637" s="11">
        <v>14</v>
      </c>
      <c r="F1637" s="11">
        <v>1</v>
      </c>
      <c r="G1637" s="11" t="s">
        <v>5875</v>
      </c>
      <c r="H1637" s="11" t="s">
        <v>5876</v>
      </c>
    </row>
    <row r="1638" spans="1:8" x14ac:dyDescent="0.3">
      <c r="A1638" s="11" t="s">
        <v>5877</v>
      </c>
      <c r="B1638" s="11">
        <v>2020</v>
      </c>
      <c r="C1638" s="11" t="s">
        <v>5878</v>
      </c>
      <c r="D1638" s="11" t="s">
        <v>5879</v>
      </c>
      <c r="E1638" s="11">
        <v>29</v>
      </c>
      <c r="F1638" s="11">
        <v>3</v>
      </c>
      <c r="G1638" s="11" t="s">
        <v>5880</v>
      </c>
      <c r="H1638" s="11" t="s">
        <v>5881</v>
      </c>
    </row>
    <row r="1639" spans="1:8" x14ac:dyDescent="0.3">
      <c r="A1639" s="11" t="s">
        <v>5882</v>
      </c>
      <c r="B1639" s="11">
        <v>2015</v>
      </c>
      <c r="C1639" s="11" t="s">
        <v>5883</v>
      </c>
      <c r="D1639" s="11" t="s">
        <v>5884</v>
      </c>
      <c r="E1639" s="11">
        <v>6</v>
      </c>
      <c r="G1639" s="11" t="s">
        <v>5885</v>
      </c>
    </row>
    <row r="1640" spans="1:8" x14ac:dyDescent="0.3">
      <c r="A1640" s="11" t="s">
        <v>5886</v>
      </c>
      <c r="B1640" s="11">
        <v>2016</v>
      </c>
      <c r="C1640" s="11" t="s">
        <v>5887</v>
      </c>
      <c r="D1640" s="11" t="s">
        <v>5888</v>
      </c>
      <c r="E1640" s="11">
        <v>16</v>
      </c>
      <c r="F1640" s="11">
        <v>2</v>
      </c>
      <c r="G1640" s="11" t="s">
        <v>5889</v>
      </c>
      <c r="H1640" s="11" t="s">
        <v>5890</v>
      </c>
    </row>
    <row r="1641" spans="1:8" x14ac:dyDescent="0.3">
      <c r="A1641" s="11" t="s">
        <v>5891</v>
      </c>
      <c r="B1641" s="11">
        <v>2017</v>
      </c>
      <c r="C1641" s="11" t="s">
        <v>5892</v>
      </c>
      <c r="D1641" s="11" t="s">
        <v>5893</v>
      </c>
      <c r="G1641" s="11" t="s">
        <v>5894</v>
      </c>
      <c r="H1641" s="11" t="s">
        <v>5895</v>
      </c>
    </row>
    <row r="1642" spans="1:8" x14ac:dyDescent="0.3">
      <c r="A1642" s="11" t="s">
        <v>5706</v>
      </c>
      <c r="B1642" s="11">
        <v>2021</v>
      </c>
      <c r="C1642" s="11" t="s">
        <v>5896</v>
      </c>
      <c r="D1642" s="11" t="s">
        <v>5897</v>
      </c>
      <c r="E1642" s="11">
        <v>92</v>
      </c>
      <c r="F1642" s="11">
        <v>5</v>
      </c>
      <c r="G1642" s="11" t="s">
        <v>5898</v>
      </c>
    </row>
    <row r="1643" spans="1:8" x14ac:dyDescent="0.3">
      <c r="A1643" s="11" t="s">
        <v>5899</v>
      </c>
      <c r="B1643" s="11">
        <v>2021</v>
      </c>
      <c r="C1643" s="11" t="s">
        <v>5900</v>
      </c>
      <c r="D1643" s="11" t="s">
        <v>5901</v>
      </c>
    </row>
    <row r="1644" spans="1:8" x14ac:dyDescent="0.3">
      <c r="A1644" s="11" t="s">
        <v>1732</v>
      </c>
      <c r="B1644" s="11"/>
      <c r="C1644" s="11" t="s">
        <v>5902</v>
      </c>
      <c r="D1644" s="11"/>
      <c r="G1644" s="8" t="s">
        <v>5903</v>
      </c>
    </row>
    <row r="1645" spans="1:8" x14ac:dyDescent="0.3">
      <c r="A1645" s="11" t="s">
        <v>5904</v>
      </c>
      <c r="B1645" s="11"/>
      <c r="C1645" s="11" t="s">
        <v>5905</v>
      </c>
      <c r="D1645" s="11"/>
      <c r="G1645" s="8" t="s">
        <v>5906</v>
      </c>
    </row>
    <row r="1646" spans="1:8" x14ac:dyDescent="0.3">
      <c r="A1646" s="11" t="s">
        <v>1732</v>
      </c>
      <c r="B1646" s="11"/>
      <c r="C1646" s="11" t="s">
        <v>5907</v>
      </c>
      <c r="D1646" s="11"/>
      <c r="G1646" s="8" t="s">
        <v>5908</v>
      </c>
    </row>
    <row r="1647" spans="1:8" x14ac:dyDescent="0.3">
      <c r="A1647" s="11" t="s">
        <v>1732</v>
      </c>
      <c r="B1647" s="11"/>
      <c r="C1647" s="11" t="s">
        <v>5909</v>
      </c>
      <c r="D1647" s="11"/>
      <c r="G1647" s="8" t="s">
        <v>5910</v>
      </c>
    </row>
    <row r="1648" spans="1:8" x14ac:dyDescent="0.3">
      <c r="A1648" s="11" t="s">
        <v>1732</v>
      </c>
      <c r="B1648" s="11"/>
      <c r="C1648" s="11" t="s">
        <v>5911</v>
      </c>
      <c r="D1648" s="11"/>
      <c r="G1648" s="8" t="s">
        <v>5912</v>
      </c>
    </row>
    <row r="1649" spans="1:8" x14ac:dyDescent="0.3">
      <c r="A1649" s="11" t="s">
        <v>1732</v>
      </c>
      <c r="B1649" s="11"/>
      <c r="C1649" s="11" t="s">
        <v>5913</v>
      </c>
      <c r="D1649" s="11"/>
      <c r="G1649" s="8" t="s">
        <v>5914</v>
      </c>
    </row>
    <row r="1650" spans="1:8" x14ac:dyDescent="0.3">
      <c r="A1650" s="11" t="s">
        <v>3940</v>
      </c>
      <c r="B1650" s="11"/>
      <c r="C1650" s="11" t="s">
        <v>5915</v>
      </c>
      <c r="D1650" s="11"/>
      <c r="G1650" s="8" t="s">
        <v>5916</v>
      </c>
    </row>
    <row r="1651" spans="1:8" x14ac:dyDescent="0.3">
      <c r="A1651" s="11" t="s">
        <v>5917</v>
      </c>
      <c r="B1651" s="11">
        <v>2015</v>
      </c>
      <c r="C1651" s="11" t="s">
        <v>5918</v>
      </c>
      <c r="D1651" s="11" t="s">
        <v>5919</v>
      </c>
      <c r="E1651" s="11">
        <v>5</v>
      </c>
      <c r="G1651" s="11" t="s">
        <v>1717</v>
      </c>
    </row>
    <row r="1652" spans="1:8" x14ac:dyDescent="0.3">
      <c r="A1652" s="11" t="s">
        <v>5920</v>
      </c>
      <c r="B1652" s="11">
        <v>2018</v>
      </c>
      <c r="C1652" s="11" t="s">
        <v>5921</v>
      </c>
      <c r="D1652" s="11" t="s">
        <v>5922</v>
      </c>
      <c r="E1652" s="11">
        <v>16</v>
      </c>
      <c r="G1652" s="11" t="s">
        <v>5923</v>
      </c>
    </row>
    <row r="1653" spans="1:8" x14ac:dyDescent="0.3">
      <c r="A1653" s="11" t="s">
        <v>5924</v>
      </c>
      <c r="B1653" s="11">
        <v>2019</v>
      </c>
      <c r="C1653" s="11" t="s">
        <v>5925</v>
      </c>
      <c r="D1653" s="11" t="s">
        <v>5926</v>
      </c>
      <c r="E1653" s="11">
        <v>11</v>
      </c>
      <c r="F1653" s="11">
        <v>8</v>
      </c>
      <c r="G1653" s="11" t="s">
        <v>5927</v>
      </c>
      <c r="H1653" s="11" t="s">
        <v>5928</v>
      </c>
    </row>
    <row r="1654" spans="1:8" x14ac:dyDescent="0.3">
      <c r="A1654" s="11" t="s">
        <v>5706</v>
      </c>
      <c r="B1654" s="11">
        <v>2022</v>
      </c>
      <c r="C1654" s="11" t="s">
        <v>5929</v>
      </c>
      <c r="D1654" s="11" t="s">
        <v>5930</v>
      </c>
      <c r="E1654" s="11">
        <v>13</v>
      </c>
      <c r="F1654" s="11">
        <v>5</v>
      </c>
      <c r="G1654" s="11" t="s">
        <v>5931</v>
      </c>
      <c r="H1654" s="11" t="s">
        <v>5932</v>
      </c>
    </row>
    <row r="1655" spans="1:8" x14ac:dyDescent="0.3">
      <c r="A1655" s="11" t="s">
        <v>5933</v>
      </c>
      <c r="B1655" s="11">
        <v>2016</v>
      </c>
      <c r="C1655" s="11" t="s">
        <v>5934</v>
      </c>
      <c r="D1655" s="11" t="s">
        <v>5935</v>
      </c>
    </row>
    <row r="1656" spans="1:8" x14ac:dyDescent="0.3">
      <c r="A1656" s="11" t="s">
        <v>5936</v>
      </c>
      <c r="B1656" s="11">
        <v>2013</v>
      </c>
      <c r="C1656" s="11" t="s">
        <v>5336</v>
      </c>
      <c r="D1656" s="11" t="s">
        <v>5937</v>
      </c>
    </row>
    <row r="1657" spans="1:8" x14ac:dyDescent="0.3">
      <c r="A1657" s="11" t="s">
        <v>5938</v>
      </c>
      <c r="B1657" s="11">
        <v>2014</v>
      </c>
      <c r="C1657" s="11" t="s">
        <v>5939</v>
      </c>
      <c r="D1657" s="11" t="s">
        <v>916</v>
      </c>
    </row>
    <row r="1658" spans="1:8" x14ac:dyDescent="0.3">
      <c r="A1658" s="11" t="s">
        <v>5940</v>
      </c>
      <c r="B1658" s="11">
        <v>2016</v>
      </c>
      <c r="C1658" s="11" t="s">
        <v>4761</v>
      </c>
      <c r="D1658" s="11" t="s">
        <v>5941</v>
      </c>
    </row>
    <row r="1659" spans="1:8" x14ac:dyDescent="0.3">
      <c r="A1659" s="11" t="s">
        <v>5942</v>
      </c>
      <c r="B1659" s="11">
        <v>2021</v>
      </c>
      <c r="C1659" s="11" t="s">
        <v>5943</v>
      </c>
      <c r="D1659" s="11" t="s">
        <v>3993</v>
      </c>
      <c r="E1659" s="11">
        <v>10</v>
      </c>
      <c r="F1659" s="11">
        <v>22</v>
      </c>
      <c r="G1659" s="11">
        <v>2021</v>
      </c>
      <c r="H1659" s="11" t="s">
        <v>5944</v>
      </c>
    </row>
    <row r="1660" spans="1:8" x14ac:dyDescent="0.3">
      <c r="A1660" s="11" t="s">
        <v>5945</v>
      </c>
      <c r="B1660" s="11">
        <v>2018</v>
      </c>
      <c r="C1660" s="11" t="s">
        <v>5946</v>
      </c>
      <c r="D1660" s="11" t="s">
        <v>5947</v>
      </c>
    </row>
    <row r="1661" spans="1:8" x14ac:dyDescent="0.3">
      <c r="A1661" s="11" t="s">
        <v>5948</v>
      </c>
      <c r="B1661" s="11">
        <v>2000</v>
      </c>
      <c r="C1661" s="11" t="s">
        <v>5949</v>
      </c>
      <c r="D1661" s="11" t="s">
        <v>4554</v>
      </c>
    </row>
    <row r="1662" spans="1:8" x14ac:dyDescent="0.3">
      <c r="A1662" s="11" t="s">
        <v>5950</v>
      </c>
      <c r="B1662" s="11">
        <v>2001</v>
      </c>
      <c r="C1662" s="11" t="s">
        <v>5951</v>
      </c>
      <c r="D1662" s="11" t="s">
        <v>5952</v>
      </c>
      <c r="E1662" s="11">
        <v>3</v>
      </c>
      <c r="F1662" s="11">
        <v>22</v>
      </c>
      <c r="G1662" s="11" t="s">
        <v>5953</v>
      </c>
    </row>
    <row r="1663" spans="1:8" x14ac:dyDescent="0.3">
      <c r="A1663" s="11" t="s">
        <v>5954</v>
      </c>
      <c r="B1663" s="11">
        <v>2005</v>
      </c>
      <c r="C1663" s="11" t="s">
        <v>5955</v>
      </c>
      <c r="D1663" s="11" t="s">
        <v>5956</v>
      </c>
      <c r="E1663" s="11">
        <v>127</v>
      </c>
      <c r="F1663" s="11">
        <v>4</v>
      </c>
      <c r="G1663" s="11" t="s">
        <v>5957</v>
      </c>
      <c r="H1663" s="11" t="s">
        <v>5958</v>
      </c>
    </row>
    <row r="1664" spans="1:8" x14ac:dyDescent="0.3">
      <c r="A1664" s="11" t="s">
        <v>5959</v>
      </c>
      <c r="B1664" s="11">
        <v>2005</v>
      </c>
      <c r="C1664" s="11" t="s">
        <v>5960</v>
      </c>
      <c r="D1664" s="11" t="s">
        <v>5961</v>
      </c>
      <c r="E1664" s="11">
        <v>26</v>
      </c>
      <c r="F1664" s="11">
        <v>1</v>
      </c>
      <c r="G1664" s="11" t="s">
        <v>5962</v>
      </c>
      <c r="H1664" s="11" t="s">
        <v>5963</v>
      </c>
    </row>
    <row r="1665" spans="1:8" x14ac:dyDescent="0.3">
      <c r="A1665" s="11" t="s">
        <v>5964</v>
      </c>
      <c r="B1665" s="11">
        <v>2021</v>
      </c>
      <c r="C1665" s="11" t="s">
        <v>5965</v>
      </c>
      <c r="D1665" s="11" t="s">
        <v>5926</v>
      </c>
      <c r="E1665" s="11">
        <v>13</v>
      </c>
      <c r="F1665" s="11">
        <v>5</v>
      </c>
      <c r="G1665" s="11" t="s">
        <v>5898</v>
      </c>
      <c r="H1665" s="11" t="s">
        <v>5966</v>
      </c>
    </row>
    <row r="1666" spans="1:8" x14ac:dyDescent="0.3">
      <c r="A1666" s="11" t="s">
        <v>5967</v>
      </c>
      <c r="B1666" s="11">
        <v>2024</v>
      </c>
      <c r="C1666" s="11" t="s">
        <v>5968</v>
      </c>
      <c r="D1666" s="11" t="s">
        <v>3993</v>
      </c>
      <c r="E1666" s="11">
        <v>13</v>
      </c>
      <c r="F1666" s="11">
        <v>7</v>
      </c>
      <c r="G1666" s="11">
        <v>1305</v>
      </c>
    </row>
    <row r="1667" spans="1:8" x14ac:dyDescent="0.3">
      <c r="A1667" s="11" t="s">
        <v>5969</v>
      </c>
      <c r="B1667" s="11">
        <v>2021</v>
      </c>
      <c r="C1667" s="11" t="s">
        <v>5970</v>
      </c>
      <c r="D1667" s="11" t="s">
        <v>1087</v>
      </c>
      <c r="E1667" s="11">
        <v>35</v>
      </c>
      <c r="F1667" s="11">
        <v>15</v>
      </c>
      <c r="G1667" s="11" t="s">
        <v>5971</v>
      </c>
    </row>
    <row r="1668" spans="1:8" x14ac:dyDescent="0.3">
      <c r="A1668" s="11" t="s">
        <v>5972</v>
      </c>
      <c r="B1668" s="11">
        <v>2023</v>
      </c>
      <c r="C1668" s="11" t="s">
        <v>5973</v>
      </c>
      <c r="D1668" s="11" t="s">
        <v>5974</v>
      </c>
    </row>
    <row r="1669" spans="1:8" x14ac:dyDescent="0.3">
      <c r="A1669" s="11" t="s">
        <v>5975</v>
      </c>
      <c r="B1669" s="11">
        <v>2024</v>
      </c>
      <c r="C1669" s="11" t="s">
        <v>5976</v>
      </c>
      <c r="D1669" s="11" t="s">
        <v>5977</v>
      </c>
      <c r="G1669" s="11" t="s">
        <v>5978</v>
      </c>
    </row>
    <row r="1670" spans="1:8" x14ac:dyDescent="0.3">
      <c r="A1670" s="11" t="s">
        <v>5979</v>
      </c>
      <c r="B1670" s="11">
        <v>2021</v>
      </c>
      <c r="C1670" s="11" t="s">
        <v>5980</v>
      </c>
      <c r="D1670" s="11" t="s">
        <v>5981</v>
      </c>
      <c r="E1670" s="11">
        <v>35</v>
      </c>
      <c r="G1670" s="11">
        <v>267</v>
      </c>
    </row>
    <row r="1671" spans="1:8" x14ac:dyDescent="0.3">
      <c r="A1671" s="11" t="s">
        <v>4163</v>
      </c>
      <c r="B1671" s="11">
        <v>2018</v>
      </c>
      <c r="C1671" s="11" t="s">
        <v>4164</v>
      </c>
      <c r="D1671" s="11" t="s">
        <v>4165</v>
      </c>
      <c r="E1671" s="11">
        <v>2263</v>
      </c>
      <c r="G1671" s="11" t="s">
        <v>1950</v>
      </c>
    </row>
    <row r="1672" spans="1:8" x14ac:dyDescent="0.3">
      <c r="A1672" s="11" t="s">
        <v>5982</v>
      </c>
      <c r="B1672" s="11">
        <v>2024</v>
      </c>
      <c r="C1672" s="11" t="s">
        <v>5983</v>
      </c>
      <c r="D1672" s="11" t="s">
        <v>4144</v>
      </c>
      <c r="E1672" s="11">
        <v>15</v>
      </c>
      <c r="F1672" s="11">
        <v>2</v>
      </c>
      <c r="G1672" s="11">
        <v>93</v>
      </c>
    </row>
    <row r="1673" spans="1:8" x14ac:dyDescent="0.3">
      <c r="A1673" s="11" t="s">
        <v>5984</v>
      </c>
      <c r="B1673" s="11">
        <v>2020</v>
      </c>
      <c r="C1673" s="11" t="s">
        <v>5985</v>
      </c>
      <c r="D1673" s="11" t="s">
        <v>5986</v>
      </c>
      <c r="G1673" s="11" t="s">
        <v>5987</v>
      </c>
    </row>
    <row r="1674" spans="1:8" x14ac:dyDescent="0.3">
      <c r="A1674" s="11" t="s">
        <v>5988</v>
      </c>
      <c r="B1674" s="11">
        <v>2017</v>
      </c>
      <c r="C1674" s="11" t="s">
        <v>5989</v>
      </c>
      <c r="D1674" s="11" t="s">
        <v>5990</v>
      </c>
    </row>
    <row r="1675" spans="1:8" x14ac:dyDescent="0.3">
      <c r="A1675" s="11" t="s">
        <v>5991</v>
      </c>
      <c r="B1675" s="11">
        <v>2020</v>
      </c>
      <c r="C1675" s="11" t="s">
        <v>5992</v>
      </c>
      <c r="D1675" s="11" t="s">
        <v>5993</v>
      </c>
      <c r="E1675" s="11">
        <v>111</v>
      </c>
      <c r="G1675" s="11" t="s">
        <v>5994</v>
      </c>
    </row>
    <row r="1676" spans="1:8" x14ac:dyDescent="0.3">
      <c r="A1676" s="11" t="s">
        <v>5286</v>
      </c>
      <c r="B1676" s="11">
        <v>2024</v>
      </c>
      <c r="C1676" s="11" t="s">
        <v>310</v>
      </c>
      <c r="D1676" s="11" t="s">
        <v>446</v>
      </c>
      <c r="E1676" s="11">
        <v>235</v>
      </c>
      <c r="G1676" s="11" t="s">
        <v>5995</v>
      </c>
    </row>
    <row r="1677" spans="1:8" x14ac:dyDescent="0.3">
      <c r="A1677" s="11" t="s">
        <v>5996</v>
      </c>
      <c r="B1677" s="11">
        <v>2015</v>
      </c>
      <c r="C1677" s="11" t="s">
        <v>5997</v>
      </c>
      <c r="D1677" s="11" t="s">
        <v>5998</v>
      </c>
    </row>
    <row r="1678" spans="1:8" x14ac:dyDescent="0.3">
      <c r="A1678" s="11" t="s">
        <v>5999</v>
      </c>
      <c r="B1678" s="11">
        <v>2023</v>
      </c>
      <c r="C1678" s="11" t="s">
        <v>6000</v>
      </c>
      <c r="D1678" s="11" t="s">
        <v>1006</v>
      </c>
      <c r="E1678" s="11">
        <v>9</v>
      </c>
      <c r="F1678" s="11">
        <v>3</v>
      </c>
      <c r="G1678" s="11" t="s">
        <v>6001</v>
      </c>
    </row>
    <row r="1679" spans="1:8" x14ac:dyDescent="0.3">
      <c r="A1679" s="11" t="s">
        <v>6002</v>
      </c>
      <c r="B1679" s="11">
        <v>2023</v>
      </c>
      <c r="C1679" s="11" t="s">
        <v>6003</v>
      </c>
      <c r="D1679" s="11" t="s">
        <v>6004</v>
      </c>
      <c r="E1679" s="11">
        <v>26</v>
      </c>
      <c r="F1679" s="11">
        <v>3</v>
      </c>
      <c r="G1679" s="11" t="s">
        <v>6005</v>
      </c>
    </row>
    <row r="1680" spans="1:8" x14ac:dyDescent="0.3">
      <c r="A1680" s="11" t="s">
        <v>6006</v>
      </c>
      <c r="B1680" s="11">
        <v>2023</v>
      </c>
      <c r="C1680" s="11" t="s">
        <v>6007</v>
      </c>
      <c r="D1680" s="11" t="s">
        <v>6008</v>
      </c>
      <c r="G1680" s="11" t="s">
        <v>6009</v>
      </c>
    </row>
    <row r="1681" spans="1:7" x14ac:dyDescent="0.3">
      <c r="A1681" s="11" t="s">
        <v>6010</v>
      </c>
      <c r="B1681" s="11">
        <v>2024</v>
      </c>
      <c r="C1681" s="11" t="s">
        <v>6011</v>
      </c>
      <c r="D1681" s="11" t="s">
        <v>6012</v>
      </c>
      <c r="G1681" s="11" t="s">
        <v>2326</v>
      </c>
    </row>
    <row r="1682" spans="1:7" x14ac:dyDescent="0.3">
      <c r="A1682" s="11" t="s">
        <v>6013</v>
      </c>
      <c r="B1682" s="11" t="s">
        <v>3892</v>
      </c>
      <c r="C1682" s="11" t="s">
        <v>6014</v>
      </c>
      <c r="D1682" s="11" t="s">
        <v>1006</v>
      </c>
      <c r="G1682" s="11" t="s">
        <v>3170</v>
      </c>
    </row>
    <row r="1683" spans="1:7" x14ac:dyDescent="0.3">
      <c r="A1683" s="11" t="s">
        <v>6013</v>
      </c>
      <c r="B1683" s="11" t="s">
        <v>3895</v>
      </c>
      <c r="C1683" s="11" t="s">
        <v>6015</v>
      </c>
      <c r="D1683" s="11" t="s">
        <v>6016</v>
      </c>
      <c r="G1683" s="11" t="s">
        <v>6017</v>
      </c>
    </row>
    <row r="1684" spans="1:7" x14ac:dyDescent="0.3">
      <c r="A1684" s="11" t="s">
        <v>6018</v>
      </c>
      <c r="B1684" s="11">
        <v>2024</v>
      </c>
      <c r="C1684" s="11" t="s">
        <v>6019</v>
      </c>
      <c r="D1684" s="11" t="s">
        <v>715</v>
      </c>
    </row>
    <row r="1685" spans="1:7" x14ac:dyDescent="0.3">
      <c r="A1685" s="11" t="s">
        <v>6020</v>
      </c>
      <c r="B1685" s="11">
        <v>2024</v>
      </c>
      <c r="C1685" s="11" t="s">
        <v>6021</v>
      </c>
      <c r="D1685" s="11" t="s">
        <v>2101</v>
      </c>
      <c r="E1685" s="11">
        <v>14</v>
      </c>
      <c r="F1685" s="11">
        <v>1</v>
      </c>
      <c r="G1685" s="11">
        <v>86</v>
      </c>
    </row>
    <row r="1686" spans="1:7" x14ac:dyDescent="0.3">
      <c r="A1686" s="11" t="s">
        <v>6022</v>
      </c>
      <c r="B1686" s="11">
        <v>2024</v>
      </c>
      <c r="C1686" s="11" t="s">
        <v>6023</v>
      </c>
      <c r="D1686" s="11" t="s">
        <v>715</v>
      </c>
    </row>
    <row r="1687" spans="1:7" x14ac:dyDescent="0.3">
      <c r="A1687" s="11" t="s">
        <v>6024</v>
      </c>
      <c r="B1687" s="11">
        <v>2023</v>
      </c>
      <c r="C1687" s="11" t="s">
        <v>6025</v>
      </c>
      <c r="D1687" s="11" t="s">
        <v>6026</v>
      </c>
      <c r="G1687" s="11" t="s">
        <v>6027</v>
      </c>
    </row>
    <row r="1688" spans="1:7" x14ac:dyDescent="0.3">
      <c r="A1688" s="11" t="s">
        <v>6028</v>
      </c>
      <c r="B1688" s="11">
        <v>2023</v>
      </c>
      <c r="C1688" s="11" t="s">
        <v>6029</v>
      </c>
      <c r="D1688" s="11" t="s">
        <v>773</v>
      </c>
      <c r="E1688" s="11">
        <v>82</v>
      </c>
      <c r="F1688" s="11">
        <v>3</v>
      </c>
      <c r="G1688" s="11" t="s">
        <v>6030</v>
      </c>
    </row>
    <row r="1689" spans="1:7" x14ac:dyDescent="0.3">
      <c r="A1689" s="11" t="s">
        <v>6031</v>
      </c>
      <c r="B1689" s="11">
        <v>2022</v>
      </c>
      <c r="C1689" s="11" t="s">
        <v>6032</v>
      </c>
      <c r="D1689" s="11" t="s">
        <v>6033</v>
      </c>
      <c r="G1689" s="11" t="s">
        <v>6034</v>
      </c>
    </row>
    <row r="1690" spans="1:7" x14ac:dyDescent="0.3">
      <c r="A1690" s="11" t="s">
        <v>6035</v>
      </c>
      <c r="B1690" s="11">
        <v>2021</v>
      </c>
      <c r="C1690" s="11" t="s">
        <v>6036</v>
      </c>
      <c r="D1690" s="11" t="s">
        <v>6037</v>
      </c>
    </row>
    <row r="1691" spans="1:7" x14ac:dyDescent="0.3">
      <c r="A1691" s="11" t="s">
        <v>6038</v>
      </c>
      <c r="B1691" s="11">
        <v>2021</v>
      </c>
      <c r="C1691" s="11" t="s">
        <v>6039</v>
      </c>
      <c r="D1691" s="11" t="s">
        <v>6040</v>
      </c>
    </row>
    <row r="1692" spans="1:7" x14ac:dyDescent="0.3">
      <c r="A1692" s="11" t="s">
        <v>6041</v>
      </c>
      <c r="B1692" s="11">
        <v>2023</v>
      </c>
      <c r="C1692" s="11" t="s">
        <v>6042</v>
      </c>
      <c r="D1692" s="11" t="s">
        <v>6043</v>
      </c>
    </row>
    <row r="1693" spans="1:7" x14ac:dyDescent="0.3">
      <c r="A1693" s="11" t="s">
        <v>6044</v>
      </c>
      <c r="B1693" s="11">
        <v>2023</v>
      </c>
      <c r="C1693" s="11" t="s">
        <v>6045</v>
      </c>
      <c r="D1693" s="11" t="s">
        <v>6046</v>
      </c>
    </row>
    <row r="1694" spans="1:7" x14ac:dyDescent="0.3">
      <c r="A1694" s="11" t="s">
        <v>6047</v>
      </c>
      <c r="B1694" s="11">
        <v>2023</v>
      </c>
      <c r="C1694" s="11" t="s">
        <v>6048</v>
      </c>
      <c r="D1694" s="11" t="s">
        <v>6049</v>
      </c>
      <c r="E1694" s="11">
        <v>25</v>
      </c>
      <c r="F1694" s="11">
        <v>2</v>
      </c>
      <c r="G1694" s="11" t="s">
        <v>6050</v>
      </c>
    </row>
    <row r="1695" spans="1:7" x14ac:dyDescent="0.3">
      <c r="A1695" s="11" t="s">
        <v>6051</v>
      </c>
      <c r="B1695" s="11">
        <v>2023</v>
      </c>
      <c r="C1695" s="11" t="s">
        <v>6052</v>
      </c>
      <c r="D1695" s="11" t="s">
        <v>1006</v>
      </c>
      <c r="E1695" s="11">
        <v>9</v>
      </c>
      <c r="F1695" s="11">
        <v>3</v>
      </c>
      <c r="G1695" s="11" t="s">
        <v>6053</v>
      </c>
    </row>
    <row r="1696" spans="1:7" x14ac:dyDescent="0.3">
      <c r="A1696" s="11" t="s">
        <v>6054</v>
      </c>
      <c r="B1696" s="11">
        <v>2023</v>
      </c>
      <c r="C1696" s="11" t="s">
        <v>6055</v>
      </c>
      <c r="D1696" s="11" t="s">
        <v>2918</v>
      </c>
      <c r="E1696" s="11">
        <v>120</v>
      </c>
      <c r="F1696" s="11">
        <v>10</v>
      </c>
      <c r="G1696" s="11" t="s">
        <v>6056</v>
      </c>
    </row>
    <row r="1697" spans="1:8" x14ac:dyDescent="0.3">
      <c r="A1697" s="11" t="s">
        <v>6057</v>
      </c>
      <c r="B1697" s="11">
        <v>2024</v>
      </c>
      <c r="C1697" s="11" t="s">
        <v>364</v>
      </c>
      <c r="D1697" s="11" t="s">
        <v>485</v>
      </c>
      <c r="E1697" s="11">
        <v>287</v>
      </c>
      <c r="G1697" s="11" t="s">
        <v>6058</v>
      </c>
    </row>
    <row r="1698" spans="1:8" x14ac:dyDescent="0.3">
      <c r="A1698" s="11" t="s">
        <v>6059</v>
      </c>
      <c r="B1698" s="11">
        <v>2023</v>
      </c>
      <c r="C1698" s="11" t="s">
        <v>6060</v>
      </c>
      <c r="D1698" s="11" t="s">
        <v>6061</v>
      </c>
      <c r="E1698" s="11">
        <v>30</v>
      </c>
      <c r="F1698" s="11">
        <v>4</v>
      </c>
      <c r="G1698" s="11" t="s">
        <v>6062</v>
      </c>
    </row>
    <row r="1699" spans="1:8" x14ac:dyDescent="0.3">
      <c r="A1699" s="11" t="s">
        <v>6063</v>
      </c>
      <c r="B1699" s="11">
        <v>2024</v>
      </c>
      <c r="C1699" s="11" t="s">
        <v>6064</v>
      </c>
      <c r="D1699" s="11" t="s">
        <v>3925</v>
      </c>
      <c r="E1699" s="11">
        <v>16</v>
      </c>
      <c r="F1699" s="11">
        <v>2</v>
      </c>
      <c r="G1699" s="11" t="s">
        <v>6065</v>
      </c>
    </row>
    <row r="1700" spans="1:8" x14ac:dyDescent="0.3">
      <c r="A1700" s="11" t="s">
        <v>6066</v>
      </c>
      <c r="B1700" s="11">
        <v>2024</v>
      </c>
      <c r="C1700" s="11" t="s">
        <v>6067</v>
      </c>
      <c r="D1700" s="11" t="s">
        <v>6068</v>
      </c>
      <c r="E1700" s="11">
        <v>5</v>
      </c>
      <c r="F1700" s="11">
        <v>1</v>
      </c>
    </row>
    <row r="1701" spans="1:8" x14ac:dyDescent="0.3">
      <c r="A1701" s="11" t="s">
        <v>6069</v>
      </c>
      <c r="B1701" s="11">
        <v>2022</v>
      </c>
      <c r="C1701" s="11" t="s">
        <v>6070</v>
      </c>
      <c r="D1701" s="11" t="s">
        <v>6071</v>
      </c>
    </row>
    <row r="1702" spans="1:8" x14ac:dyDescent="0.3">
      <c r="A1702" s="11" t="s">
        <v>6072</v>
      </c>
      <c r="B1702" s="11">
        <v>2023</v>
      </c>
      <c r="C1702" s="11" t="s">
        <v>6073</v>
      </c>
      <c r="D1702" s="11" t="s">
        <v>2918</v>
      </c>
      <c r="E1702" s="11">
        <v>120</v>
      </c>
      <c r="F1702" s="11">
        <v>11</v>
      </c>
      <c r="G1702" s="11" t="s">
        <v>6074</v>
      </c>
    </row>
    <row r="1703" spans="1:8" x14ac:dyDescent="0.3">
      <c r="A1703" s="11" t="s">
        <v>6075</v>
      </c>
      <c r="B1703" s="11">
        <v>2023</v>
      </c>
      <c r="C1703" s="11" t="s">
        <v>6076</v>
      </c>
      <c r="D1703" s="11" t="s">
        <v>6077</v>
      </c>
    </row>
    <row r="1704" spans="1:8" x14ac:dyDescent="0.3">
      <c r="A1704" s="11" t="s">
        <v>6078</v>
      </c>
      <c r="B1704" s="11">
        <v>2024</v>
      </c>
      <c r="C1704" s="11" t="s">
        <v>6079</v>
      </c>
      <c r="D1704" s="11"/>
    </row>
    <row r="1705" spans="1:8" x14ac:dyDescent="0.3">
      <c r="A1705" s="11" t="s">
        <v>6080</v>
      </c>
      <c r="B1705" s="11">
        <v>2020</v>
      </c>
      <c r="C1705" s="11" t="s">
        <v>6081</v>
      </c>
      <c r="D1705" s="11" t="s">
        <v>6082</v>
      </c>
      <c r="E1705" s="11">
        <v>8</v>
      </c>
      <c r="F1705" s="11">
        <v>11</v>
      </c>
      <c r="G1705" s="11" t="s">
        <v>6083</v>
      </c>
    </row>
    <row r="1706" spans="1:8" x14ac:dyDescent="0.3">
      <c r="A1706" s="11" t="s">
        <v>6084</v>
      </c>
      <c r="B1706" s="11">
        <v>2020</v>
      </c>
      <c r="C1706" s="11" t="s">
        <v>6085</v>
      </c>
      <c r="D1706" s="11" t="s">
        <v>4504</v>
      </c>
      <c r="E1706" s="11">
        <v>36</v>
      </c>
      <c r="G1706" s="11" t="s">
        <v>6086</v>
      </c>
    </row>
    <row r="1707" spans="1:8" x14ac:dyDescent="0.3">
      <c r="A1707" s="11" t="s">
        <v>6087</v>
      </c>
      <c r="B1707" s="11">
        <v>2020</v>
      </c>
      <c r="C1707" s="11" t="s">
        <v>6088</v>
      </c>
      <c r="D1707" s="11" t="s">
        <v>6089</v>
      </c>
      <c r="G1707" s="11" t="s">
        <v>2152</v>
      </c>
    </row>
    <row r="1708" spans="1:8" x14ac:dyDescent="0.3">
      <c r="A1708" s="11" t="s">
        <v>6090</v>
      </c>
      <c r="B1708" s="11">
        <v>2024</v>
      </c>
      <c r="C1708" s="11" t="s">
        <v>6091</v>
      </c>
      <c r="D1708" s="11"/>
    </row>
    <row r="1709" spans="1:8" x14ac:dyDescent="0.3">
      <c r="A1709" s="11" t="s">
        <v>6092</v>
      </c>
      <c r="B1709" s="11">
        <v>2023</v>
      </c>
      <c r="C1709" s="11" t="s">
        <v>6093</v>
      </c>
      <c r="D1709" s="11" t="s">
        <v>6094</v>
      </c>
      <c r="E1709" s="11">
        <v>21</v>
      </c>
      <c r="F1709" s="11">
        <v>2</v>
      </c>
      <c r="G1709" s="11" t="s">
        <v>6095</v>
      </c>
    </row>
    <row r="1710" spans="1:8" x14ac:dyDescent="0.3">
      <c r="A1710" s="11" t="s">
        <v>6096</v>
      </c>
      <c r="B1710" s="11">
        <v>2021</v>
      </c>
      <c r="C1710" s="11" t="s">
        <v>6097</v>
      </c>
      <c r="D1710" s="11"/>
    </row>
    <row r="1711" spans="1:8" x14ac:dyDescent="0.3">
      <c r="A1711" s="11" t="s">
        <v>6098</v>
      </c>
      <c r="B1711" s="11">
        <v>2021</v>
      </c>
      <c r="C1711" s="11" t="s">
        <v>6099</v>
      </c>
      <c r="D1711" s="11" t="s">
        <v>6100</v>
      </c>
      <c r="G1711" s="11" t="s">
        <v>6101</v>
      </c>
      <c r="H1711" s="11" t="s">
        <v>6102</v>
      </c>
    </row>
    <row r="1712" spans="1:8" x14ac:dyDescent="0.3">
      <c r="A1712" s="11" t="s">
        <v>6103</v>
      </c>
      <c r="B1712" s="11">
        <v>2020</v>
      </c>
      <c r="C1712" s="11" t="s">
        <v>6104</v>
      </c>
      <c r="D1712" s="11" t="s">
        <v>1159</v>
      </c>
      <c r="G1712" s="11" t="s">
        <v>6105</v>
      </c>
    </row>
    <row r="1713" spans="1:8" x14ac:dyDescent="0.3">
      <c r="A1713" s="11" t="s">
        <v>6106</v>
      </c>
      <c r="B1713" s="11">
        <v>2012</v>
      </c>
      <c r="C1713" s="11" t="s">
        <v>6107</v>
      </c>
      <c r="D1713" s="11" t="s">
        <v>6108</v>
      </c>
      <c r="E1713" s="11">
        <v>26</v>
      </c>
      <c r="G1713" s="11" t="s">
        <v>6109</v>
      </c>
    </row>
    <row r="1714" spans="1:8" x14ac:dyDescent="0.3">
      <c r="A1714" s="11" t="s">
        <v>6110</v>
      </c>
      <c r="B1714" s="11">
        <v>2018</v>
      </c>
      <c r="C1714" s="11" t="s">
        <v>6111</v>
      </c>
      <c r="D1714" s="11" t="s">
        <v>6112</v>
      </c>
      <c r="E1714" s="11">
        <v>106</v>
      </c>
      <c r="G1714" s="11" t="s">
        <v>6113</v>
      </c>
    </row>
    <row r="1715" spans="1:8" x14ac:dyDescent="0.3">
      <c r="A1715" s="11" t="s">
        <v>6114</v>
      </c>
      <c r="B1715" s="11">
        <v>2019</v>
      </c>
      <c r="C1715" s="11" t="s">
        <v>6115</v>
      </c>
      <c r="D1715" s="11" t="s">
        <v>446</v>
      </c>
      <c r="E1715" s="11">
        <v>133</v>
      </c>
      <c r="G1715" s="11" t="s">
        <v>6116</v>
      </c>
    </row>
    <row r="1716" spans="1:8" x14ac:dyDescent="0.3">
      <c r="A1716" s="11" t="s">
        <v>1229</v>
      </c>
      <c r="B1716" s="11">
        <v>2002</v>
      </c>
      <c r="C1716" s="11" t="s">
        <v>6117</v>
      </c>
      <c r="D1716" s="11" t="s">
        <v>1231</v>
      </c>
      <c r="E1716" s="11">
        <v>16</v>
      </c>
      <c r="G1716" s="11" t="s">
        <v>1782</v>
      </c>
    </row>
    <row r="1717" spans="1:8" x14ac:dyDescent="0.3">
      <c r="A1717" s="11" t="s">
        <v>6118</v>
      </c>
      <c r="B1717" s="11">
        <v>2017</v>
      </c>
      <c r="C1717" s="11" t="s">
        <v>6119</v>
      </c>
      <c r="D1717" s="11" t="s">
        <v>446</v>
      </c>
      <c r="E1717" s="11">
        <v>72</v>
      </c>
      <c r="G1717" s="11" t="s">
        <v>6120</v>
      </c>
    </row>
    <row r="1718" spans="1:8" x14ac:dyDescent="0.3">
      <c r="A1718" s="11" t="s">
        <v>836</v>
      </c>
      <c r="B1718" s="11">
        <v>2018</v>
      </c>
      <c r="C1718" s="11" t="s">
        <v>5499</v>
      </c>
      <c r="D1718" s="11" t="s">
        <v>6121</v>
      </c>
    </row>
    <row r="1719" spans="1:8" x14ac:dyDescent="0.3">
      <c r="A1719" s="11" t="s">
        <v>6122</v>
      </c>
      <c r="B1719" s="11">
        <v>2018</v>
      </c>
      <c r="C1719" s="11" t="s">
        <v>6123</v>
      </c>
      <c r="D1719" s="11" t="s">
        <v>3647</v>
      </c>
      <c r="E1719" s="11">
        <v>41</v>
      </c>
      <c r="G1719" s="11" t="s">
        <v>6124</v>
      </c>
    </row>
    <row r="1720" spans="1:8" x14ac:dyDescent="0.3">
      <c r="A1720" s="11" t="s">
        <v>6125</v>
      </c>
      <c r="B1720" s="11">
        <v>2018</v>
      </c>
      <c r="C1720" s="11" t="s">
        <v>6126</v>
      </c>
      <c r="D1720" s="11" t="s">
        <v>6127</v>
      </c>
    </row>
    <row r="1721" spans="1:8" x14ac:dyDescent="0.3">
      <c r="A1721" s="11" t="s">
        <v>6128</v>
      </c>
      <c r="B1721" s="11">
        <v>2017</v>
      </c>
      <c r="C1721" s="11" t="s">
        <v>6129</v>
      </c>
      <c r="D1721" s="11" t="s">
        <v>6130</v>
      </c>
    </row>
    <row r="1722" spans="1:8" x14ac:dyDescent="0.3">
      <c r="A1722" s="11" t="s">
        <v>6131</v>
      </c>
      <c r="B1722" s="11">
        <v>2006</v>
      </c>
      <c r="C1722" s="11" t="s">
        <v>6132</v>
      </c>
      <c r="D1722" s="11" t="s">
        <v>6133</v>
      </c>
      <c r="G1722" s="11" t="s">
        <v>6134</v>
      </c>
    </row>
    <row r="1723" spans="1:8" x14ac:dyDescent="0.3">
      <c r="A1723" s="11" t="s">
        <v>6135</v>
      </c>
      <c r="B1723" s="11">
        <v>1999</v>
      </c>
      <c r="C1723" s="11" t="s">
        <v>6136</v>
      </c>
      <c r="D1723" s="11" t="s">
        <v>6137</v>
      </c>
      <c r="E1723" s="11">
        <v>3</v>
      </c>
      <c r="G1723" s="11" t="s">
        <v>6138</v>
      </c>
    </row>
    <row r="1724" spans="1:8" x14ac:dyDescent="0.3">
      <c r="A1724" s="11" t="s">
        <v>6139</v>
      </c>
      <c r="B1724" s="11">
        <v>2018</v>
      </c>
      <c r="C1724" s="11" t="s">
        <v>6140</v>
      </c>
      <c r="D1724" s="11" t="s">
        <v>6141</v>
      </c>
      <c r="H1724" s="11" t="s">
        <v>6142</v>
      </c>
    </row>
    <row r="1725" spans="1:8" x14ac:dyDescent="0.3">
      <c r="A1725" s="11" t="s">
        <v>6143</v>
      </c>
      <c r="B1725" s="11">
        <v>2014</v>
      </c>
      <c r="C1725" s="11" t="s">
        <v>6144</v>
      </c>
      <c r="D1725" s="11" t="s">
        <v>6145</v>
      </c>
      <c r="G1725" s="11" t="s">
        <v>6146</v>
      </c>
    </row>
    <row r="1726" spans="1:8" x14ac:dyDescent="0.3">
      <c r="A1726" s="11" t="s">
        <v>6147</v>
      </c>
      <c r="B1726" s="11">
        <v>2020</v>
      </c>
      <c r="C1726" s="11" t="s">
        <v>6148</v>
      </c>
      <c r="D1726" s="11" t="s">
        <v>6149</v>
      </c>
      <c r="E1726" s="11">
        <v>43</v>
      </c>
      <c r="G1726" s="11" t="s">
        <v>6150</v>
      </c>
    </row>
    <row r="1727" spans="1:8" x14ac:dyDescent="0.3">
      <c r="A1727" s="11" t="s">
        <v>6151</v>
      </c>
      <c r="B1727" s="11">
        <v>2019</v>
      </c>
      <c r="C1727" s="11" t="s">
        <v>6152</v>
      </c>
      <c r="D1727" s="11" t="s">
        <v>768</v>
      </c>
      <c r="E1727" s="11">
        <v>363</v>
      </c>
      <c r="G1727" s="11" t="s">
        <v>6153</v>
      </c>
    </row>
    <row r="1728" spans="1:8" x14ac:dyDescent="0.3">
      <c r="A1728" s="11" t="s">
        <v>6154</v>
      </c>
      <c r="B1728" s="11">
        <v>2017</v>
      </c>
      <c r="C1728" s="11" t="s">
        <v>6155</v>
      </c>
      <c r="D1728" s="11" t="s">
        <v>446</v>
      </c>
      <c r="E1728" s="11">
        <v>73</v>
      </c>
      <c r="G1728" s="11" t="s">
        <v>6156</v>
      </c>
    </row>
    <row r="1729" spans="1:7" x14ac:dyDescent="0.3">
      <c r="A1729" s="11" t="s">
        <v>6157</v>
      </c>
      <c r="B1729" s="11">
        <v>2005</v>
      </c>
      <c r="C1729" s="11" t="s">
        <v>6158</v>
      </c>
      <c r="D1729" s="11" t="s">
        <v>6159</v>
      </c>
      <c r="G1729" s="11" t="s">
        <v>6160</v>
      </c>
    </row>
    <row r="1730" spans="1:7" x14ac:dyDescent="0.3">
      <c r="A1730" s="11" t="s">
        <v>6161</v>
      </c>
      <c r="B1730" s="11">
        <v>2015</v>
      </c>
      <c r="C1730" s="11" t="s">
        <v>6162</v>
      </c>
      <c r="D1730" s="11" t="s">
        <v>6163</v>
      </c>
    </row>
    <row r="1731" spans="1:7" x14ac:dyDescent="0.3">
      <c r="A1731" s="11" t="s">
        <v>6164</v>
      </c>
      <c r="B1731" s="11">
        <v>2019</v>
      </c>
      <c r="C1731" s="11" t="s">
        <v>6165</v>
      </c>
      <c r="D1731" s="11" t="s">
        <v>3964</v>
      </c>
      <c r="E1731" s="11">
        <v>6</v>
      </c>
      <c r="G1731" s="11">
        <v>27</v>
      </c>
    </row>
    <row r="1732" spans="1:7" x14ac:dyDescent="0.3">
      <c r="A1732" s="11" t="s">
        <v>3350</v>
      </c>
      <c r="B1732" s="11">
        <v>1972</v>
      </c>
      <c r="C1732" s="11" t="s">
        <v>3351</v>
      </c>
      <c r="D1732" s="11" t="s">
        <v>3352</v>
      </c>
    </row>
    <row r="1733" spans="1:7" x14ac:dyDescent="0.3">
      <c r="A1733" s="11" t="s">
        <v>6166</v>
      </c>
      <c r="B1733" s="11">
        <v>2014</v>
      </c>
      <c r="C1733" s="11" t="s">
        <v>6167</v>
      </c>
      <c r="D1733" s="11" t="s">
        <v>6168</v>
      </c>
      <c r="G1733" s="11" t="s">
        <v>6169</v>
      </c>
    </row>
    <row r="1734" spans="1:7" x14ac:dyDescent="0.3">
      <c r="A1734" s="11" t="s">
        <v>6170</v>
      </c>
      <c r="B1734" s="11">
        <v>2020</v>
      </c>
      <c r="C1734" s="11" t="s">
        <v>6171</v>
      </c>
      <c r="D1734" s="11" t="s">
        <v>6172</v>
      </c>
      <c r="G1734" s="11" t="s">
        <v>6173</v>
      </c>
    </row>
    <row r="1735" spans="1:7" x14ac:dyDescent="0.3">
      <c r="A1735" s="11" t="s">
        <v>6174</v>
      </c>
      <c r="B1735" s="11">
        <v>2019</v>
      </c>
      <c r="C1735" s="11" t="s">
        <v>6175</v>
      </c>
      <c r="D1735" s="11" t="s">
        <v>6176</v>
      </c>
      <c r="E1735" s="11">
        <v>52</v>
      </c>
      <c r="G1735" s="11" t="s">
        <v>6177</v>
      </c>
    </row>
    <row r="1736" spans="1:7" x14ac:dyDescent="0.3">
      <c r="A1736" s="11" t="s">
        <v>6178</v>
      </c>
      <c r="B1736" s="11">
        <v>2017</v>
      </c>
      <c r="C1736" s="11" t="s">
        <v>6179</v>
      </c>
      <c r="D1736" s="11" t="s">
        <v>6180</v>
      </c>
      <c r="E1736" s="11">
        <v>29</v>
      </c>
      <c r="G1736" s="11" t="s">
        <v>6181</v>
      </c>
    </row>
    <row r="1737" spans="1:7" x14ac:dyDescent="0.3">
      <c r="A1737" s="11" t="s">
        <v>6182</v>
      </c>
      <c r="B1737" s="11">
        <v>2017</v>
      </c>
      <c r="C1737" s="11" t="s">
        <v>6183</v>
      </c>
      <c r="D1737" s="11" t="s">
        <v>2918</v>
      </c>
      <c r="E1737" s="11">
        <v>114</v>
      </c>
      <c r="G1737" s="11" t="s">
        <v>6184</v>
      </c>
    </row>
    <row r="1738" spans="1:7" x14ac:dyDescent="0.3">
      <c r="A1738" s="11" t="s">
        <v>6185</v>
      </c>
      <c r="B1738" s="11">
        <v>2019</v>
      </c>
      <c r="C1738" s="11" t="s">
        <v>6186</v>
      </c>
      <c r="D1738" s="11" t="s">
        <v>4144</v>
      </c>
      <c r="E1738" s="11">
        <v>10</v>
      </c>
      <c r="G1738" s="11">
        <v>150</v>
      </c>
    </row>
    <row r="1739" spans="1:7" x14ac:dyDescent="0.3">
      <c r="A1739" s="11" t="s">
        <v>6187</v>
      </c>
      <c r="B1739" s="11">
        <v>2016</v>
      </c>
      <c r="C1739" s="11" t="s">
        <v>6188</v>
      </c>
      <c r="D1739" s="11" t="s">
        <v>6189</v>
      </c>
      <c r="E1739" s="11">
        <v>5</v>
      </c>
      <c r="G1739" s="11" t="s">
        <v>4487</v>
      </c>
    </row>
    <row r="1740" spans="1:7" x14ac:dyDescent="0.3">
      <c r="A1740" s="11" t="s">
        <v>6190</v>
      </c>
      <c r="B1740" s="11">
        <v>2020</v>
      </c>
      <c r="C1740" s="11" t="s">
        <v>6191</v>
      </c>
      <c r="D1740" s="11"/>
      <c r="G1740" s="8" t="s">
        <v>6192</v>
      </c>
    </row>
    <row r="1741" spans="1:7" x14ac:dyDescent="0.3">
      <c r="A1741" s="11" t="s">
        <v>6193</v>
      </c>
      <c r="B1741" s="11">
        <v>2017</v>
      </c>
      <c r="C1741" s="11" t="s">
        <v>6194</v>
      </c>
      <c r="D1741" s="11" t="s">
        <v>3647</v>
      </c>
      <c r="E1741" s="11">
        <v>40</v>
      </c>
      <c r="G1741" s="11" t="s">
        <v>6195</v>
      </c>
    </row>
    <row r="1742" spans="1:7" x14ac:dyDescent="0.3">
      <c r="A1742" s="11" t="s">
        <v>6196</v>
      </c>
      <c r="B1742" s="11">
        <v>2017</v>
      </c>
      <c r="C1742" s="11" t="s">
        <v>6197</v>
      </c>
      <c r="D1742" s="11" t="s">
        <v>6198</v>
      </c>
      <c r="G1742" s="11" t="s">
        <v>6199</v>
      </c>
    </row>
    <row r="1743" spans="1:7" x14ac:dyDescent="0.3">
      <c r="A1743" s="11" t="s">
        <v>6200</v>
      </c>
      <c r="B1743" s="11">
        <v>2011</v>
      </c>
      <c r="C1743" s="11" t="s">
        <v>6201</v>
      </c>
      <c r="D1743" s="11" t="s">
        <v>2448</v>
      </c>
      <c r="G1743" s="11" t="s">
        <v>6202</v>
      </c>
    </row>
    <row r="1744" spans="1:7" x14ac:dyDescent="0.3">
      <c r="A1744" s="11" t="s">
        <v>6203</v>
      </c>
      <c r="B1744" s="11">
        <v>2020</v>
      </c>
      <c r="C1744" s="11" t="s">
        <v>6204</v>
      </c>
      <c r="D1744" s="11" t="s">
        <v>6205</v>
      </c>
    </row>
    <row r="1745" spans="1:7" x14ac:dyDescent="0.3">
      <c r="A1745" s="11" t="s">
        <v>5335</v>
      </c>
      <c r="B1745" s="11">
        <v>2013</v>
      </c>
      <c r="C1745" s="11" t="s">
        <v>5336</v>
      </c>
      <c r="D1745" s="11" t="s">
        <v>5937</v>
      </c>
    </row>
    <row r="1746" spans="1:7" x14ac:dyDescent="0.3">
      <c r="A1746" s="11" t="s">
        <v>1004</v>
      </c>
      <c r="B1746" s="11">
        <v>2020</v>
      </c>
      <c r="C1746" s="11" t="s">
        <v>6206</v>
      </c>
      <c r="D1746" s="11" t="s">
        <v>6207</v>
      </c>
    </row>
    <row r="1747" spans="1:7" x14ac:dyDescent="0.3">
      <c r="A1747" s="11" t="s">
        <v>6208</v>
      </c>
      <c r="B1747" s="11">
        <v>2011</v>
      </c>
      <c r="C1747" s="11" t="s">
        <v>6209</v>
      </c>
      <c r="D1747" s="11" t="s">
        <v>6210</v>
      </c>
      <c r="E1747" s="11">
        <v>3</v>
      </c>
      <c r="G1747" s="11" t="s">
        <v>6211</v>
      </c>
    </row>
    <row r="1748" spans="1:7" x14ac:dyDescent="0.3">
      <c r="A1748" s="11" t="s">
        <v>6212</v>
      </c>
      <c r="B1748" s="11">
        <v>2019</v>
      </c>
      <c r="C1748" s="11" t="s">
        <v>6213</v>
      </c>
      <c r="D1748" s="11" t="s">
        <v>4056</v>
      </c>
      <c r="E1748" s="11">
        <v>159</v>
      </c>
      <c r="G1748" s="11" t="s">
        <v>6214</v>
      </c>
    </row>
    <row r="1749" spans="1:7" x14ac:dyDescent="0.3">
      <c r="A1749" s="11" t="s">
        <v>6215</v>
      </c>
      <c r="B1749" s="11">
        <v>2014</v>
      </c>
      <c r="C1749" s="11" t="s">
        <v>6216</v>
      </c>
      <c r="D1749" s="11" t="s">
        <v>3755</v>
      </c>
      <c r="G1749" s="11" t="s">
        <v>1057</v>
      </c>
    </row>
    <row r="1750" spans="1:7" x14ac:dyDescent="0.3">
      <c r="A1750" s="11" t="s">
        <v>6217</v>
      </c>
      <c r="B1750" s="11">
        <v>2020</v>
      </c>
      <c r="C1750" s="11" t="s">
        <v>6218</v>
      </c>
      <c r="D1750" s="11" t="s">
        <v>1159</v>
      </c>
      <c r="G1750" s="11" t="s">
        <v>6219</v>
      </c>
    </row>
    <row r="1751" spans="1:7" x14ac:dyDescent="0.3">
      <c r="A1751" s="11" t="s">
        <v>6220</v>
      </c>
      <c r="B1751" s="11">
        <v>2020</v>
      </c>
      <c r="C1751" s="11" t="s">
        <v>6221</v>
      </c>
      <c r="D1751" s="11" t="s">
        <v>6222</v>
      </c>
    </row>
    <row r="1752" spans="1:7" x14ac:dyDescent="0.3">
      <c r="A1752" s="11" t="s">
        <v>6223</v>
      </c>
      <c r="B1752" s="11">
        <v>2020</v>
      </c>
      <c r="C1752" s="11" t="s">
        <v>6224</v>
      </c>
      <c r="D1752" s="11" t="s">
        <v>6225</v>
      </c>
    </row>
    <row r="1753" spans="1:7" x14ac:dyDescent="0.3">
      <c r="A1753" s="11" t="s">
        <v>6226</v>
      </c>
      <c r="B1753" s="11">
        <v>2018</v>
      </c>
      <c r="C1753" s="11" t="s">
        <v>6227</v>
      </c>
      <c r="D1753" s="11" t="s">
        <v>6228</v>
      </c>
      <c r="G1753" s="11" t="s">
        <v>6229</v>
      </c>
    </row>
    <row r="1754" spans="1:7" x14ac:dyDescent="0.3">
      <c r="A1754" s="11" t="s">
        <v>6230</v>
      </c>
      <c r="B1754" s="11">
        <v>2010</v>
      </c>
      <c r="C1754" s="11" t="s">
        <v>6231</v>
      </c>
      <c r="D1754" s="11" t="s">
        <v>6232</v>
      </c>
      <c r="E1754" s="11">
        <v>33</v>
      </c>
      <c r="G1754" s="11" t="s">
        <v>6233</v>
      </c>
    </row>
    <row r="1755" spans="1:7" x14ac:dyDescent="0.3">
      <c r="A1755" s="11" t="s">
        <v>6234</v>
      </c>
      <c r="B1755" s="11">
        <v>2020</v>
      </c>
      <c r="C1755" s="11" t="s">
        <v>6235</v>
      </c>
      <c r="D1755" s="11" t="s">
        <v>704</v>
      </c>
      <c r="E1755" s="11">
        <v>106</v>
      </c>
      <c r="G1755" s="11" t="s">
        <v>6236</v>
      </c>
    </row>
    <row r="1756" spans="1:7" x14ac:dyDescent="0.3">
      <c r="A1756" s="11" t="s">
        <v>6237</v>
      </c>
      <c r="B1756" s="11">
        <v>2017</v>
      </c>
      <c r="C1756" s="11" t="s">
        <v>6238</v>
      </c>
      <c r="D1756" s="11" t="s">
        <v>1703</v>
      </c>
      <c r="G1756" s="11" t="s">
        <v>6239</v>
      </c>
    </row>
    <row r="1757" spans="1:7" x14ac:dyDescent="0.3">
      <c r="A1757" s="11" t="s">
        <v>6240</v>
      </c>
      <c r="B1757" s="11">
        <v>2018</v>
      </c>
      <c r="C1757" s="11" t="s">
        <v>6241</v>
      </c>
      <c r="D1757" s="11" t="s">
        <v>6242</v>
      </c>
      <c r="G1757" s="11" t="s">
        <v>760</v>
      </c>
    </row>
    <row r="1758" spans="1:7" x14ac:dyDescent="0.3">
      <c r="A1758" s="11" t="s">
        <v>6243</v>
      </c>
      <c r="B1758" s="11">
        <v>2021</v>
      </c>
      <c r="C1758" s="11" t="s">
        <v>6244</v>
      </c>
      <c r="D1758" s="11" t="s">
        <v>6245</v>
      </c>
      <c r="G1758" s="11" t="s">
        <v>6246</v>
      </c>
    </row>
    <row r="1759" spans="1:7" x14ac:dyDescent="0.3">
      <c r="A1759" s="11" t="s">
        <v>6247</v>
      </c>
      <c r="B1759" s="11">
        <v>2019</v>
      </c>
      <c r="C1759" s="11" t="s">
        <v>6248</v>
      </c>
      <c r="D1759" s="11" t="s">
        <v>3186</v>
      </c>
      <c r="E1759" s="11">
        <v>9</v>
      </c>
      <c r="G1759" s="11">
        <v>746</v>
      </c>
    </row>
    <row r="1760" spans="1:7" x14ac:dyDescent="0.3">
      <c r="A1760" s="11" t="s">
        <v>6249</v>
      </c>
      <c r="B1760" s="11">
        <v>2021</v>
      </c>
      <c r="C1760" s="11" t="s">
        <v>6250</v>
      </c>
      <c r="D1760" s="11" t="s">
        <v>6112</v>
      </c>
      <c r="E1760" s="11">
        <v>133</v>
      </c>
      <c r="G1760" s="11" t="s">
        <v>6251</v>
      </c>
    </row>
    <row r="1761" spans="1:8" x14ac:dyDescent="0.3">
      <c r="A1761" s="11" t="s">
        <v>6252</v>
      </c>
      <c r="B1761" s="11">
        <v>2009</v>
      </c>
      <c r="C1761" s="11" t="s">
        <v>6253</v>
      </c>
      <c r="D1761" s="11" t="s">
        <v>736</v>
      </c>
      <c r="E1761" s="11">
        <v>48</v>
      </c>
      <c r="G1761" s="11" t="s">
        <v>501</v>
      </c>
      <c r="H1761" s="11" t="s">
        <v>6254</v>
      </c>
    </row>
    <row r="1762" spans="1:8" x14ac:dyDescent="0.3">
      <c r="A1762" s="11" t="s">
        <v>6255</v>
      </c>
      <c r="B1762" s="11">
        <v>2004</v>
      </c>
      <c r="C1762" s="11" t="s">
        <v>6256</v>
      </c>
      <c r="D1762" s="11" t="s">
        <v>6257</v>
      </c>
      <c r="G1762" s="11">
        <v>22</v>
      </c>
    </row>
    <row r="1763" spans="1:8" x14ac:dyDescent="0.3">
      <c r="A1763" s="11" t="s">
        <v>6258</v>
      </c>
      <c r="B1763" s="11">
        <v>2017</v>
      </c>
      <c r="C1763" s="11" t="s">
        <v>6259</v>
      </c>
      <c r="D1763" s="11" t="s">
        <v>6260</v>
      </c>
    </row>
    <row r="1764" spans="1:8" x14ac:dyDescent="0.3">
      <c r="A1764" s="11" t="s">
        <v>6261</v>
      </c>
      <c r="B1764" s="11">
        <v>2019</v>
      </c>
      <c r="C1764" s="11" t="s">
        <v>6262</v>
      </c>
      <c r="D1764" s="11" t="s">
        <v>6263</v>
      </c>
    </row>
    <row r="1765" spans="1:8" x14ac:dyDescent="0.3">
      <c r="A1765" s="11" t="s">
        <v>6264</v>
      </c>
      <c r="B1765" s="11">
        <v>2017</v>
      </c>
      <c r="C1765" s="11" t="s">
        <v>6265</v>
      </c>
      <c r="D1765" s="11" t="s">
        <v>6266</v>
      </c>
      <c r="G1765" s="11" t="s">
        <v>6267</v>
      </c>
    </row>
    <row r="1766" spans="1:8" x14ac:dyDescent="0.3">
      <c r="A1766" s="11" t="s">
        <v>6268</v>
      </c>
      <c r="B1766" s="11">
        <v>2019</v>
      </c>
      <c r="C1766" s="11" t="s">
        <v>6269</v>
      </c>
      <c r="D1766" s="11" t="s">
        <v>715</v>
      </c>
      <c r="E1766" s="11">
        <v>7</v>
      </c>
      <c r="G1766" s="11" t="s">
        <v>6270</v>
      </c>
    </row>
    <row r="1767" spans="1:8" x14ac:dyDescent="0.3">
      <c r="A1767" s="11" t="s">
        <v>6271</v>
      </c>
      <c r="B1767" s="11">
        <v>2019</v>
      </c>
      <c r="C1767" s="11" t="s">
        <v>6272</v>
      </c>
      <c r="D1767" s="11" t="s">
        <v>6273</v>
      </c>
    </row>
    <row r="1768" spans="1:8" x14ac:dyDescent="0.3">
      <c r="A1768" s="11" t="s">
        <v>6274</v>
      </c>
      <c r="B1768" s="11">
        <v>2020</v>
      </c>
      <c r="C1768" s="11" t="s">
        <v>6275</v>
      </c>
      <c r="D1768" s="11" t="s">
        <v>6276</v>
      </c>
      <c r="G1768" s="11" t="s">
        <v>6277</v>
      </c>
    </row>
    <row r="1769" spans="1:8" x14ac:dyDescent="0.3">
      <c r="A1769" s="11" t="s">
        <v>6278</v>
      </c>
      <c r="B1769" s="11">
        <v>2015</v>
      </c>
      <c r="C1769" s="11" t="s">
        <v>6279</v>
      </c>
      <c r="D1769" s="11" t="s">
        <v>6280</v>
      </c>
    </row>
    <row r="1770" spans="1:8" x14ac:dyDescent="0.3">
      <c r="A1770" s="11" t="s">
        <v>6281</v>
      </c>
      <c r="B1770" s="11">
        <v>2005</v>
      </c>
      <c r="C1770" s="11" t="s">
        <v>6282</v>
      </c>
      <c r="D1770" s="11" t="s">
        <v>6108</v>
      </c>
      <c r="E1770" s="11">
        <v>18</v>
      </c>
      <c r="G1770" s="11" t="s">
        <v>6283</v>
      </c>
    </row>
    <row r="1771" spans="1:8" x14ac:dyDescent="0.3">
      <c r="A1771" s="11" t="s">
        <v>6284</v>
      </c>
      <c r="B1771" s="11">
        <v>2014</v>
      </c>
      <c r="C1771" s="11" t="s">
        <v>6285</v>
      </c>
      <c r="D1771" s="11" t="s">
        <v>6286</v>
      </c>
      <c r="G1771" s="11" t="s">
        <v>2152</v>
      </c>
    </row>
    <row r="1772" spans="1:8" x14ac:dyDescent="0.3">
      <c r="A1772" s="11" t="s">
        <v>6287</v>
      </c>
      <c r="B1772" s="11">
        <v>2017</v>
      </c>
      <c r="C1772" s="11" t="s">
        <v>6288</v>
      </c>
      <c r="D1772" s="11" t="s">
        <v>6289</v>
      </c>
    </row>
    <row r="1773" spans="1:8" x14ac:dyDescent="0.3">
      <c r="A1773" s="11" t="s">
        <v>6290</v>
      </c>
      <c r="B1773" s="11">
        <v>2000</v>
      </c>
      <c r="C1773" s="11" t="s">
        <v>6291</v>
      </c>
      <c r="D1773" s="11"/>
    </row>
    <row r="1774" spans="1:8" x14ac:dyDescent="0.3">
      <c r="A1774" s="11" t="s">
        <v>6292</v>
      </c>
      <c r="B1774" s="11">
        <v>2016</v>
      </c>
      <c r="C1774" s="11" t="s">
        <v>646</v>
      </c>
      <c r="D1774" s="11" t="s">
        <v>647</v>
      </c>
      <c r="G1774" s="11" t="s">
        <v>6293</v>
      </c>
    </row>
    <row r="1775" spans="1:8" x14ac:dyDescent="0.3">
      <c r="A1775" s="11" t="s">
        <v>6294</v>
      </c>
      <c r="B1775" s="11">
        <v>2011</v>
      </c>
      <c r="C1775" s="11" t="s">
        <v>6295</v>
      </c>
      <c r="D1775" s="11" t="s">
        <v>1942</v>
      </c>
      <c r="E1775" s="11">
        <v>3</v>
      </c>
      <c r="F1775" s="11">
        <v>3</v>
      </c>
      <c r="G1775" s="11" t="s">
        <v>2152</v>
      </c>
    </row>
    <row r="1776" spans="1:8" x14ac:dyDescent="0.3">
      <c r="A1776" s="11" t="s">
        <v>6296</v>
      </c>
      <c r="B1776" s="11">
        <v>2012</v>
      </c>
      <c r="C1776" s="11" t="s">
        <v>6297</v>
      </c>
      <c r="D1776" s="11" t="s">
        <v>3378</v>
      </c>
      <c r="G1776" s="11" t="s">
        <v>6298</v>
      </c>
    </row>
    <row r="1777" spans="1:7" x14ac:dyDescent="0.3">
      <c r="A1777" s="11" t="s">
        <v>6299</v>
      </c>
      <c r="B1777" s="11">
        <v>2016</v>
      </c>
      <c r="C1777" s="11" t="s">
        <v>1725</v>
      </c>
      <c r="D1777" s="11" t="s">
        <v>6300</v>
      </c>
      <c r="G1777" s="11" t="s">
        <v>6301</v>
      </c>
    </row>
    <row r="1778" spans="1:7" x14ac:dyDescent="0.3">
      <c r="A1778" s="11" t="s">
        <v>6302</v>
      </c>
      <c r="B1778" s="11">
        <v>2017</v>
      </c>
      <c r="C1778" s="11" t="s">
        <v>474</v>
      </c>
      <c r="D1778" s="11" t="s">
        <v>6303</v>
      </c>
    </row>
    <row r="1779" spans="1:7" x14ac:dyDescent="0.3">
      <c r="A1779" s="11" t="s">
        <v>6304</v>
      </c>
      <c r="B1779" s="11">
        <v>2017</v>
      </c>
      <c r="C1779" s="11" t="s">
        <v>6305</v>
      </c>
      <c r="D1779" s="11" t="s">
        <v>6306</v>
      </c>
      <c r="E1779" s="11">
        <v>5</v>
      </c>
      <c r="G1779" s="11" t="s">
        <v>6307</v>
      </c>
    </row>
    <row r="1780" spans="1:7" x14ac:dyDescent="0.3">
      <c r="A1780" s="11" t="s">
        <v>6308</v>
      </c>
      <c r="B1780" s="11">
        <v>2014</v>
      </c>
      <c r="C1780" s="11" t="s">
        <v>6216</v>
      </c>
      <c r="D1780" s="11" t="s">
        <v>916</v>
      </c>
      <c r="G1780" s="11" t="s">
        <v>6309</v>
      </c>
    </row>
    <row r="1781" spans="1:7" x14ac:dyDescent="0.3">
      <c r="A1781" s="11" t="s">
        <v>6310</v>
      </c>
      <c r="B1781" s="11">
        <v>2016</v>
      </c>
      <c r="C1781" s="11" t="s">
        <v>6311</v>
      </c>
      <c r="D1781" s="11" t="s">
        <v>6312</v>
      </c>
      <c r="G1781" s="11" t="s">
        <v>6313</v>
      </c>
    </row>
    <row r="1782" spans="1:7" x14ac:dyDescent="0.3">
      <c r="A1782" s="11" t="s">
        <v>6314</v>
      </c>
      <c r="B1782" s="11">
        <v>2018</v>
      </c>
      <c r="C1782" s="11" t="s">
        <v>6315</v>
      </c>
      <c r="D1782" s="11" t="s">
        <v>6316</v>
      </c>
      <c r="G1782" s="11" t="s">
        <v>747</v>
      </c>
    </row>
    <row r="1783" spans="1:7" x14ac:dyDescent="0.3">
      <c r="A1783" s="11" t="s">
        <v>6317</v>
      </c>
      <c r="B1783" s="11">
        <v>2013</v>
      </c>
      <c r="C1783" s="11" t="s">
        <v>6318</v>
      </c>
      <c r="D1783" s="11" t="s">
        <v>6319</v>
      </c>
      <c r="G1783" s="11" t="s">
        <v>6320</v>
      </c>
    </row>
    <row r="1784" spans="1:7" x14ac:dyDescent="0.3">
      <c r="A1784" s="11" t="s">
        <v>6321</v>
      </c>
      <c r="B1784" s="11">
        <v>2017</v>
      </c>
      <c r="C1784" s="11" t="s">
        <v>6322</v>
      </c>
      <c r="D1784" s="11" t="s">
        <v>1703</v>
      </c>
      <c r="G1784" s="11" t="s">
        <v>6323</v>
      </c>
    </row>
    <row r="1785" spans="1:7" x14ac:dyDescent="0.3">
      <c r="A1785" s="11" t="s">
        <v>6324</v>
      </c>
      <c r="B1785" s="11">
        <v>2016</v>
      </c>
      <c r="C1785" s="11" t="s">
        <v>4614</v>
      </c>
      <c r="D1785" s="11" t="s">
        <v>6325</v>
      </c>
      <c r="G1785" s="11" t="s">
        <v>6326</v>
      </c>
    </row>
    <row r="1786" spans="1:7" x14ac:dyDescent="0.3">
      <c r="A1786" s="11" t="s">
        <v>6327</v>
      </c>
      <c r="B1786" s="11">
        <v>2019</v>
      </c>
      <c r="C1786" s="11" t="s">
        <v>587</v>
      </c>
      <c r="D1786" s="11" t="s">
        <v>1239</v>
      </c>
      <c r="E1786" s="11">
        <v>14</v>
      </c>
      <c r="F1786" s="11">
        <v>8</v>
      </c>
      <c r="G1786" s="11" t="s">
        <v>1737</v>
      </c>
    </row>
    <row r="1787" spans="1:7" x14ac:dyDescent="0.3">
      <c r="A1787" s="11" t="s">
        <v>6328</v>
      </c>
      <c r="B1787" s="11">
        <v>2018</v>
      </c>
      <c r="C1787" s="11" t="s">
        <v>5499</v>
      </c>
      <c r="D1787" s="11" t="s">
        <v>6121</v>
      </c>
    </row>
    <row r="1788" spans="1:7" x14ac:dyDescent="0.3">
      <c r="A1788" s="11" t="s">
        <v>6329</v>
      </c>
      <c r="B1788" s="11">
        <v>2018</v>
      </c>
      <c r="C1788" s="11" t="s">
        <v>1944</v>
      </c>
      <c r="D1788" s="11" t="s">
        <v>3179</v>
      </c>
    </row>
    <row r="1789" spans="1:7" x14ac:dyDescent="0.3">
      <c r="A1789" s="11" t="s">
        <v>6330</v>
      </c>
      <c r="B1789" s="11">
        <v>2019</v>
      </c>
      <c r="C1789" s="11" t="s">
        <v>6331</v>
      </c>
      <c r="D1789" s="11" t="s">
        <v>1052</v>
      </c>
      <c r="G1789" s="11" t="s">
        <v>6332</v>
      </c>
    </row>
    <row r="1790" spans="1:7" x14ac:dyDescent="0.3">
      <c r="A1790" s="11" t="s">
        <v>6333</v>
      </c>
      <c r="B1790" s="11">
        <v>2018</v>
      </c>
      <c r="C1790" s="11" t="s">
        <v>6334</v>
      </c>
      <c r="D1790" s="11" t="s">
        <v>6335</v>
      </c>
    </row>
    <row r="1791" spans="1:7" x14ac:dyDescent="0.3">
      <c r="A1791" s="11" t="s">
        <v>6336</v>
      </c>
      <c r="B1791" s="11">
        <v>2019</v>
      </c>
      <c r="C1791" s="11" t="s">
        <v>6337</v>
      </c>
      <c r="D1791" s="11" t="s">
        <v>6338</v>
      </c>
      <c r="G1791" s="11" t="s">
        <v>481</v>
      </c>
    </row>
    <row r="1792" spans="1:7" x14ac:dyDescent="0.3">
      <c r="A1792" s="11" t="s">
        <v>6339</v>
      </c>
      <c r="B1792" s="11">
        <v>2015</v>
      </c>
      <c r="C1792" s="11" t="s">
        <v>1919</v>
      </c>
      <c r="D1792" s="11" t="s">
        <v>6340</v>
      </c>
      <c r="E1792" s="11">
        <v>10</v>
      </c>
      <c r="F1792" s="11">
        <v>4</v>
      </c>
      <c r="G1792" s="11" t="s">
        <v>1920</v>
      </c>
    </row>
    <row r="1793" spans="1:7" x14ac:dyDescent="0.3">
      <c r="A1793" s="11" t="s">
        <v>6341</v>
      </c>
      <c r="B1793" s="11">
        <v>2010</v>
      </c>
      <c r="C1793" s="11" t="s">
        <v>6342</v>
      </c>
      <c r="D1793" s="11" t="s">
        <v>6343</v>
      </c>
      <c r="G1793" s="11" t="s">
        <v>6344</v>
      </c>
    </row>
    <row r="1794" spans="1:7" x14ac:dyDescent="0.3">
      <c r="A1794" s="11" t="s">
        <v>6345</v>
      </c>
      <c r="B1794" s="11">
        <v>2002</v>
      </c>
      <c r="C1794" s="11" t="s">
        <v>6346</v>
      </c>
      <c r="D1794" s="11" t="s">
        <v>6347</v>
      </c>
      <c r="E1794" s="11">
        <v>31</v>
      </c>
      <c r="F1794" s="11">
        <v>1</v>
      </c>
      <c r="G1794" s="11" t="s">
        <v>6348</v>
      </c>
    </row>
    <row r="1795" spans="1:7" x14ac:dyDescent="0.3">
      <c r="A1795" s="11" t="s">
        <v>6349</v>
      </c>
      <c r="B1795" s="11">
        <v>2018</v>
      </c>
      <c r="C1795" s="11" t="s">
        <v>6350</v>
      </c>
      <c r="D1795" s="11"/>
    </row>
    <row r="1796" spans="1:7" x14ac:dyDescent="0.3">
      <c r="A1796" s="11" t="s">
        <v>6351</v>
      </c>
      <c r="B1796" s="11">
        <v>2005</v>
      </c>
      <c r="C1796" s="11" t="s">
        <v>6352</v>
      </c>
      <c r="D1796" s="11" t="s">
        <v>6353</v>
      </c>
      <c r="G1796" s="11" t="s">
        <v>6354</v>
      </c>
    </row>
    <row r="1797" spans="1:7" x14ac:dyDescent="0.3">
      <c r="A1797" s="11" t="s">
        <v>6355</v>
      </c>
      <c r="B1797" s="11">
        <v>2019</v>
      </c>
      <c r="C1797" s="11" t="s">
        <v>6356</v>
      </c>
      <c r="D1797" s="11" t="s">
        <v>3193</v>
      </c>
      <c r="G1797" s="18">
        <v>45931</v>
      </c>
    </row>
    <row r="1798" spans="1:7" x14ac:dyDescent="0.3">
      <c r="A1798" s="11" t="s">
        <v>6357</v>
      </c>
      <c r="B1798" s="11">
        <v>2019</v>
      </c>
      <c r="C1798" s="11" t="s">
        <v>6358</v>
      </c>
      <c r="D1798" s="11" t="s">
        <v>3193</v>
      </c>
      <c r="G1798" s="11" t="s">
        <v>6359</v>
      </c>
    </row>
    <row r="1799" spans="1:7" x14ac:dyDescent="0.3">
      <c r="A1799" s="11" t="s">
        <v>6360</v>
      </c>
      <c r="B1799" s="11">
        <v>2016</v>
      </c>
      <c r="C1799" s="11" t="s">
        <v>6361</v>
      </c>
      <c r="D1799" s="11" t="s">
        <v>6362</v>
      </c>
      <c r="E1799" s="11">
        <v>48</v>
      </c>
      <c r="F1799" s="11">
        <v>4</v>
      </c>
      <c r="G1799" s="11" t="s">
        <v>6363</v>
      </c>
    </row>
    <row r="1800" spans="1:7" x14ac:dyDescent="0.3">
      <c r="A1800" s="11" t="s">
        <v>6364</v>
      </c>
      <c r="B1800" s="11">
        <v>2014</v>
      </c>
      <c r="C1800" s="11" t="s">
        <v>2417</v>
      </c>
      <c r="D1800" s="11" t="s">
        <v>6365</v>
      </c>
      <c r="G1800" s="11" t="s">
        <v>6366</v>
      </c>
    </row>
    <row r="1801" spans="1:7" x14ac:dyDescent="0.3">
      <c r="A1801" s="11" t="s">
        <v>6367</v>
      </c>
      <c r="B1801" s="11">
        <v>2017</v>
      </c>
      <c r="C1801" s="11" t="s">
        <v>4278</v>
      </c>
      <c r="D1801" s="11" t="s">
        <v>6368</v>
      </c>
      <c r="G1801" s="11" t="s">
        <v>6369</v>
      </c>
    </row>
    <row r="1802" spans="1:7" x14ac:dyDescent="0.3">
      <c r="A1802" s="11" t="s">
        <v>6370</v>
      </c>
      <c r="B1802" s="11">
        <v>2018</v>
      </c>
      <c r="C1802" s="11" t="s">
        <v>6371</v>
      </c>
      <c r="D1802" s="11" t="s">
        <v>6372</v>
      </c>
    </row>
    <row r="1803" spans="1:7" x14ac:dyDescent="0.3">
      <c r="A1803" s="11" t="s">
        <v>6373</v>
      </c>
      <c r="B1803" s="11">
        <v>1998</v>
      </c>
      <c r="C1803" s="11" t="s">
        <v>6374</v>
      </c>
      <c r="D1803" s="11" t="s">
        <v>6375</v>
      </c>
      <c r="G1803" s="11" t="s">
        <v>6376</v>
      </c>
    </row>
    <row r="1804" spans="1:7" x14ac:dyDescent="0.3">
      <c r="A1804" s="11" t="s">
        <v>6377</v>
      </c>
      <c r="B1804" s="11">
        <v>2017</v>
      </c>
      <c r="C1804" s="11" t="s">
        <v>6378</v>
      </c>
      <c r="D1804" s="11" t="s">
        <v>6379</v>
      </c>
      <c r="G1804" s="11" t="s">
        <v>6380</v>
      </c>
    </row>
    <row r="1805" spans="1:7" x14ac:dyDescent="0.3">
      <c r="A1805" s="11" t="s">
        <v>6381</v>
      </c>
      <c r="B1805" s="11">
        <v>2018</v>
      </c>
      <c r="C1805" s="11" t="s">
        <v>6382</v>
      </c>
      <c r="D1805" s="11" t="s">
        <v>6383</v>
      </c>
      <c r="G1805" s="18">
        <v>45993</v>
      </c>
    </row>
    <row r="1806" spans="1:7" x14ac:dyDescent="0.3">
      <c r="A1806" s="11" t="s">
        <v>6384</v>
      </c>
      <c r="B1806" s="11">
        <v>2019</v>
      </c>
      <c r="C1806" s="11" t="s">
        <v>6385</v>
      </c>
      <c r="D1806" s="11" t="s">
        <v>807</v>
      </c>
    </row>
    <row r="1807" spans="1:7" x14ac:dyDescent="0.3">
      <c r="A1807" s="11" t="s">
        <v>6386</v>
      </c>
      <c r="B1807" s="11">
        <v>2018</v>
      </c>
      <c r="C1807" s="11" t="s">
        <v>2374</v>
      </c>
      <c r="D1807" s="11" t="s">
        <v>2375</v>
      </c>
    </row>
    <row r="1808" spans="1:7" x14ac:dyDescent="0.3">
      <c r="A1808" s="11" t="s">
        <v>6387</v>
      </c>
      <c r="B1808" s="11">
        <v>2018</v>
      </c>
      <c r="C1808" s="11" t="s">
        <v>526</v>
      </c>
      <c r="D1808" s="11" t="s">
        <v>5291</v>
      </c>
      <c r="E1808" s="11">
        <v>51</v>
      </c>
      <c r="F1808" s="11">
        <v>4</v>
      </c>
      <c r="G1808" s="11" t="s">
        <v>2372</v>
      </c>
    </row>
    <row r="1809" spans="1:7" x14ac:dyDescent="0.3">
      <c r="A1809" s="11" t="s">
        <v>6388</v>
      </c>
      <c r="B1809" s="11">
        <v>2019</v>
      </c>
      <c r="C1809" s="11" t="s">
        <v>3196</v>
      </c>
      <c r="D1809" s="11" t="s">
        <v>3197</v>
      </c>
      <c r="G1809" s="11" t="s">
        <v>6389</v>
      </c>
    </row>
    <row r="1810" spans="1:7" x14ac:dyDescent="0.3">
      <c r="A1810" s="11" t="s">
        <v>6390</v>
      </c>
      <c r="B1810" s="11">
        <v>2018</v>
      </c>
      <c r="C1810" s="11" t="s">
        <v>6391</v>
      </c>
      <c r="D1810" s="11" t="s">
        <v>3015</v>
      </c>
      <c r="G1810" s="11" t="s">
        <v>6392</v>
      </c>
    </row>
    <row r="1811" spans="1:7" x14ac:dyDescent="0.3">
      <c r="A1811" s="11" t="s">
        <v>6393</v>
      </c>
      <c r="B1811" s="11">
        <v>2009</v>
      </c>
      <c r="C1811" s="11" t="s">
        <v>6394</v>
      </c>
      <c r="D1811" s="11" t="s">
        <v>6395</v>
      </c>
    </row>
    <row r="1812" spans="1:7" x14ac:dyDescent="0.3">
      <c r="A1812" s="11" t="s">
        <v>6396</v>
      </c>
      <c r="B1812" s="11">
        <v>2019</v>
      </c>
      <c r="C1812" s="11" t="s">
        <v>6397</v>
      </c>
      <c r="D1812" s="11" t="s">
        <v>5500</v>
      </c>
      <c r="E1812" s="11">
        <v>1</v>
      </c>
      <c r="G1812" s="11" t="s">
        <v>6398</v>
      </c>
    </row>
    <row r="1813" spans="1:7" x14ac:dyDescent="0.3">
      <c r="A1813" s="11" t="s">
        <v>6399</v>
      </c>
      <c r="B1813" s="11">
        <v>2016</v>
      </c>
      <c r="C1813" s="11" t="s">
        <v>6400</v>
      </c>
      <c r="D1813" s="11" t="s">
        <v>6145</v>
      </c>
      <c r="G1813" s="11" t="s">
        <v>6401</v>
      </c>
    </row>
    <row r="1814" spans="1:7" x14ac:dyDescent="0.3">
      <c r="A1814" s="11" t="s">
        <v>6402</v>
      </c>
      <c r="B1814" s="11">
        <v>2019</v>
      </c>
      <c r="C1814" s="11" t="s">
        <v>6403</v>
      </c>
      <c r="D1814" s="11" t="s">
        <v>6404</v>
      </c>
    </row>
    <row r="1815" spans="1:7" x14ac:dyDescent="0.3">
      <c r="A1815" s="11" t="s">
        <v>6405</v>
      </c>
      <c r="B1815" s="11">
        <v>2018</v>
      </c>
      <c r="C1815" s="11" t="s">
        <v>3296</v>
      </c>
      <c r="D1815" s="11" t="s">
        <v>6406</v>
      </c>
    </row>
    <row r="1816" spans="1:7" x14ac:dyDescent="0.3">
      <c r="A1816" s="11" t="s">
        <v>6407</v>
      </c>
      <c r="B1816" s="11">
        <v>2019</v>
      </c>
      <c r="C1816" s="11" t="s">
        <v>6408</v>
      </c>
      <c r="D1816" s="11" t="s">
        <v>6409</v>
      </c>
      <c r="G1816" s="11" t="s">
        <v>6410</v>
      </c>
    </row>
    <row r="1817" spans="1:7" x14ac:dyDescent="0.3">
      <c r="A1817" s="11" t="s">
        <v>6411</v>
      </c>
      <c r="B1817" s="11">
        <v>2020</v>
      </c>
      <c r="C1817" s="11" t="s">
        <v>6412</v>
      </c>
      <c r="D1817" s="11" t="s">
        <v>6413</v>
      </c>
    </row>
    <row r="1818" spans="1:7" x14ac:dyDescent="0.3">
      <c r="A1818" s="11" t="s">
        <v>6414</v>
      </c>
      <c r="B1818" s="11">
        <v>2019</v>
      </c>
      <c r="C1818" s="11" t="s">
        <v>6415</v>
      </c>
      <c r="D1818" s="11" t="s">
        <v>6409</v>
      </c>
      <c r="G1818" s="11" t="s">
        <v>6416</v>
      </c>
    </row>
    <row r="1819" spans="1:7" x14ac:dyDescent="0.3">
      <c r="A1819" s="11" t="s">
        <v>6417</v>
      </c>
      <c r="B1819" s="11">
        <v>2019</v>
      </c>
      <c r="C1819" s="11" t="s">
        <v>6418</v>
      </c>
      <c r="D1819" s="11" t="s">
        <v>1064</v>
      </c>
      <c r="G1819" s="11" t="s">
        <v>6419</v>
      </c>
    </row>
    <row r="1820" spans="1:7" x14ac:dyDescent="0.3">
      <c r="A1820" s="11" t="s">
        <v>6420</v>
      </c>
      <c r="B1820" s="11">
        <v>2017</v>
      </c>
      <c r="C1820" s="11" t="s">
        <v>6421</v>
      </c>
      <c r="D1820" s="11" t="s">
        <v>6422</v>
      </c>
    </row>
    <row r="1821" spans="1:7" x14ac:dyDescent="0.3">
      <c r="A1821" s="11" t="s">
        <v>6423</v>
      </c>
      <c r="B1821" s="11">
        <v>2007</v>
      </c>
      <c r="C1821" s="11" t="s">
        <v>6424</v>
      </c>
      <c r="D1821" s="11" t="s">
        <v>6425</v>
      </c>
      <c r="E1821" s="11">
        <v>8</v>
      </c>
      <c r="G1821" s="11" t="s">
        <v>6426</v>
      </c>
    </row>
    <row r="1822" spans="1:7" x14ac:dyDescent="0.3">
      <c r="A1822" s="11" t="s">
        <v>6427</v>
      </c>
      <c r="B1822" s="11">
        <v>2017</v>
      </c>
      <c r="C1822" s="11" t="s">
        <v>6428</v>
      </c>
      <c r="D1822" s="11" t="s">
        <v>6429</v>
      </c>
    </row>
    <row r="1823" spans="1:7" x14ac:dyDescent="0.3">
      <c r="A1823" s="11" t="s">
        <v>6430</v>
      </c>
      <c r="B1823" s="11">
        <v>2014</v>
      </c>
      <c r="C1823" s="11" t="s">
        <v>2529</v>
      </c>
      <c r="D1823" s="11" t="s">
        <v>2530</v>
      </c>
    </row>
    <row r="1824" spans="1:7" x14ac:dyDescent="0.3">
      <c r="A1824" s="11" t="s">
        <v>6431</v>
      </c>
      <c r="B1824" s="11">
        <v>2011</v>
      </c>
      <c r="C1824" s="11" t="s">
        <v>6432</v>
      </c>
      <c r="D1824" s="11" t="s">
        <v>6425</v>
      </c>
      <c r="E1824" s="11">
        <v>12</v>
      </c>
      <c r="G1824" s="11" t="s">
        <v>6433</v>
      </c>
    </row>
    <row r="1825" spans="1:7" x14ac:dyDescent="0.3">
      <c r="A1825" s="11" t="s">
        <v>6434</v>
      </c>
      <c r="B1825" s="11">
        <v>1997</v>
      </c>
      <c r="C1825" s="11" t="s">
        <v>563</v>
      </c>
      <c r="D1825" s="11" t="s">
        <v>6435</v>
      </c>
      <c r="E1825" s="11">
        <v>9</v>
      </c>
      <c r="F1825" s="11">
        <v>8</v>
      </c>
      <c r="G1825" s="11" t="s">
        <v>565</v>
      </c>
    </row>
    <row r="1826" spans="1:7" x14ac:dyDescent="0.3">
      <c r="A1826" s="11" t="s">
        <v>6436</v>
      </c>
      <c r="B1826" s="11">
        <v>2017</v>
      </c>
      <c r="C1826" s="11" t="s">
        <v>6437</v>
      </c>
      <c r="D1826" s="11" t="s">
        <v>6438</v>
      </c>
    </row>
    <row r="1827" spans="1:7" x14ac:dyDescent="0.3">
      <c r="A1827" s="11" t="s">
        <v>6439</v>
      </c>
      <c r="B1827" s="11">
        <v>2018</v>
      </c>
      <c r="C1827" s="11" t="s">
        <v>6440</v>
      </c>
      <c r="D1827" s="11" t="s">
        <v>6441</v>
      </c>
    </row>
    <row r="1828" spans="1:7" x14ac:dyDescent="0.3">
      <c r="A1828" s="11" t="s">
        <v>6442</v>
      </c>
      <c r="B1828" s="11">
        <v>2019</v>
      </c>
      <c r="C1828" s="11" t="s">
        <v>6443</v>
      </c>
      <c r="D1828" s="11" t="s">
        <v>6444</v>
      </c>
    </row>
    <row r="1829" spans="1:7" x14ac:dyDescent="0.3">
      <c r="A1829" s="11" t="s">
        <v>6445</v>
      </c>
      <c r="B1829" s="11">
        <v>2017</v>
      </c>
      <c r="C1829" s="11" t="s">
        <v>6446</v>
      </c>
      <c r="D1829" s="11" t="s">
        <v>6447</v>
      </c>
      <c r="G1829" s="11" t="s">
        <v>6448</v>
      </c>
    </row>
    <row r="1830" spans="1:7" x14ac:dyDescent="0.3">
      <c r="A1830" s="11" t="s">
        <v>6449</v>
      </c>
      <c r="B1830" s="11">
        <v>2015</v>
      </c>
      <c r="C1830" s="11" t="s">
        <v>1614</v>
      </c>
      <c r="D1830" s="11" t="s">
        <v>1615</v>
      </c>
      <c r="G1830" s="11" t="s">
        <v>6450</v>
      </c>
    </row>
    <row r="1831" spans="1:7" x14ac:dyDescent="0.3">
      <c r="A1831" s="11" t="s">
        <v>6451</v>
      </c>
      <c r="B1831" s="11">
        <v>1999</v>
      </c>
      <c r="C1831" s="11" t="s">
        <v>6452</v>
      </c>
      <c r="D1831" s="11" t="s">
        <v>6453</v>
      </c>
      <c r="E1831" s="11">
        <v>2</v>
      </c>
    </row>
    <row r="1832" spans="1:7" x14ac:dyDescent="0.3">
      <c r="A1832" s="11" t="s">
        <v>6454</v>
      </c>
      <c r="B1832" s="11">
        <v>2011</v>
      </c>
      <c r="C1832" s="11" t="s">
        <v>6455</v>
      </c>
      <c r="D1832" s="11" t="s">
        <v>6456</v>
      </c>
      <c r="E1832" s="11">
        <v>35</v>
      </c>
      <c r="F1832" s="11">
        <v>3</v>
      </c>
      <c r="G1832" s="11" t="s">
        <v>6457</v>
      </c>
    </row>
    <row r="1833" spans="1:7" x14ac:dyDescent="0.3">
      <c r="A1833" s="11" t="s">
        <v>6458</v>
      </c>
      <c r="B1833" s="11">
        <v>2012</v>
      </c>
      <c r="C1833" s="11" t="s">
        <v>6459</v>
      </c>
      <c r="D1833" s="11" t="s">
        <v>1358</v>
      </c>
    </row>
    <row r="1834" spans="1:7" x14ac:dyDescent="0.3">
      <c r="A1834" s="11" t="s">
        <v>6460</v>
      </c>
      <c r="B1834" s="11">
        <v>2004</v>
      </c>
      <c r="C1834" s="11" t="s">
        <v>6461</v>
      </c>
      <c r="D1834" s="11" t="s">
        <v>6462</v>
      </c>
    </row>
    <row r="1835" spans="1:7" x14ac:dyDescent="0.3">
      <c r="A1835" s="11" t="s">
        <v>6463</v>
      </c>
      <c r="B1835" s="11">
        <v>2010</v>
      </c>
      <c r="C1835" s="11" t="s">
        <v>6464</v>
      </c>
      <c r="D1835" s="11" t="s">
        <v>6465</v>
      </c>
      <c r="E1835" s="11">
        <v>6</v>
      </c>
      <c r="F1835" s="11">
        <v>2</v>
      </c>
      <c r="G1835" s="11" t="s">
        <v>6466</v>
      </c>
    </row>
    <row r="1836" spans="1:7" x14ac:dyDescent="0.3">
      <c r="A1836" s="11" t="s">
        <v>6467</v>
      </c>
      <c r="B1836" s="11">
        <v>2017</v>
      </c>
      <c r="C1836" s="11" t="s">
        <v>6468</v>
      </c>
      <c r="D1836" s="11" t="s">
        <v>6469</v>
      </c>
    </row>
    <row r="1837" spans="1:7" x14ac:dyDescent="0.3">
      <c r="A1837" s="11" t="s">
        <v>6470</v>
      </c>
      <c r="B1837" s="11">
        <v>2015</v>
      </c>
      <c r="C1837" s="11" t="s">
        <v>4687</v>
      </c>
      <c r="D1837" s="11"/>
      <c r="G1837" s="8" t="s">
        <v>4688</v>
      </c>
    </row>
    <row r="1838" spans="1:7" x14ac:dyDescent="0.3">
      <c r="A1838" s="11" t="s">
        <v>6471</v>
      </c>
      <c r="B1838" s="11">
        <v>2015</v>
      </c>
      <c r="C1838" s="11" t="s">
        <v>6472</v>
      </c>
      <c r="D1838" s="11"/>
    </row>
    <row r="1839" spans="1:7" x14ac:dyDescent="0.3">
      <c r="A1839" s="11" t="s">
        <v>6473</v>
      </c>
      <c r="B1839" s="11">
        <v>2019</v>
      </c>
      <c r="C1839" s="11" t="s">
        <v>6474</v>
      </c>
      <c r="D1839" s="11" t="s">
        <v>3193</v>
      </c>
      <c r="G1839" s="11" t="s">
        <v>6475</v>
      </c>
    </row>
    <row r="1840" spans="1:7" x14ac:dyDescent="0.3">
      <c r="A1840" s="11" t="s">
        <v>6476</v>
      </c>
      <c r="B1840" s="11">
        <v>2018</v>
      </c>
      <c r="C1840" s="11" t="s">
        <v>6477</v>
      </c>
      <c r="D1840" s="11" t="s">
        <v>6478</v>
      </c>
    </row>
    <row r="1841" spans="1:7" x14ac:dyDescent="0.3">
      <c r="A1841" s="11" t="s">
        <v>6479</v>
      </c>
      <c r="B1841" s="11">
        <v>2019</v>
      </c>
      <c r="C1841" s="11" t="s">
        <v>6480</v>
      </c>
      <c r="D1841" s="11" t="s">
        <v>6481</v>
      </c>
      <c r="E1841" s="11">
        <v>15</v>
      </c>
      <c r="F1841" s="11">
        <v>3</v>
      </c>
      <c r="G1841" s="11" t="s">
        <v>1748</v>
      </c>
    </row>
    <row r="1842" spans="1:7" x14ac:dyDescent="0.3">
      <c r="A1842" s="11" t="s">
        <v>6482</v>
      </c>
      <c r="B1842" s="11">
        <v>2018</v>
      </c>
      <c r="C1842" s="11" t="s">
        <v>6483</v>
      </c>
      <c r="D1842" s="11" t="s">
        <v>6484</v>
      </c>
    </row>
    <row r="1843" spans="1:7" x14ac:dyDescent="0.3">
      <c r="A1843" s="11" t="s">
        <v>6485</v>
      </c>
      <c r="B1843" s="11">
        <v>2018</v>
      </c>
      <c r="C1843" s="11" t="s">
        <v>6486</v>
      </c>
      <c r="D1843" s="11" t="s">
        <v>6487</v>
      </c>
    </row>
    <row r="1844" spans="1:7" x14ac:dyDescent="0.3">
      <c r="A1844" s="11" t="s">
        <v>6488</v>
      </c>
      <c r="B1844" s="11">
        <v>2017</v>
      </c>
      <c r="C1844" s="11" t="s">
        <v>6489</v>
      </c>
      <c r="D1844" s="11" t="s">
        <v>6490</v>
      </c>
    </row>
    <row r="1845" spans="1:7" x14ac:dyDescent="0.3">
      <c r="A1845" s="11" t="s">
        <v>6491</v>
      </c>
      <c r="B1845" s="11">
        <v>2019</v>
      </c>
      <c r="C1845" s="11" t="s">
        <v>6492</v>
      </c>
      <c r="D1845" s="11" t="s">
        <v>6493</v>
      </c>
    </row>
    <row r="1846" spans="1:7" x14ac:dyDescent="0.3">
      <c r="A1846" s="11" t="s">
        <v>6494</v>
      </c>
      <c r="B1846" s="11">
        <v>2019</v>
      </c>
      <c r="C1846" s="11" t="s">
        <v>6495</v>
      </c>
      <c r="D1846" s="11" t="s">
        <v>6496</v>
      </c>
      <c r="G1846" s="11" t="s">
        <v>6497</v>
      </c>
    </row>
    <row r="1847" spans="1:7" x14ac:dyDescent="0.3">
      <c r="A1847" s="11" t="s">
        <v>6498</v>
      </c>
      <c r="B1847" s="11">
        <v>2018</v>
      </c>
      <c r="C1847" s="11" t="s">
        <v>6499</v>
      </c>
      <c r="D1847" s="11" t="s">
        <v>1926</v>
      </c>
      <c r="E1847" s="11">
        <v>48</v>
      </c>
      <c r="F1847" s="11">
        <v>12</v>
      </c>
      <c r="G1847" s="11" t="s">
        <v>1927</v>
      </c>
    </row>
    <row r="1848" spans="1:7" x14ac:dyDescent="0.3">
      <c r="A1848" s="11" t="s">
        <v>6500</v>
      </c>
      <c r="B1848" s="11">
        <v>2020</v>
      </c>
      <c r="C1848" s="11" t="s">
        <v>6501</v>
      </c>
      <c r="D1848" s="11" t="s">
        <v>6502</v>
      </c>
    </row>
    <row r="1849" spans="1:7" x14ac:dyDescent="0.3">
      <c r="A1849" s="11" t="s">
        <v>6503</v>
      </c>
      <c r="B1849" s="11">
        <v>2015</v>
      </c>
      <c r="C1849" s="11" t="s">
        <v>6504</v>
      </c>
      <c r="D1849" s="11" t="s">
        <v>1091</v>
      </c>
      <c r="G1849" s="11" t="s">
        <v>6505</v>
      </c>
    </row>
    <row r="1850" spans="1:7" x14ac:dyDescent="0.3">
      <c r="A1850" s="11" t="s">
        <v>6506</v>
      </c>
      <c r="B1850" s="11">
        <v>2019</v>
      </c>
      <c r="C1850" s="11" t="s">
        <v>6507</v>
      </c>
      <c r="D1850" s="11" t="s">
        <v>1052</v>
      </c>
      <c r="G1850" s="11" t="s">
        <v>6508</v>
      </c>
    </row>
    <row r="1851" spans="1:7" x14ac:dyDescent="0.3">
      <c r="A1851" s="11" t="s">
        <v>6509</v>
      </c>
      <c r="B1851" s="11">
        <v>2019</v>
      </c>
      <c r="C1851" s="11" t="s">
        <v>6510</v>
      </c>
      <c r="D1851" s="11" t="s">
        <v>6511</v>
      </c>
    </row>
    <row r="1852" spans="1:7" x14ac:dyDescent="0.3">
      <c r="A1852" s="11" t="s">
        <v>6512</v>
      </c>
      <c r="B1852" s="11">
        <v>2018</v>
      </c>
      <c r="C1852" s="11" t="s">
        <v>6513</v>
      </c>
      <c r="D1852" s="11" t="s">
        <v>6514</v>
      </c>
      <c r="G1852" s="11" t="s">
        <v>760</v>
      </c>
    </row>
    <row r="1853" spans="1:7" x14ac:dyDescent="0.3">
      <c r="A1853" s="11" t="s">
        <v>6442</v>
      </c>
      <c r="B1853" s="11">
        <v>2019</v>
      </c>
      <c r="C1853" s="11" t="s">
        <v>3403</v>
      </c>
      <c r="D1853" s="11" t="s">
        <v>3404</v>
      </c>
    </row>
    <row r="1854" spans="1:7" x14ac:dyDescent="0.3">
      <c r="A1854" s="11" t="s">
        <v>6515</v>
      </c>
      <c r="B1854" s="11">
        <v>2019</v>
      </c>
      <c r="C1854" s="11" t="s">
        <v>6516</v>
      </c>
      <c r="D1854" s="11" t="s">
        <v>3193</v>
      </c>
      <c r="G1854" s="11" t="s">
        <v>6517</v>
      </c>
    </row>
    <row r="1855" spans="1:7" x14ac:dyDescent="0.3">
      <c r="A1855" s="11" t="s">
        <v>6518</v>
      </c>
      <c r="B1855" s="11">
        <v>2018</v>
      </c>
      <c r="C1855" s="11" t="s">
        <v>6519</v>
      </c>
      <c r="D1855" s="11" t="s">
        <v>6520</v>
      </c>
      <c r="G1855" s="11" t="s">
        <v>6521</v>
      </c>
    </row>
    <row r="1856" spans="1:7" x14ac:dyDescent="0.3">
      <c r="A1856" s="11" t="s">
        <v>6522</v>
      </c>
      <c r="B1856" s="11">
        <v>2018</v>
      </c>
      <c r="C1856" s="11" t="s">
        <v>6523</v>
      </c>
      <c r="D1856" s="11" t="s">
        <v>6520</v>
      </c>
      <c r="G1856" s="11" t="s">
        <v>6524</v>
      </c>
    </row>
    <row r="1857" spans="1:8" x14ac:dyDescent="0.3">
      <c r="A1857" s="11" t="s">
        <v>6525</v>
      </c>
      <c r="B1857" s="11">
        <v>2019</v>
      </c>
      <c r="C1857" s="11" t="s">
        <v>6526</v>
      </c>
      <c r="D1857" s="11" t="s">
        <v>6527</v>
      </c>
    </row>
    <row r="1858" spans="1:8" x14ac:dyDescent="0.3">
      <c r="A1858" s="11" t="s">
        <v>6528</v>
      </c>
      <c r="B1858" s="11">
        <v>2019</v>
      </c>
      <c r="C1858" s="11" t="s">
        <v>6529</v>
      </c>
      <c r="D1858" s="11" t="s">
        <v>1052</v>
      </c>
      <c r="G1858" s="11" t="s">
        <v>6530</v>
      </c>
    </row>
    <row r="1859" spans="1:8" x14ac:dyDescent="0.3">
      <c r="A1859" s="11" t="s">
        <v>6531</v>
      </c>
      <c r="B1859" s="11">
        <v>2019</v>
      </c>
      <c r="C1859" s="11" t="s">
        <v>6532</v>
      </c>
      <c r="D1859" s="11" t="s">
        <v>6533</v>
      </c>
      <c r="G1859" s="11" t="s">
        <v>6534</v>
      </c>
    </row>
    <row r="1860" spans="1:8" x14ac:dyDescent="0.3">
      <c r="A1860" s="11" t="s">
        <v>6535</v>
      </c>
      <c r="B1860" s="11">
        <v>2020</v>
      </c>
      <c r="C1860" s="11" t="s">
        <v>6536</v>
      </c>
      <c r="D1860" s="11" t="s">
        <v>6537</v>
      </c>
      <c r="G1860" s="11" t="s">
        <v>1678</v>
      </c>
    </row>
    <row r="1861" spans="1:8" x14ac:dyDescent="0.3">
      <c r="A1861" s="11" t="s">
        <v>6535</v>
      </c>
      <c r="B1861" s="11">
        <v>2020</v>
      </c>
      <c r="C1861" s="11" t="s">
        <v>6538</v>
      </c>
      <c r="D1861" s="11" t="s">
        <v>6537</v>
      </c>
      <c r="G1861" s="11" t="s">
        <v>5557</v>
      </c>
    </row>
    <row r="1862" spans="1:8" x14ac:dyDescent="0.3">
      <c r="A1862" s="11" t="s">
        <v>6539</v>
      </c>
      <c r="B1862" s="11">
        <v>2020</v>
      </c>
      <c r="C1862" s="11" t="s">
        <v>6540</v>
      </c>
      <c r="D1862" s="11" t="s">
        <v>6541</v>
      </c>
      <c r="E1862" s="11">
        <v>10</v>
      </c>
      <c r="F1862" s="11">
        <v>11</v>
      </c>
      <c r="G1862" s="11">
        <v>3827</v>
      </c>
    </row>
    <row r="1863" spans="1:8" x14ac:dyDescent="0.3">
      <c r="A1863" s="11" t="s">
        <v>6542</v>
      </c>
      <c r="B1863" s="11">
        <v>2018</v>
      </c>
      <c r="C1863" s="11" t="s">
        <v>6543</v>
      </c>
      <c r="D1863" s="11" t="s">
        <v>1926</v>
      </c>
      <c r="E1863" s="11">
        <v>48</v>
      </c>
      <c r="F1863" s="11">
        <v>11</v>
      </c>
      <c r="G1863" s="11" t="s">
        <v>6544</v>
      </c>
    </row>
    <row r="1864" spans="1:8" x14ac:dyDescent="0.3">
      <c r="A1864" s="11" t="s">
        <v>6545</v>
      </c>
      <c r="B1864" s="11">
        <v>2019</v>
      </c>
      <c r="C1864" s="11" t="s">
        <v>6546</v>
      </c>
      <c r="D1864" s="11" t="s">
        <v>6547</v>
      </c>
    </row>
    <row r="1865" spans="1:8" x14ac:dyDescent="0.3">
      <c r="A1865" s="11" t="s">
        <v>6548</v>
      </c>
      <c r="B1865" s="11">
        <v>2018</v>
      </c>
      <c r="C1865" s="11" t="s">
        <v>6549</v>
      </c>
      <c r="D1865" s="11" t="s">
        <v>6550</v>
      </c>
      <c r="E1865" s="11">
        <v>73</v>
      </c>
      <c r="G1865" s="11" t="s">
        <v>6551</v>
      </c>
    </row>
    <row r="1866" spans="1:8" x14ac:dyDescent="0.3">
      <c r="A1866" s="11" t="s">
        <v>6552</v>
      </c>
      <c r="B1866" s="11">
        <v>2017</v>
      </c>
      <c r="C1866" s="11" t="s">
        <v>6553</v>
      </c>
      <c r="D1866" s="11" t="s">
        <v>6554</v>
      </c>
      <c r="E1866" s="11">
        <v>60</v>
      </c>
      <c r="G1866" s="11" t="s">
        <v>6555</v>
      </c>
    </row>
    <row r="1867" spans="1:8" x14ac:dyDescent="0.3">
      <c r="A1867" s="11" t="s">
        <v>6556</v>
      </c>
      <c r="B1867" s="11">
        <v>2020</v>
      </c>
      <c r="C1867" s="11" t="s">
        <v>6557</v>
      </c>
      <c r="D1867" s="11" t="s">
        <v>6558</v>
      </c>
      <c r="G1867" s="11" t="s">
        <v>1799</v>
      </c>
    </row>
    <row r="1868" spans="1:8" x14ac:dyDescent="0.3">
      <c r="A1868" s="11" t="s">
        <v>6548</v>
      </c>
      <c r="B1868" s="11">
        <v>2018</v>
      </c>
      <c r="C1868" s="11" t="s">
        <v>6559</v>
      </c>
      <c r="D1868" s="11" t="s">
        <v>6560</v>
      </c>
      <c r="E1868" s="11">
        <v>25</v>
      </c>
      <c r="G1868" s="11" t="s">
        <v>6561</v>
      </c>
    </row>
    <row r="1869" spans="1:8" x14ac:dyDescent="0.3">
      <c r="A1869" s="11" t="s">
        <v>6562</v>
      </c>
      <c r="B1869" s="11">
        <v>2017</v>
      </c>
      <c r="C1869" s="11" t="s">
        <v>6563</v>
      </c>
      <c r="D1869" s="11" t="s">
        <v>6564</v>
      </c>
      <c r="E1869" s="11">
        <v>73</v>
      </c>
      <c r="F1869" s="11">
        <v>11</v>
      </c>
      <c r="G1869" s="11" t="s">
        <v>6565</v>
      </c>
    </row>
    <row r="1870" spans="1:8" x14ac:dyDescent="0.3">
      <c r="A1870" s="11" t="s">
        <v>6566</v>
      </c>
      <c r="B1870" s="11">
        <v>2015</v>
      </c>
      <c r="C1870" s="11" t="s">
        <v>6567</v>
      </c>
      <c r="D1870" s="11" t="s">
        <v>6568</v>
      </c>
      <c r="E1870" s="11">
        <v>5</v>
      </c>
      <c r="F1870" s="11">
        <v>1</v>
      </c>
      <c r="G1870" s="11">
        <v>19</v>
      </c>
    </row>
    <row r="1871" spans="1:8" x14ac:dyDescent="0.3">
      <c r="A1871" s="11" t="s">
        <v>6569</v>
      </c>
      <c r="B1871" s="11">
        <v>2018</v>
      </c>
      <c r="C1871" s="11" t="s">
        <v>6570</v>
      </c>
      <c r="D1871" s="11" t="s">
        <v>6571</v>
      </c>
      <c r="E1871" s="11">
        <v>25</v>
      </c>
      <c r="G1871" s="11" t="s">
        <v>6572</v>
      </c>
      <c r="H1871" s="11" t="s">
        <v>6573</v>
      </c>
    </row>
    <row r="1872" spans="1:8" x14ac:dyDescent="0.3">
      <c r="A1872" s="11" t="s">
        <v>6574</v>
      </c>
      <c r="B1872" s="11">
        <v>2017</v>
      </c>
      <c r="C1872" s="11" t="s">
        <v>6575</v>
      </c>
      <c r="D1872" s="11" t="s">
        <v>6576</v>
      </c>
      <c r="G1872" s="11" t="s">
        <v>6577</v>
      </c>
      <c r="H1872" s="11" t="s">
        <v>6578</v>
      </c>
    </row>
    <row r="1873" spans="1:8" x14ac:dyDescent="0.3">
      <c r="A1873" s="11" t="s">
        <v>6579</v>
      </c>
      <c r="B1873" s="11">
        <v>2017</v>
      </c>
      <c r="C1873" s="11" t="s">
        <v>6580</v>
      </c>
      <c r="D1873" s="11" t="s">
        <v>446</v>
      </c>
      <c r="E1873" s="11">
        <v>81</v>
      </c>
      <c r="G1873" s="11" t="s">
        <v>6581</v>
      </c>
      <c r="H1873" s="11" t="s">
        <v>6582</v>
      </c>
    </row>
    <row r="1874" spans="1:8" x14ac:dyDescent="0.3">
      <c r="A1874" s="11" t="s">
        <v>3536</v>
      </c>
      <c r="B1874" s="11">
        <v>2016</v>
      </c>
      <c r="C1874" s="11" t="s">
        <v>203</v>
      </c>
      <c r="D1874" s="11" t="s">
        <v>437</v>
      </c>
      <c r="E1874" s="11">
        <v>63</v>
      </c>
      <c r="G1874" s="11" t="s">
        <v>3538</v>
      </c>
      <c r="H1874" s="11" t="s">
        <v>6583</v>
      </c>
    </row>
    <row r="1875" spans="1:8" x14ac:dyDescent="0.3">
      <c r="A1875" s="11" t="s">
        <v>6584</v>
      </c>
      <c r="B1875" s="11">
        <v>2019</v>
      </c>
      <c r="C1875" s="11" t="s">
        <v>6585</v>
      </c>
      <c r="D1875" s="11" t="s">
        <v>6586</v>
      </c>
      <c r="G1875" s="11" t="s">
        <v>6587</v>
      </c>
    </row>
    <row r="1876" spans="1:8" x14ac:dyDescent="0.3">
      <c r="A1876" s="11" t="s">
        <v>6588</v>
      </c>
      <c r="B1876" s="11">
        <v>2019</v>
      </c>
      <c r="C1876" s="11" t="s">
        <v>6589</v>
      </c>
      <c r="D1876" s="11" t="s">
        <v>6590</v>
      </c>
      <c r="E1876" s="11">
        <v>23</v>
      </c>
      <c r="F1876" s="11">
        <v>14</v>
      </c>
      <c r="G1876" s="11" t="s">
        <v>6591</v>
      </c>
      <c r="H1876" s="11" t="s">
        <v>6592</v>
      </c>
    </row>
    <row r="1877" spans="1:8" x14ac:dyDescent="0.3">
      <c r="A1877" s="11" t="s">
        <v>6593</v>
      </c>
      <c r="B1877" s="11">
        <v>2018</v>
      </c>
      <c r="C1877" s="11" t="s">
        <v>6594</v>
      </c>
      <c r="D1877" s="11" t="s">
        <v>4056</v>
      </c>
      <c r="E1877" s="11">
        <v>142</v>
      </c>
      <c r="G1877" s="11" t="s">
        <v>6595</v>
      </c>
      <c r="H1877" s="11" t="s">
        <v>6596</v>
      </c>
    </row>
    <row r="1878" spans="1:8" x14ac:dyDescent="0.3">
      <c r="A1878" s="11" t="s">
        <v>6597</v>
      </c>
      <c r="B1878" s="11">
        <v>2017</v>
      </c>
      <c r="C1878" s="11" t="s">
        <v>6598</v>
      </c>
      <c r="D1878" s="11" t="s">
        <v>6599</v>
      </c>
      <c r="G1878" s="11" t="s">
        <v>6600</v>
      </c>
      <c r="H1878" s="11" t="s">
        <v>6601</v>
      </c>
    </row>
    <row r="1879" spans="1:8" x14ac:dyDescent="0.3">
      <c r="A1879" s="11" t="s">
        <v>6602</v>
      </c>
      <c r="B1879" s="11">
        <v>2016</v>
      </c>
      <c r="C1879" s="11" t="s">
        <v>6603</v>
      </c>
      <c r="D1879" s="11" t="s">
        <v>6604</v>
      </c>
      <c r="E1879" s="11">
        <v>57</v>
      </c>
      <c r="F1879" s="11">
        <v>51</v>
      </c>
      <c r="G1879" s="11" t="s">
        <v>6605</v>
      </c>
      <c r="H1879" s="11" t="s">
        <v>6606</v>
      </c>
    </row>
    <row r="1880" spans="1:8" x14ac:dyDescent="0.3">
      <c r="A1880" s="11" t="s">
        <v>6607</v>
      </c>
      <c r="B1880" s="11">
        <v>2017</v>
      </c>
      <c r="C1880" s="11" t="s">
        <v>6608</v>
      </c>
      <c r="D1880" s="11" t="s">
        <v>6609</v>
      </c>
      <c r="G1880" s="11" t="s">
        <v>1787</v>
      </c>
    </row>
    <row r="1881" spans="1:8" x14ac:dyDescent="0.3">
      <c r="A1881" s="11" t="s">
        <v>6610</v>
      </c>
      <c r="B1881" s="11">
        <v>2020</v>
      </c>
      <c r="C1881" s="11" t="s">
        <v>6611</v>
      </c>
      <c r="D1881" s="11" t="s">
        <v>6612</v>
      </c>
      <c r="G1881" s="11" t="s">
        <v>6613</v>
      </c>
      <c r="H1881" s="11" t="s">
        <v>6614</v>
      </c>
    </row>
    <row r="1882" spans="1:8" x14ac:dyDescent="0.3">
      <c r="A1882" s="11" t="s">
        <v>3886</v>
      </c>
      <c r="B1882" s="11">
        <v>2020</v>
      </c>
      <c r="C1882" s="11" t="s">
        <v>3887</v>
      </c>
      <c r="D1882" s="11" t="s">
        <v>6615</v>
      </c>
      <c r="E1882" s="11">
        <v>90</v>
      </c>
      <c r="G1882" s="11" t="s">
        <v>3888</v>
      </c>
      <c r="H1882" s="11" t="s">
        <v>4643</v>
      </c>
    </row>
    <row r="1883" spans="1:8" x14ac:dyDescent="0.3">
      <c r="A1883" s="11" t="s">
        <v>6616</v>
      </c>
      <c r="B1883" s="11">
        <v>2016</v>
      </c>
      <c r="C1883" s="11" t="s">
        <v>6617</v>
      </c>
      <c r="D1883" s="11" t="s">
        <v>6618</v>
      </c>
      <c r="E1883" s="11">
        <v>363</v>
      </c>
      <c r="G1883" s="11" t="s">
        <v>6619</v>
      </c>
      <c r="H1883" s="11" t="s">
        <v>6620</v>
      </c>
    </row>
    <row r="1884" spans="1:8" x14ac:dyDescent="0.3">
      <c r="A1884" s="11" t="s">
        <v>6621</v>
      </c>
      <c r="B1884" s="11">
        <v>2020</v>
      </c>
      <c r="C1884" s="11" t="s">
        <v>6622</v>
      </c>
      <c r="D1884" s="11"/>
      <c r="G1884" s="8" t="s">
        <v>6623</v>
      </c>
    </row>
    <row r="1885" spans="1:8" x14ac:dyDescent="0.3">
      <c r="A1885" s="11" t="s">
        <v>6624</v>
      </c>
      <c r="B1885" s="11">
        <v>2019</v>
      </c>
      <c r="C1885" s="11" t="s">
        <v>6625</v>
      </c>
      <c r="D1885" s="11" t="s">
        <v>6626</v>
      </c>
      <c r="E1885" s="11">
        <v>2</v>
      </c>
      <c r="F1885" s="11">
        <v>1</v>
      </c>
      <c r="G1885" s="11" t="s">
        <v>6627</v>
      </c>
      <c r="H1885" s="11" t="s">
        <v>6628</v>
      </c>
    </row>
    <row r="1886" spans="1:8" x14ac:dyDescent="0.3">
      <c r="A1886" s="11" t="s">
        <v>6629</v>
      </c>
      <c r="B1886" s="11">
        <v>2020</v>
      </c>
      <c r="C1886" s="11" t="s">
        <v>6630</v>
      </c>
      <c r="D1886" s="11"/>
      <c r="G1886" s="8" t="s">
        <v>6631</v>
      </c>
    </row>
    <row r="1887" spans="1:8" x14ac:dyDescent="0.3">
      <c r="A1887" s="11" t="s">
        <v>6632</v>
      </c>
      <c r="B1887" s="11">
        <v>2019</v>
      </c>
      <c r="C1887" s="11" t="s">
        <v>6633</v>
      </c>
      <c r="D1887" s="11" t="s">
        <v>6634</v>
      </c>
      <c r="G1887" s="11" t="s">
        <v>6635</v>
      </c>
      <c r="H1887" s="11" t="s">
        <v>6636</v>
      </c>
    </row>
    <row r="1888" spans="1:8" x14ac:dyDescent="0.3">
      <c r="A1888" s="11" t="s">
        <v>488</v>
      </c>
      <c r="B1888" s="11">
        <v>2015</v>
      </c>
      <c r="C1888" s="11" t="s">
        <v>489</v>
      </c>
      <c r="D1888" s="11" t="s">
        <v>6637</v>
      </c>
      <c r="E1888" s="11">
        <v>7</v>
      </c>
      <c r="F1888" s="11">
        <v>2</v>
      </c>
      <c r="G1888" s="11" t="s">
        <v>491</v>
      </c>
      <c r="H1888" s="11" t="s">
        <v>492</v>
      </c>
    </row>
    <row r="1889" spans="1:8" x14ac:dyDescent="0.3">
      <c r="A1889" s="11" t="s">
        <v>6638</v>
      </c>
      <c r="B1889" s="11">
        <v>2018</v>
      </c>
      <c r="C1889" s="11" t="s">
        <v>6639</v>
      </c>
      <c r="D1889" s="11"/>
      <c r="G1889" s="11" t="s">
        <v>6640</v>
      </c>
      <c r="H1889" s="11" t="s">
        <v>6641</v>
      </c>
    </row>
    <row r="1890" spans="1:8" x14ac:dyDescent="0.3">
      <c r="A1890" s="11" t="s">
        <v>6642</v>
      </c>
      <c r="B1890" s="11">
        <v>2016</v>
      </c>
      <c r="C1890" s="11" t="s">
        <v>6643</v>
      </c>
      <c r="D1890" s="11" t="s">
        <v>554</v>
      </c>
      <c r="E1890" s="11">
        <v>31</v>
      </c>
      <c r="F1890" s="11">
        <v>2</v>
      </c>
      <c r="G1890" s="11" t="s">
        <v>6644</v>
      </c>
      <c r="H1890" s="11" t="s">
        <v>6645</v>
      </c>
    </row>
    <row r="1891" spans="1:8" x14ac:dyDescent="0.3">
      <c r="A1891" s="11" t="s">
        <v>6646</v>
      </c>
      <c r="B1891" s="11">
        <v>2019</v>
      </c>
      <c r="C1891" s="11" t="s">
        <v>6647</v>
      </c>
      <c r="D1891" s="11" t="s">
        <v>6648</v>
      </c>
      <c r="G1891" s="11" t="s">
        <v>2326</v>
      </c>
      <c r="H1891" s="11" t="s">
        <v>6649</v>
      </c>
    </row>
    <row r="1892" spans="1:8" x14ac:dyDescent="0.3">
      <c r="A1892" s="11" t="s">
        <v>6650</v>
      </c>
      <c r="B1892" s="11">
        <v>2020</v>
      </c>
      <c r="C1892" s="11" t="s">
        <v>6651</v>
      </c>
      <c r="D1892" s="11" t="s">
        <v>6652</v>
      </c>
      <c r="G1892" s="11" t="s">
        <v>6653</v>
      </c>
      <c r="H1892" s="11" t="s">
        <v>6654</v>
      </c>
    </row>
    <row r="1893" spans="1:8" x14ac:dyDescent="0.3">
      <c r="A1893" s="11" t="s">
        <v>6655</v>
      </c>
      <c r="B1893" s="11">
        <v>2020</v>
      </c>
      <c r="C1893" s="11" t="s">
        <v>1742</v>
      </c>
      <c r="D1893" s="11" t="s">
        <v>4634</v>
      </c>
      <c r="E1893" s="11">
        <v>17</v>
      </c>
      <c r="G1893" s="11" t="s">
        <v>6656</v>
      </c>
      <c r="H1893" s="11" t="s">
        <v>1744</v>
      </c>
    </row>
    <row r="1894" spans="1:8" x14ac:dyDescent="0.3">
      <c r="A1894" s="11" t="s">
        <v>4273</v>
      </c>
      <c r="B1894" s="11">
        <v>2017</v>
      </c>
      <c r="C1894" s="11" t="s">
        <v>6657</v>
      </c>
      <c r="D1894" s="11" t="s">
        <v>6658</v>
      </c>
      <c r="G1894" s="11" t="s">
        <v>6659</v>
      </c>
    </row>
    <row r="1895" spans="1:8" x14ac:dyDescent="0.3">
      <c r="A1895" s="11" t="s">
        <v>6660</v>
      </c>
      <c r="B1895" s="11">
        <v>2019</v>
      </c>
      <c r="C1895" s="11" t="s">
        <v>6661</v>
      </c>
      <c r="D1895" s="11" t="s">
        <v>6662</v>
      </c>
      <c r="E1895" s="11">
        <v>13</v>
      </c>
      <c r="F1895" s="11">
        <v>3</v>
      </c>
      <c r="H1895" s="11" t="s">
        <v>6663</v>
      </c>
    </row>
    <row r="1896" spans="1:8" x14ac:dyDescent="0.3">
      <c r="A1896" s="11" t="s">
        <v>6664</v>
      </c>
      <c r="B1896" s="11">
        <v>2017</v>
      </c>
      <c r="C1896" s="11" t="s">
        <v>6665</v>
      </c>
      <c r="D1896" s="11" t="s">
        <v>5254</v>
      </c>
      <c r="G1896" s="11" t="s">
        <v>6666</v>
      </c>
    </row>
    <row r="1897" spans="1:8" x14ac:dyDescent="0.3">
      <c r="A1897" s="11" t="s">
        <v>6664</v>
      </c>
      <c r="B1897" s="11" t="s">
        <v>4277</v>
      </c>
      <c r="C1897" s="11" t="s">
        <v>3910</v>
      </c>
      <c r="D1897" s="11" t="s">
        <v>6667</v>
      </c>
      <c r="E1897" s="11">
        <v>513</v>
      </c>
      <c r="G1897" s="11" t="s">
        <v>3912</v>
      </c>
      <c r="H1897" s="11" t="s">
        <v>6668</v>
      </c>
    </row>
    <row r="1898" spans="1:8" x14ac:dyDescent="0.3">
      <c r="A1898" s="11" t="s">
        <v>4680</v>
      </c>
      <c r="B1898" s="11">
        <v>2016</v>
      </c>
      <c r="C1898" s="11" t="s">
        <v>6669</v>
      </c>
      <c r="D1898" s="11" t="s">
        <v>6670</v>
      </c>
      <c r="E1898" s="11" t="s">
        <v>6671</v>
      </c>
      <c r="G1898" s="11" t="s">
        <v>6672</v>
      </c>
      <c r="H1898" s="11" t="s">
        <v>6673</v>
      </c>
    </row>
    <row r="1899" spans="1:8" x14ac:dyDescent="0.3">
      <c r="A1899" s="11" t="s">
        <v>826</v>
      </c>
      <c r="B1899" s="11">
        <v>2017</v>
      </c>
      <c r="C1899" s="11" t="s">
        <v>515</v>
      </c>
      <c r="D1899" s="11"/>
      <c r="G1899" s="8" t="s">
        <v>6674</v>
      </c>
    </row>
    <row r="1900" spans="1:8" x14ac:dyDescent="0.3">
      <c r="A1900" s="11" t="s">
        <v>6675</v>
      </c>
      <c r="B1900" s="11">
        <v>2017</v>
      </c>
      <c r="C1900" s="11" t="s">
        <v>6676</v>
      </c>
      <c r="D1900" s="11" t="s">
        <v>2471</v>
      </c>
      <c r="E1900" s="11">
        <v>43</v>
      </c>
      <c r="F1900" s="11">
        <v>4</v>
      </c>
      <c r="G1900" s="11" t="s">
        <v>6677</v>
      </c>
      <c r="H1900" s="11" t="s">
        <v>6678</v>
      </c>
    </row>
    <row r="1901" spans="1:8" x14ac:dyDescent="0.3">
      <c r="A1901" s="11" t="s">
        <v>6679</v>
      </c>
      <c r="B1901" s="11">
        <v>2013</v>
      </c>
      <c r="C1901" s="11" t="s">
        <v>6680</v>
      </c>
      <c r="D1901" s="11" t="s">
        <v>6681</v>
      </c>
      <c r="G1901" s="11" t="s">
        <v>2624</v>
      </c>
    </row>
    <row r="1902" spans="1:8" x14ac:dyDescent="0.3">
      <c r="A1902" s="11" t="s">
        <v>836</v>
      </c>
      <c r="B1902" s="11">
        <v>2018</v>
      </c>
      <c r="C1902" s="11" t="s">
        <v>6682</v>
      </c>
      <c r="D1902" s="11" t="s">
        <v>6683</v>
      </c>
      <c r="E1902" s="11">
        <v>1</v>
      </c>
      <c r="G1902" s="11" t="s">
        <v>839</v>
      </c>
    </row>
    <row r="1903" spans="1:8" x14ac:dyDescent="0.3">
      <c r="A1903" s="11" t="s">
        <v>6684</v>
      </c>
      <c r="B1903" s="11">
        <v>2019</v>
      </c>
      <c r="C1903" s="11" t="s">
        <v>6685</v>
      </c>
      <c r="D1903" s="11" t="s">
        <v>446</v>
      </c>
      <c r="E1903" s="11">
        <v>130</v>
      </c>
      <c r="G1903" s="11" t="s">
        <v>3128</v>
      </c>
      <c r="H1903" s="11" t="s">
        <v>6686</v>
      </c>
    </row>
    <row r="1904" spans="1:8" x14ac:dyDescent="0.3">
      <c r="A1904" s="11" t="s">
        <v>6687</v>
      </c>
      <c r="B1904" s="11">
        <v>2015</v>
      </c>
      <c r="C1904" s="11" t="s">
        <v>6688</v>
      </c>
      <c r="D1904" s="11" t="s">
        <v>6689</v>
      </c>
      <c r="G1904" s="11" t="s">
        <v>6690</v>
      </c>
    </row>
    <row r="1905" spans="1:8" x14ac:dyDescent="0.3">
      <c r="A1905" s="11" t="s">
        <v>6691</v>
      </c>
      <c r="B1905" s="11">
        <v>2019</v>
      </c>
      <c r="C1905" s="11" t="s">
        <v>6692</v>
      </c>
      <c r="D1905" s="11" t="s">
        <v>6693</v>
      </c>
      <c r="E1905" s="11">
        <v>56</v>
      </c>
      <c r="G1905" s="11" t="s">
        <v>6694</v>
      </c>
      <c r="H1905" s="11" t="s">
        <v>6695</v>
      </c>
    </row>
    <row r="1906" spans="1:8" x14ac:dyDescent="0.3">
      <c r="A1906" s="11" t="s">
        <v>6696</v>
      </c>
      <c r="B1906" s="11">
        <v>2013</v>
      </c>
      <c r="C1906" s="11" t="s">
        <v>6697</v>
      </c>
      <c r="D1906" s="11" t="s">
        <v>6698</v>
      </c>
      <c r="E1906" s="11" t="s">
        <v>6699</v>
      </c>
      <c r="G1906" s="11" t="s">
        <v>6700</v>
      </c>
      <c r="H1906" s="11" t="s">
        <v>6701</v>
      </c>
    </row>
    <row r="1907" spans="1:8" x14ac:dyDescent="0.3">
      <c r="A1907" s="11" t="s">
        <v>6702</v>
      </c>
      <c r="B1907" s="11">
        <v>2008</v>
      </c>
      <c r="C1907" s="11" t="s">
        <v>6703</v>
      </c>
      <c r="D1907" s="11" t="s">
        <v>6704</v>
      </c>
      <c r="E1907" s="11">
        <v>34</v>
      </c>
      <c r="F1907" s="11">
        <v>3</v>
      </c>
      <c r="G1907" s="11" t="s">
        <v>6705</v>
      </c>
      <c r="H1907" s="11" t="s">
        <v>6706</v>
      </c>
    </row>
    <row r="1908" spans="1:8" x14ac:dyDescent="0.3">
      <c r="A1908" s="11" t="s">
        <v>6707</v>
      </c>
      <c r="B1908" s="11">
        <v>2017</v>
      </c>
      <c r="C1908" s="11" t="s">
        <v>6708</v>
      </c>
      <c r="D1908" s="11" t="s">
        <v>6709</v>
      </c>
      <c r="E1908" s="11">
        <v>9</v>
      </c>
      <c r="F1908" s="11">
        <v>1</v>
      </c>
      <c r="G1908" s="11" t="s">
        <v>589</v>
      </c>
      <c r="H1908" s="11" t="s">
        <v>6710</v>
      </c>
    </row>
    <row r="1909" spans="1:8" x14ac:dyDescent="0.3">
      <c r="A1909" s="11" t="s">
        <v>6711</v>
      </c>
      <c r="B1909" s="11">
        <v>2017</v>
      </c>
      <c r="C1909" s="11" t="s">
        <v>6712</v>
      </c>
      <c r="D1909" s="11" t="s">
        <v>6713</v>
      </c>
      <c r="E1909" s="11">
        <v>4</v>
      </c>
      <c r="F1909" s="11">
        <v>2</v>
      </c>
      <c r="G1909" s="11" t="s">
        <v>6714</v>
      </c>
    </row>
    <row r="1910" spans="1:8" x14ac:dyDescent="0.3">
      <c r="A1910" s="11" t="s">
        <v>3586</v>
      </c>
      <c r="B1910" s="11">
        <v>1996</v>
      </c>
      <c r="C1910" s="11" t="s">
        <v>6715</v>
      </c>
      <c r="D1910" s="11" t="s">
        <v>6716</v>
      </c>
      <c r="G1910" s="11" t="s">
        <v>6717</v>
      </c>
    </row>
    <row r="1911" spans="1:8" x14ac:dyDescent="0.3">
      <c r="A1911" s="11" t="s">
        <v>6718</v>
      </c>
      <c r="B1911" s="11">
        <v>2001</v>
      </c>
      <c r="C1911" s="11" t="s">
        <v>6719</v>
      </c>
      <c r="D1911" s="11" t="s">
        <v>4876</v>
      </c>
      <c r="E1911" s="11">
        <v>29</v>
      </c>
      <c r="F1911" s="11">
        <v>5</v>
      </c>
      <c r="G1911" s="11" t="s">
        <v>6720</v>
      </c>
    </row>
    <row r="1912" spans="1:8" x14ac:dyDescent="0.3">
      <c r="A1912" s="11" t="s">
        <v>6721</v>
      </c>
      <c r="B1912" s="11">
        <v>2019</v>
      </c>
      <c r="C1912" s="11" t="s">
        <v>6722</v>
      </c>
      <c r="D1912" s="11" t="s">
        <v>715</v>
      </c>
      <c r="E1912" s="11">
        <v>7</v>
      </c>
      <c r="G1912" s="11" t="s">
        <v>6723</v>
      </c>
      <c r="H1912" s="11" t="s">
        <v>6724</v>
      </c>
    </row>
    <row r="1913" spans="1:8" x14ac:dyDescent="0.3">
      <c r="A1913" s="11" t="s">
        <v>6725</v>
      </c>
      <c r="B1913" s="11">
        <v>2008</v>
      </c>
      <c r="C1913" s="11" t="s">
        <v>6726</v>
      </c>
      <c r="D1913" s="11" t="s">
        <v>6727</v>
      </c>
      <c r="G1913" s="11" t="s">
        <v>6728</v>
      </c>
      <c r="H1913" s="11" t="s">
        <v>6729</v>
      </c>
    </row>
    <row r="1914" spans="1:8" x14ac:dyDescent="0.3">
      <c r="A1914" s="11" t="s">
        <v>6730</v>
      </c>
      <c r="B1914" s="11">
        <v>2017</v>
      </c>
      <c r="C1914" s="11" t="s">
        <v>6731</v>
      </c>
      <c r="D1914" s="11" t="s">
        <v>6732</v>
      </c>
      <c r="G1914" s="11" t="s">
        <v>6733</v>
      </c>
      <c r="H1914" s="11" t="s">
        <v>6734</v>
      </c>
    </row>
    <row r="1915" spans="1:8" x14ac:dyDescent="0.3">
      <c r="A1915" s="11" t="s">
        <v>6735</v>
      </c>
      <c r="B1915" s="11">
        <v>2020</v>
      </c>
      <c r="C1915" s="11" t="s">
        <v>6736</v>
      </c>
      <c r="D1915" s="11"/>
      <c r="G1915" s="8" t="s">
        <v>6737</v>
      </c>
    </row>
    <row r="1916" spans="1:8" x14ac:dyDescent="0.3">
      <c r="A1916" s="11" t="s">
        <v>6738</v>
      </c>
      <c r="B1916" s="11">
        <v>2011</v>
      </c>
      <c r="C1916" s="11" t="s">
        <v>6739</v>
      </c>
      <c r="D1916" s="11" t="s">
        <v>6740</v>
      </c>
    </row>
    <row r="1917" spans="1:8" x14ac:dyDescent="0.3">
      <c r="A1917" s="11" t="s">
        <v>6741</v>
      </c>
      <c r="B1917" s="11">
        <v>2009</v>
      </c>
      <c r="C1917" s="11" t="s">
        <v>6742</v>
      </c>
      <c r="D1917" s="11" t="s">
        <v>6743</v>
      </c>
      <c r="E1917" s="11">
        <v>2</v>
      </c>
      <c r="F1917" s="11">
        <v>3</v>
      </c>
      <c r="G1917" s="11" t="s">
        <v>6744</v>
      </c>
      <c r="H1917" s="11" t="s">
        <v>6745</v>
      </c>
    </row>
    <row r="1918" spans="1:8" x14ac:dyDescent="0.3">
      <c r="A1918" s="11" t="s">
        <v>6746</v>
      </c>
      <c r="B1918" s="11">
        <v>2017</v>
      </c>
      <c r="C1918" s="11" t="s">
        <v>6747</v>
      </c>
      <c r="D1918" s="11" t="s">
        <v>6748</v>
      </c>
      <c r="E1918" s="11">
        <v>34</v>
      </c>
      <c r="F1918" s="11">
        <v>6</v>
      </c>
      <c r="G1918" s="11" t="s">
        <v>6749</v>
      </c>
      <c r="H1918" s="11" t="s">
        <v>6750</v>
      </c>
    </row>
    <row r="1919" spans="1:8" x14ac:dyDescent="0.3">
      <c r="A1919" s="11" t="s">
        <v>6751</v>
      </c>
      <c r="B1919" s="11">
        <v>2018</v>
      </c>
      <c r="C1919" s="11" t="s">
        <v>6752</v>
      </c>
      <c r="D1919" s="11" t="s">
        <v>6753</v>
      </c>
      <c r="G1919" s="11" t="s">
        <v>760</v>
      </c>
    </row>
    <row r="1920" spans="1:8" x14ac:dyDescent="0.3">
      <c r="A1920" s="11" t="s">
        <v>6754</v>
      </c>
      <c r="B1920" s="11">
        <v>2008</v>
      </c>
      <c r="C1920" s="11" t="s">
        <v>6755</v>
      </c>
      <c r="D1920" s="11"/>
    </row>
    <row r="1921" spans="1:8" x14ac:dyDescent="0.3">
      <c r="A1921" s="11" t="s">
        <v>6756</v>
      </c>
      <c r="B1921" s="11">
        <v>2019</v>
      </c>
      <c r="C1921" s="11" t="s">
        <v>6757</v>
      </c>
      <c r="D1921" s="11" t="s">
        <v>6232</v>
      </c>
      <c r="E1921" s="11">
        <v>52</v>
      </c>
      <c r="F1921" s="11">
        <v>3</v>
      </c>
      <c r="G1921" s="11" t="s">
        <v>6758</v>
      </c>
      <c r="H1921" s="11" t="s">
        <v>6759</v>
      </c>
    </row>
    <row r="1922" spans="1:8" x14ac:dyDescent="0.3">
      <c r="A1922" s="11" t="s">
        <v>6760</v>
      </c>
      <c r="B1922" s="11">
        <v>2006</v>
      </c>
      <c r="C1922" s="11" t="s">
        <v>6761</v>
      </c>
      <c r="D1922" s="11" t="s">
        <v>1317</v>
      </c>
      <c r="E1922" s="11">
        <v>313</v>
      </c>
      <c r="F1922" s="11">
        <v>5786</v>
      </c>
      <c r="G1922" s="11" t="s">
        <v>6762</v>
      </c>
      <c r="H1922" s="11" t="s">
        <v>6763</v>
      </c>
    </row>
    <row r="1923" spans="1:8" x14ac:dyDescent="0.3">
      <c r="A1923" s="11" t="s">
        <v>6764</v>
      </c>
      <c r="B1923" s="11">
        <v>2015</v>
      </c>
      <c r="C1923" s="11" t="s">
        <v>6765</v>
      </c>
      <c r="D1923" s="11" t="s">
        <v>2471</v>
      </c>
      <c r="E1923" s="11">
        <v>41</v>
      </c>
      <c r="F1923" s="11">
        <v>1</v>
      </c>
      <c r="G1923" s="11" t="s">
        <v>6766</v>
      </c>
      <c r="H1923" s="11" t="s">
        <v>6767</v>
      </c>
    </row>
    <row r="1924" spans="1:8" x14ac:dyDescent="0.3">
      <c r="A1924" s="11" t="s">
        <v>6768</v>
      </c>
      <c r="B1924" s="11">
        <v>2015</v>
      </c>
      <c r="C1924" s="11" t="s">
        <v>6769</v>
      </c>
      <c r="D1924" s="11"/>
      <c r="G1924" s="8" t="s">
        <v>6770</v>
      </c>
    </row>
    <row r="1925" spans="1:8" x14ac:dyDescent="0.3">
      <c r="A1925" s="11" t="s">
        <v>6771</v>
      </c>
      <c r="B1925" s="11">
        <v>2014</v>
      </c>
      <c r="C1925" s="11" t="s">
        <v>6772</v>
      </c>
      <c r="D1925" s="11" t="s">
        <v>6773</v>
      </c>
      <c r="G1925" s="11" t="s">
        <v>6774</v>
      </c>
    </row>
    <row r="1926" spans="1:8" x14ac:dyDescent="0.3">
      <c r="A1926" s="11" t="s">
        <v>6775</v>
      </c>
      <c r="B1926" s="11">
        <v>2018</v>
      </c>
      <c r="C1926" s="11" t="s">
        <v>6776</v>
      </c>
      <c r="D1926" s="11"/>
      <c r="G1926" s="11" t="s">
        <v>6777</v>
      </c>
      <c r="H1926" s="11" t="s">
        <v>6778</v>
      </c>
    </row>
    <row r="1927" spans="1:8" x14ac:dyDescent="0.3">
      <c r="A1927" s="11" t="s">
        <v>6779</v>
      </c>
      <c r="B1927" s="11">
        <v>2019</v>
      </c>
      <c r="C1927" s="11" t="s">
        <v>6780</v>
      </c>
      <c r="D1927" s="11" t="s">
        <v>6781</v>
      </c>
      <c r="G1927" s="11" t="s">
        <v>6782</v>
      </c>
      <c r="H1927" s="11" t="s">
        <v>6783</v>
      </c>
    </row>
    <row r="1928" spans="1:8" x14ac:dyDescent="0.3">
      <c r="A1928" s="11" t="s">
        <v>3223</v>
      </c>
      <c r="B1928" s="11">
        <v>2018</v>
      </c>
      <c r="C1928" s="11" t="s">
        <v>6784</v>
      </c>
      <c r="D1928" s="11" t="s">
        <v>4056</v>
      </c>
      <c r="E1928" s="11">
        <v>135</v>
      </c>
      <c r="G1928" s="11" t="s">
        <v>6785</v>
      </c>
      <c r="H1928" s="11" t="s">
        <v>6786</v>
      </c>
    </row>
    <row r="1929" spans="1:8" x14ac:dyDescent="0.3">
      <c r="A1929" s="11" t="s">
        <v>1648</v>
      </c>
      <c r="B1929" s="11">
        <v>2020</v>
      </c>
      <c r="C1929" s="11" t="s">
        <v>6787</v>
      </c>
      <c r="D1929" s="11"/>
      <c r="G1929" s="8" t="s">
        <v>6788</v>
      </c>
    </row>
    <row r="1930" spans="1:8" x14ac:dyDescent="0.3">
      <c r="A1930" s="11" t="s">
        <v>6789</v>
      </c>
      <c r="B1930" s="11">
        <v>2018</v>
      </c>
      <c r="C1930" s="11" t="s">
        <v>6790</v>
      </c>
      <c r="D1930" s="11" t="s">
        <v>6791</v>
      </c>
      <c r="E1930" s="11">
        <v>28</v>
      </c>
      <c r="F1930" s="11">
        <v>5</v>
      </c>
      <c r="G1930" s="11" t="s">
        <v>6792</v>
      </c>
      <c r="H1930" s="11" t="s">
        <v>6793</v>
      </c>
    </row>
    <row r="1931" spans="1:8" x14ac:dyDescent="0.3">
      <c r="A1931" s="11" t="s">
        <v>6794</v>
      </c>
      <c r="B1931" s="11">
        <v>2013</v>
      </c>
      <c r="C1931" s="11" t="s">
        <v>6795</v>
      </c>
      <c r="D1931" s="11" t="s">
        <v>6796</v>
      </c>
      <c r="G1931" s="11" t="s">
        <v>6797</v>
      </c>
    </row>
    <row r="1932" spans="1:8" x14ac:dyDescent="0.3">
      <c r="A1932" s="11" t="s">
        <v>6798</v>
      </c>
      <c r="B1932" s="11">
        <v>2020</v>
      </c>
      <c r="C1932" s="11" t="s">
        <v>6799</v>
      </c>
      <c r="D1932" s="11"/>
      <c r="G1932" s="8" t="s">
        <v>6800</v>
      </c>
    </row>
    <row r="1933" spans="1:8" x14ac:dyDescent="0.3">
      <c r="A1933" s="11" t="s">
        <v>4687</v>
      </c>
      <c r="B1933" s="11">
        <v>2020</v>
      </c>
      <c r="C1933" s="11" t="s">
        <v>6801</v>
      </c>
      <c r="D1933" s="11"/>
      <c r="G1933" s="8" t="s">
        <v>6802</v>
      </c>
    </row>
    <row r="1934" spans="1:8" x14ac:dyDescent="0.3">
      <c r="A1934" s="11" t="s">
        <v>6803</v>
      </c>
      <c r="B1934" s="11">
        <v>2016</v>
      </c>
      <c r="C1934" s="11" t="s">
        <v>6804</v>
      </c>
      <c r="D1934" s="11" t="s">
        <v>6805</v>
      </c>
      <c r="E1934" s="11">
        <v>43</v>
      </c>
      <c r="F1934" s="11">
        <v>4</v>
      </c>
      <c r="G1934" s="11" t="s">
        <v>6806</v>
      </c>
    </row>
    <row r="1935" spans="1:8" x14ac:dyDescent="0.3">
      <c r="A1935" s="11" t="s">
        <v>6807</v>
      </c>
      <c r="B1935" s="11">
        <v>2015</v>
      </c>
      <c r="C1935" s="11" t="s">
        <v>6808</v>
      </c>
      <c r="D1935" s="11" t="s">
        <v>6809</v>
      </c>
      <c r="E1935" s="11">
        <v>5</v>
      </c>
      <c r="F1935" s="11">
        <v>3</v>
      </c>
      <c r="G1935" s="11">
        <v>142</v>
      </c>
      <c r="H1935" s="11" t="s">
        <v>6810</v>
      </c>
    </row>
    <row r="1936" spans="1:8" x14ac:dyDescent="0.3">
      <c r="A1936" s="11" t="s">
        <v>6811</v>
      </c>
      <c r="B1936" s="11">
        <v>2017</v>
      </c>
      <c r="C1936" s="11" t="s">
        <v>6812</v>
      </c>
      <c r="D1936" s="11" t="s">
        <v>2471</v>
      </c>
      <c r="E1936" s="11">
        <v>43</v>
      </c>
      <c r="F1936" s="11">
        <v>2</v>
      </c>
      <c r="G1936" s="11" t="s">
        <v>6813</v>
      </c>
      <c r="H1936" s="11" t="s">
        <v>6814</v>
      </c>
    </row>
    <row r="1937" spans="1:8" x14ac:dyDescent="0.3">
      <c r="A1937" s="11" t="s">
        <v>6815</v>
      </c>
      <c r="B1937" s="11">
        <v>2019</v>
      </c>
      <c r="C1937" s="11" t="s">
        <v>6816</v>
      </c>
      <c r="D1937" s="11" t="s">
        <v>3186</v>
      </c>
      <c r="E1937" s="11">
        <v>9</v>
      </c>
      <c r="F1937" s="11">
        <v>11</v>
      </c>
      <c r="G1937" s="11">
        <v>2347</v>
      </c>
      <c r="H1937" s="11" t="s">
        <v>6817</v>
      </c>
    </row>
    <row r="1938" spans="1:8" x14ac:dyDescent="0.3">
      <c r="A1938" s="11" t="s">
        <v>6818</v>
      </c>
      <c r="B1938" s="11">
        <v>2016</v>
      </c>
      <c r="C1938" s="11" t="s">
        <v>6819</v>
      </c>
      <c r="D1938" s="11" t="s">
        <v>6820</v>
      </c>
      <c r="E1938" s="11">
        <v>28</v>
      </c>
      <c r="F1938" s="11">
        <v>3</v>
      </c>
      <c r="G1938" s="11" t="s">
        <v>6821</v>
      </c>
      <c r="H1938" s="11" t="s">
        <v>6822</v>
      </c>
    </row>
    <row r="1939" spans="1:8" x14ac:dyDescent="0.3">
      <c r="A1939" s="11" t="s">
        <v>1349</v>
      </c>
      <c r="B1939" s="11">
        <v>2014</v>
      </c>
      <c r="C1939" s="11" t="s">
        <v>6823</v>
      </c>
      <c r="D1939" s="11" t="s">
        <v>1351</v>
      </c>
      <c r="E1939" s="11">
        <v>140</v>
      </c>
      <c r="F1939" s="11">
        <v>4</v>
      </c>
      <c r="G1939" s="11" t="s">
        <v>6824</v>
      </c>
      <c r="H1939" s="11" t="s">
        <v>6825</v>
      </c>
    </row>
    <row r="1940" spans="1:8" x14ac:dyDescent="0.3">
      <c r="A1940" s="11" t="s">
        <v>571</v>
      </c>
      <c r="B1940" s="11">
        <v>2013</v>
      </c>
      <c r="C1940" s="11" t="s">
        <v>6826</v>
      </c>
      <c r="D1940" s="11" t="s">
        <v>6827</v>
      </c>
      <c r="G1940" s="11" t="s">
        <v>3244</v>
      </c>
    </row>
    <row r="1941" spans="1:8" x14ac:dyDescent="0.3">
      <c r="A1941" s="11" t="s">
        <v>6828</v>
      </c>
      <c r="B1941" s="11">
        <v>2018</v>
      </c>
      <c r="C1941" s="11" t="s">
        <v>6829</v>
      </c>
      <c r="D1941" s="11" t="s">
        <v>6830</v>
      </c>
      <c r="E1941" s="11">
        <v>10</v>
      </c>
      <c r="F1941" s="11">
        <v>7</v>
      </c>
      <c r="G1941" s="11">
        <v>250</v>
      </c>
      <c r="H1941" s="11" t="s">
        <v>6831</v>
      </c>
    </row>
    <row r="1942" spans="1:8" x14ac:dyDescent="0.3">
      <c r="A1942" s="11" t="s">
        <v>6832</v>
      </c>
      <c r="B1942" s="11">
        <v>2018</v>
      </c>
      <c r="C1942" s="11" t="s">
        <v>6833</v>
      </c>
      <c r="D1942" s="11" t="s">
        <v>736</v>
      </c>
      <c r="E1942" s="11">
        <v>113</v>
      </c>
      <c r="G1942" s="11" t="s">
        <v>6834</v>
      </c>
      <c r="H1942" s="11" t="s">
        <v>6835</v>
      </c>
    </row>
    <row r="1943" spans="1:8" x14ac:dyDescent="0.3">
      <c r="A1943" s="11" t="s">
        <v>4783</v>
      </c>
      <c r="B1943" s="11">
        <v>2014</v>
      </c>
      <c r="C1943" s="11" t="s">
        <v>6836</v>
      </c>
      <c r="D1943" s="11" t="s">
        <v>6837</v>
      </c>
      <c r="G1943" s="11" t="s">
        <v>6838</v>
      </c>
      <c r="H1943" s="11" t="s">
        <v>6839</v>
      </c>
    </row>
    <row r="1944" spans="1:8" x14ac:dyDescent="0.3">
      <c r="A1944" s="11" t="s">
        <v>6840</v>
      </c>
      <c r="B1944" s="11">
        <v>2018</v>
      </c>
      <c r="C1944" s="11" t="s">
        <v>6841</v>
      </c>
      <c r="D1944" s="11"/>
      <c r="G1944" s="11" t="s">
        <v>6842</v>
      </c>
    </row>
    <row r="1945" spans="1:8" x14ac:dyDescent="0.3">
      <c r="A1945" s="11" t="s">
        <v>6843</v>
      </c>
      <c r="B1945" s="11">
        <v>2015</v>
      </c>
      <c r="C1945" s="11" t="s">
        <v>6844</v>
      </c>
      <c r="D1945" s="11" t="s">
        <v>6845</v>
      </c>
      <c r="G1945" s="11" t="s">
        <v>6846</v>
      </c>
      <c r="H1945" s="11" t="s">
        <v>6847</v>
      </c>
    </row>
    <row r="1946" spans="1:8" x14ac:dyDescent="0.3">
      <c r="A1946" s="11" t="s">
        <v>6848</v>
      </c>
      <c r="B1946" s="11">
        <v>2020</v>
      </c>
      <c r="C1946" s="11" t="s">
        <v>6849</v>
      </c>
      <c r="D1946" s="11" t="s">
        <v>6850</v>
      </c>
      <c r="E1946" s="11">
        <v>57</v>
      </c>
      <c r="F1946" s="11">
        <v>4</v>
      </c>
      <c r="G1946" s="11">
        <v>102233</v>
      </c>
      <c r="H1946" s="11" t="s">
        <v>6851</v>
      </c>
    </row>
    <row r="1947" spans="1:8" x14ac:dyDescent="0.3">
      <c r="A1947" s="11" t="s">
        <v>6852</v>
      </c>
      <c r="B1947" s="11">
        <v>2016</v>
      </c>
      <c r="C1947" s="11" t="s">
        <v>6853</v>
      </c>
      <c r="D1947" s="11" t="s">
        <v>485</v>
      </c>
      <c r="E1947" s="11">
        <v>94</v>
      </c>
      <c r="G1947" s="11" t="s">
        <v>2128</v>
      </c>
      <c r="H1947" s="11" t="s">
        <v>6854</v>
      </c>
    </row>
    <row r="1948" spans="1:8" x14ac:dyDescent="0.3">
      <c r="A1948" s="11" t="s">
        <v>6855</v>
      </c>
      <c r="B1948" s="11">
        <v>2013</v>
      </c>
      <c r="C1948" s="11" t="s">
        <v>6318</v>
      </c>
      <c r="D1948" s="11"/>
      <c r="G1948" s="8" t="s">
        <v>6856</v>
      </c>
    </row>
    <row r="1949" spans="1:8" x14ac:dyDescent="0.3">
      <c r="A1949" s="11" t="s">
        <v>6857</v>
      </c>
      <c r="B1949" s="11">
        <v>2015</v>
      </c>
      <c r="C1949" s="11" t="s">
        <v>6858</v>
      </c>
      <c r="D1949" s="11" t="s">
        <v>6859</v>
      </c>
      <c r="E1949" s="11">
        <v>3</v>
      </c>
      <c r="F1949" s="11">
        <v>2</v>
      </c>
      <c r="G1949" s="11" t="s">
        <v>6860</v>
      </c>
      <c r="H1949" s="11" t="s">
        <v>6861</v>
      </c>
    </row>
    <row r="1950" spans="1:8" x14ac:dyDescent="0.3">
      <c r="A1950" s="11" t="s">
        <v>596</v>
      </c>
      <c r="B1950" s="11">
        <v>2020</v>
      </c>
      <c r="C1950" s="11" t="s">
        <v>427</v>
      </c>
      <c r="D1950" s="11" t="s">
        <v>6850</v>
      </c>
      <c r="E1950" s="11">
        <v>57</v>
      </c>
      <c r="F1950" s="11">
        <v>3</v>
      </c>
      <c r="G1950" s="11">
        <v>102087</v>
      </c>
      <c r="H1950" s="11" t="s">
        <v>599</v>
      </c>
    </row>
    <row r="1951" spans="1:8" x14ac:dyDescent="0.3">
      <c r="A1951" s="11" t="s">
        <v>4199</v>
      </c>
      <c r="B1951" s="11">
        <v>2020</v>
      </c>
      <c r="C1951" s="11" t="s">
        <v>6862</v>
      </c>
      <c r="D1951" s="11" t="s">
        <v>6863</v>
      </c>
      <c r="G1951" s="11" t="s">
        <v>2003</v>
      </c>
    </row>
    <row r="1952" spans="1:8" x14ac:dyDescent="0.3">
      <c r="A1952" s="11" t="s">
        <v>6864</v>
      </c>
      <c r="B1952" s="11">
        <v>2019</v>
      </c>
      <c r="C1952" s="11" t="s">
        <v>6625</v>
      </c>
      <c r="D1952" s="11" t="s">
        <v>6626</v>
      </c>
      <c r="E1952" s="11">
        <v>2</v>
      </c>
      <c r="F1952" s="11">
        <v>1</v>
      </c>
      <c r="G1952" s="11" t="s">
        <v>6627</v>
      </c>
      <c r="H1952" s="11" t="s">
        <v>6628</v>
      </c>
    </row>
    <row r="1953" spans="1:8" x14ac:dyDescent="0.3">
      <c r="A1953" s="11" t="s">
        <v>6865</v>
      </c>
      <c r="B1953" s="11">
        <v>2020</v>
      </c>
      <c r="C1953" s="11" t="s">
        <v>6866</v>
      </c>
      <c r="D1953" s="11" t="s">
        <v>1528</v>
      </c>
      <c r="G1953" s="11" t="s">
        <v>6867</v>
      </c>
    </row>
    <row r="1954" spans="1:8" x14ac:dyDescent="0.3">
      <c r="A1954" s="11" t="s">
        <v>6868</v>
      </c>
      <c r="B1954" s="11">
        <v>2018</v>
      </c>
      <c r="C1954" s="11" t="s">
        <v>6869</v>
      </c>
      <c r="D1954" s="11" t="s">
        <v>6870</v>
      </c>
      <c r="E1954" s="11">
        <v>18</v>
      </c>
      <c r="F1954" s="11">
        <v>2</v>
      </c>
      <c r="G1954" s="11" t="s">
        <v>6871</v>
      </c>
      <c r="H1954" s="11" t="s">
        <v>6872</v>
      </c>
    </row>
    <row r="1955" spans="1:8" x14ac:dyDescent="0.3">
      <c r="A1955" s="11" t="s">
        <v>6873</v>
      </c>
      <c r="B1955" s="11">
        <v>2019</v>
      </c>
      <c r="C1955" s="11" t="s">
        <v>6874</v>
      </c>
      <c r="D1955" s="11" t="s">
        <v>6875</v>
      </c>
      <c r="E1955" s="11">
        <v>103</v>
      </c>
      <c r="G1955" s="11">
        <v>103044</v>
      </c>
      <c r="H1955" s="11" t="s">
        <v>6876</v>
      </c>
    </row>
    <row r="1956" spans="1:8" x14ac:dyDescent="0.3">
      <c r="A1956" s="11" t="s">
        <v>6877</v>
      </c>
      <c r="B1956" s="11">
        <v>2017</v>
      </c>
      <c r="C1956" s="11" t="s">
        <v>6878</v>
      </c>
      <c r="D1956" s="11" t="s">
        <v>6879</v>
      </c>
      <c r="G1956" s="11" t="s">
        <v>3625</v>
      </c>
      <c r="H1956" s="11" t="s">
        <v>6880</v>
      </c>
    </row>
    <row r="1957" spans="1:8" x14ac:dyDescent="0.3">
      <c r="A1957" s="11" t="s">
        <v>721</v>
      </c>
      <c r="B1957" s="11">
        <v>2017</v>
      </c>
      <c r="C1957" s="11" t="s">
        <v>6881</v>
      </c>
      <c r="D1957" s="11"/>
      <c r="G1957" s="8" t="s">
        <v>6882</v>
      </c>
    </row>
    <row r="1958" spans="1:8" x14ac:dyDescent="0.3">
      <c r="A1958" s="11" t="s">
        <v>6883</v>
      </c>
      <c r="B1958" s="11">
        <v>2019</v>
      </c>
      <c r="C1958" s="11" t="s">
        <v>6884</v>
      </c>
      <c r="D1958" s="11" t="s">
        <v>6885</v>
      </c>
      <c r="E1958" s="11">
        <v>20</v>
      </c>
      <c r="F1958" s="11">
        <v>1</v>
      </c>
      <c r="G1958" s="11" t="s">
        <v>6886</v>
      </c>
      <c r="H1958" s="11" t="s">
        <v>6887</v>
      </c>
    </row>
    <row r="1959" spans="1:8" x14ac:dyDescent="0.3">
      <c r="A1959" s="11" t="s">
        <v>6888</v>
      </c>
      <c r="B1959" s="11">
        <v>2018</v>
      </c>
      <c r="C1959" s="11" t="s">
        <v>6889</v>
      </c>
      <c r="D1959" s="11" t="s">
        <v>6890</v>
      </c>
      <c r="G1959" s="11" t="s">
        <v>6891</v>
      </c>
      <c r="H1959" s="11" t="s">
        <v>6892</v>
      </c>
    </row>
    <row r="1960" spans="1:8" x14ac:dyDescent="0.3">
      <c r="A1960" s="11" t="s">
        <v>6893</v>
      </c>
      <c r="B1960" s="11">
        <v>2019</v>
      </c>
      <c r="C1960" s="11" t="s">
        <v>6894</v>
      </c>
      <c r="D1960" s="11" t="s">
        <v>6895</v>
      </c>
      <c r="G1960" s="11" t="s">
        <v>6896</v>
      </c>
      <c r="H1960" s="11" t="s">
        <v>6897</v>
      </c>
    </row>
    <row r="1961" spans="1:8" x14ac:dyDescent="0.3">
      <c r="A1961" s="11" t="s">
        <v>6898</v>
      </c>
      <c r="B1961" s="11">
        <v>2020</v>
      </c>
      <c r="C1961" s="11" t="s">
        <v>6899</v>
      </c>
      <c r="D1961" s="11" t="s">
        <v>6850</v>
      </c>
      <c r="E1961" s="11">
        <v>57</v>
      </c>
      <c r="F1961" s="11">
        <v>1</v>
      </c>
      <c r="H1961" s="11" t="s">
        <v>6900</v>
      </c>
    </row>
    <row r="1962" spans="1:8" x14ac:dyDescent="0.3">
      <c r="A1962" s="11" t="s">
        <v>6901</v>
      </c>
      <c r="B1962" s="11">
        <v>2016</v>
      </c>
      <c r="C1962" s="11" t="s">
        <v>6902</v>
      </c>
      <c r="D1962" s="11" t="s">
        <v>6903</v>
      </c>
      <c r="E1962" s="11">
        <v>21</v>
      </c>
      <c r="F1962" s="11">
        <v>1</v>
      </c>
      <c r="G1962" s="11">
        <v>190</v>
      </c>
      <c r="H1962" s="11" t="s">
        <v>6904</v>
      </c>
    </row>
    <row r="1963" spans="1:8" x14ac:dyDescent="0.3">
      <c r="A1963" s="11" t="s">
        <v>6905</v>
      </c>
      <c r="B1963" s="11">
        <v>2020</v>
      </c>
      <c r="C1963" s="11" t="s">
        <v>6906</v>
      </c>
      <c r="D1963" s="11"/>
      <c r="G1963" s="8" t="s">
        <v>6907</v>
      </c>
    </row>
    <row r="1964" spans="1:8" x14ac:dyDescent="0.3">
      <c r="A1964" s="11" t="s">
        <v>6908</v>
      </c>
      <c r="B1964" s="11">
        <v>2002</v>
      </c>
      <c r="C1964" s="11" t="s">
        <v>6909</v>
      </c>
      <c r="D1964" s="11" t="s">
        <v>527</v>
      </c>
      <c r="G1964" s="11" t="s">
        <v>6910</v>
      </c>
    </row>
    <row r="1965" spans="1:8" x14ac:dyDescent="0.3">
      <c r="A1965" s="11" t="s">
        <v>6911</v>
      </c>
      <c r="B1965" s="11">
        <v>2018</v>
      </c>
      <c r="C1965" s="11" t="s">
        <v>6912</v>
      </c>
      <c r="D1965" s="11" t="s">
        <v>6913</v>
      </c>
      <c r="E1965" s="11">
        <v>87</v>
      </c>
      <c r="G1965" s="11" t="s">
        <v>6914</v>
      </c>
      <c r="H1965" s="11" t="s">
        <v>6915</v>
      </c>
    </row>
    <row r="1966" spans="1:8" x14ac:dyDescent="0.3">
      <c r="A1966" s="11" t="s">
        <v>6916</v>
      </c>
      <c r="B1966" s="11">
        <v>2008</v>
      </c>
      <c r="C1966" s="11" t="s">
        <v>6917</v>
      </c>
      <c r="D1966" s="11" t="s">
        <v>6918</v>
      </c>
      <c r="E1966" s="11">
        <v>1</v>
      </c>
      <c r="G1966" s="11" t="s">
        <v>6919</v>
      </c>
      <c r="H1966" s="11" t="s">
        <v>6920</v>
      </c>
    </row>
    <row r="1967" spans="1:8" x14ac:dyDescent="0.3">
      <c r="A1967" s="11" t="s">
        <v>6921</v>
      </c>
      <c r="B1967" s="11">
        <v>2016</v>
      </c>
      <c r="C1967" s="11" t="s">
        <v>6922</v>
      </c>
      <c r="D1967" s="11" t="s">
        <v>6923</v>
      </c>
      <c r="E1967" s="11">
        <v>3</v>
      </c>
      <c r="G1967" s="11" t="s">
        <v>6924</v>
      </c>
      <c r="H1967" s="11" t="s">
        <v>6925</v>
      </c>
    </row>
    <row r="1968" spans="1:8" x14ac:dyDescent="0.3">
      <c r="A1968" s="11" t="s">
        <v>2871</v>
      </c>
      <c r="B1968" s="11">
        <v>2015</v>
      </c>
      <c r="C1968" s="11" t="s">
        <v>6926</v>
      </c>
      <c r="D1968" s="11" t="s">
        <v>6927</v>
      </c>
      <c r="G1968" s="11" t="s">
        <v>2874</v>
      </c>
      <c r="H1968" s="11" t="s">
        <v>6928</v>
      </c>
    </row>
    <row r="1969" spans="1:8" x14ac:dyDescent="0.3">
      <c r="A1969" s="11" t="s">
        <v>6929</v>
      </c>
      <c r="B1969" s="11">
        <v>2014</v>
      </c>
      <c r="C1969" s="11" t="s">
        <v>6930</v>
      </c>
      <c r="D1969" s="11" t="s">
        <v>6931</v>
      </c>
      <c r="G1969" s="11" t="s">
        <v>6932</v>
      </c>
      <c r="H1969" s="11" t="s">
        <v>6933</v>
      </c>
    </row>
    <row r="1970" spans="1:8" x14ac:dyDescent="0.3">
      <c r="A1970" s="11" t="s">
        <v>6934</v>
      </c>
      <c r="B1970" s="11">
        <v>2019</v>
      </c>
      <c r="C1970" s="11" t="s">
        <v>6935</v>
      </c>
      <c r="D1970" s="11" t="s">
        <v>6936</v>
      </c>
      <c r="E1970" s="11">
        <v>171</v>
      </c>
      <c r="G1970" s="11" t="s">
        <v>1666</v>
      </c>
      <c r="H1970" s="11" t="s">
        <v>6937</v>
      </c>
    </row>
    <row r="1971" spans="1:8" x14ac:dyDescent="0.3">
      <c r="A1971" s="11" t="s">
        <v>6938</v>
      </c>
      <c r="B1971" s="11">
        <v>2019</v>
      </c>
      <c r="C1971" s="11" t="s">
        <v>6939</v>
      </c>
      <c r="D1971" s="11" t="s">
        <v>6940</v>
      </c>
      <c r="E1971" s="11">
        <v>23</v>
      </c>
      <c r="F1971" s="11">
        <v>4</v>
      </c>
      <c r="G1971" s="11" t="s">
        <v>6941</v>
      </c>
      <c r="H1971" s="11" t="s">
        <v>6942</v>
      </c>
    </row>
    <row r="1972" spans="1:8" x14ac:dyDescent="0.3">
      <c r="A1972" s="11" t="s">
        <v>6943</v>
      </c>
      <c r="B1972" s="11">
        <v>2020</v>
      </c>
      <c r="C1972" s="11" t="s">
        <v>6944</v>
      </c>
      <c r="D1972" s="11"/>
      <c r="G1972" s="8" t="s">
        <v>6945</v>
      </c>
    </row>
    <row r="1973" spans="1:8" x14ac:dyDescent="0.3">
      <c r="A1973" s="11" t="s">
        <v>6946</v>
      </c>
      <c r="B1973" s="11">
        <v>2020</v>
      </c>
      <c r="C1973" s="11" t="s">
        <v>6947</v>
      </c>
      <c r="D1973" s="11" t="s">
        <v>6948</v>
      </c>
      <c r="G1973" s="11">
        <v>110861</v>
      </c>
      <c r="H1973" s="11" t="s">
        <v>6949</v>
      </c>
    </row>
    <row r="1974" spans="1:8" x14ac:dyDescent="0.3">
      <c r="A1974" s="11" t="s">
        <v>6950</v>
      </c>
      <c r="B1974" s="11">
        <v>2019</v>
      </c>
      <c r="C1974" s="11" t="s">
        <v>6951</v>
      </c>
      <c r="D1974" s="11" t="s">
        <v>6952</v>
      </c>
      <c r="E1974" s="11">
        <v>6</v>
      </c>
      <c r="F1974" s="11">
        <v>1</v>
      </c>
      <c r="G1974" s="11" t="s">
        <v>6953</v>
      </c>
      <c r="H1974" s="11" t="s">
        <v>6954</v>
      </c>
    </row>
    <row r="1975" spans="1:8" x14ac:dyDescent="0.3">
      <c r="A1975" s="11" t="s">
        <v>6955</v>
      </c>
      <c r="B1975" s="11">
        <v>2020</v>
      </c>
      <c r="C1975" s="11" t="s">
        <v>6956</v>
      </c>
      <c r="D1975" s="11"/>
      <c r="G1975" s="8" t="s">
        <v>6957</v>
      </c>
    </row>
    <row r="1976" spans="1:8" x14ac:dyDescent="0.3">
      <c r="A1976" s="11" t="s">
        <v>6958</v>
      </c>
      <c r="B1976" s="11">
        <v>2020</v>
      </c>
      <c r="C1976" s="11" t="s">
        <v>6959</v>
      </c>
      <c r="D1976" s="11" t="s">
        <v>1139</v>
      </c>
      <c r="E1976" s="11">
        <v>512</v>
      </c>
      <c r="G1976" s="11" t="s">
        <v>6960</v>
      </c>
      <c r="H1976" s="11" t="s">
        <v>6961</v>
      </c>
    </row>
    <row r="1977" spans="1:8" x14ac:dyDescent="0.3">
      <c r="A1977" s="11" t="s">
        <v>1522</v>
      </c>
      <c r="B1977" s="11">
        <v>2015</v>
      </c>
      <c r="C1977" s="11" t="s">
        <v>6962</v>
      </c>
      <c r="D1977" s="11" t="s">
        <v>1524</v>
      </c>
      <c r="E1977" s="11">
        <v>32</v>
      </c>
      <c r="F1977" s="11">
        <v>1</v>
      </c>
      <c r="G1977" s="11" t="s">
        <v>6963</v>
      </c>
      <c r="H1977" s="11" t="s">
        <v>6964</v>
      </c>
    </row>
    <row r="1978" spans="1:8" x14ac:dyDescent="0.3">
      <c r="A1978" s="11" t="s">
        <v>6965</v>
      </c>
      <c r="B1978" s="11">
        <v>2017</v>
      </c>
      <c r="C1978" s="11" t="s">
        <v>6966</v>
      </c>
      <c r="D1978" s="11" t="s">
        <v>6967</v>
      </c>
    </row>
    <row r="1979" spans="1:8" x14ac:dyDescent="0.3">
      <c r="A1979" s="11" t="s">
        <v>6968</v>
      </c>
      <c r="B1979" s="11">
        <v>2017</v>
      </c>
      <c r="C1979" s="11" t="s">
        <v>6969</v>
      </c>
      <c r="D1979" s="11"/>
      <c r="G1979" s="8" t="s">
        <v>6970</v>
      </c>
    </row>
    <row r="1980" spans="1:8" x14ac:dyDescent="0.3">
      <c r="A1980" s="11" t="s">
        <v>6971</v>
      </c>
      <c r="B1980" s="11">
        <v>2010</v>
      </c>
      <c r="C1980" s="11" t="s">
        <v>6972</v>
      </c>
      <c r="D1980" s="11" t="s">
        <v>6973</v>
      </c>
      <c r="E1980" s="11">
        <v>3</v>
      </c>
      <c r="G1980" s="11" t="s">
        <v>6974</v>
      </c>
      <c r="H1980" s="11" t="s">
        <v>6975</v>
      </c>
    </row>
    <row r="1981" spans="1:8" x14ac:dyDescent="0.3">
      <c r="A1981" s="11" t="s">
        <v>645</v>
      </c>
      <c r="B1981" s="11">
        <v>2016</v>
      </c>
      <c r="C1981" s="11" t="s">
        <v>6976</v>
      </c>
      <c r="D1981" s="11" t="s">
        <v>6977</v>
      </c>
      <c r="G1981" s="11" t="s">
        <v>648</v>
      </c>
    </row>
    <row r="1982" spans="1:8" x14ac:dyDescent="0.3">
      <c r="A1982" s="11" t="s">
        <v>6978</v>
      </c>
      <c r="B1982" s="11">
        <v>2018</v>
      </c>
      <c r="C1982" s="11" t="s">
        <v>6979</v>
      </c>
      <c r="D1982" s="11" t="s">
        <v>6980</v>
      </c>
      <c r="G1982" s="11" t="s">
        <v>1791</v>
      </c>
      <c r="H1982" s="11" t="s">
        <v>6981</v>
      </c>
    </row>
    <row r="1983" spans="1:8" x14ac:dyDescent="0.3">
      <c r="A1983" s="11" t="s">
        <v>6982</v>
      </c>
      <c r="B1983" s="11">
        <v>2018</v>
      </c>
      <c r="C1983" s="11" t="s">
        <v>6983</v>
      </c>
      <c r="D1983" s="11" t="s">
        <v>6984</v>
      </c>
      <c r="G1983" s="11" t="s">
        <v>6985</v>
      </c>
      <c r="H1983" s="11" t="s">
        <v>6986</v>
      </c>
    </row>
    <row r="1984" spans="1:8" x14ac:dyDescent="0.3">
      <c r="A1984" s="11" t="s">
        <v>6987</v>
      </c>
      <c r="B1984" s="11">
        <v>2018</v>
      </c>
      <c r="C1984" s="11" t="s">
        <v>6988</v>
      </c>
      <c r="D1984" s="11" t="s">
        <v>6989</v>
      </c>
      <c r="G1984" s="11" t="s">
        <v>6990</v>
      </c>
    </row>
    <row r="1985" spans="1:8" x14ac:dyDescent="0.3">
      <c r="A1985" s="11" t="s">
        <v>3386</v>
      </c>
      <c r="B1985" s="11">
        <v>2018</v>
      </c>
      <c r="C1985" s="11" t="s">
        <v>6991</v>
      </c>
      <c r="D1985" s="11" t="s">
        <v>6992</v>
      </c>
    </row>
    <row r="1986" spans="1:8" x14ac:dyDescent="0.3">
      <c r="A1986" s="11" t="s">
        <v>1640</v>
      </c>
      <c r="B1986" s="11">
        <v>2020</v>
      </c>
      <c r="C1986" s="11" t="s">
        <v>6993</v>
      </c>
      <c r="D1986" s="11"/>
      <c r="G1986" s="8" t="s">
        <v>6994</v>
      </c>
    </row>
    <row r="1987" spans="1:8" x14ac:dyDescent="0.3">
      <c r="A1987" s="11" t="s">
        <v>6995</v>
      </c>
      <c r="B1987" s="11">
        <v>2014</v>
      </c>
      <c r="C1987" s="11" t="s">
        <v>6996</v>
      </c>
      <c r="D1987" s="11" t="s">
        <v>6997</v>
      </c>
      <c r="G1987" s="11" t="s">
        <v>6998</v>
      </c>
    </row>
    <row r="1988" spans="1:8" x14ac:dyDescent="0.3">
      <c r="A1988" s="11" t="s">
        <v>6999</v>
      </c>
      <c r="B1988" s="11" t="s">
        <v>4399</v>
      </c>
      <c r="C1988" s="11" t="s">
        <v>7000</v>
      </c>
      <c r="D1988" s="11"/>
      <c r="G1988" s="8" t="s">
        <v>7001</v>
      </c>
    </row>
    <row r="1989" spans="1:8" x14ac:dyDescent="0.3">
      <c r="A1989" s="11" t="s">
        <v>6999</v>
      </c>
      <c r="B1989" s="11" t="s">
        <v>4403</v>
      </c>
      <c r="C1989" s="11" t="s">
        <v>7002</v>
      </c>
      <c r="D1989" s="11" t="s">
        <v>7003</v>
      </c>
      <c r="G1989" s="11" t="s">
        <v>7004</v>
      </c>
      <c r="H1989" s="11" t="s">
        <v>7005</v>
      </c>
    </row>
    <row r="1990" spans="1:8" x14ac:dyDescent="0.3">
      <c r="A1990" s="11" t="s">
        <v>7006</v>
      </c>
      <c r="B1990" s="11">
        <v>2012</v>
      </c>
      <c r="C1990" s="11" t="s">
        <v>7007</v>
      </c>
      <c r="D1990" s="11" t="s">
        <v>7008</v>
      </c>
      <c r="G1990" s="11" t="s">
        <v>7009</v>
      </c>
    </row>
    <row r="1991" spans="1:8" x14ac:dyDescent="0.3">
      <c r="A1991" s="11" t="s">
        <v>7010</v>
      </c>
      <c r="B1991" s="11">
        <v>2020</v>
      </c>
      <c r="C1991" s="11" t="s">
        <v>7011</v>
      </c>
      <c r="D1991" s="11" t="s">
        <v>7012</v>
      </c>
      <c r="G1991" s="11" t="s">
        <v>7013</v>
      </c>
    </row>
    <row r="1992" spans="1:8" x14ac:dyDescent="0.3">
      <c r="A1992" s="11" t="s">
        <v>7014</v>
      </c>
      <c r="B1992" s="11">
        <v>2019</v>
      </c>
      <c r="C1992" s="11" t="s">
        <v>7015</v>
      </c>
      <c r="D1992" s="11" t="s">
        <v>7016</v>
      </c>
      <c r="E1992" s="11">
        <v>10</v>
      </c>
      <c r="F1992" s="11">
        <v>5</v>
      </c>
      <c r="G1992" s="11" t="s">
        <v>7017</v>
      </c>
      <c r="H1992" s="11" t="s">
        <v>7018</v>
      </c>
    </row>
    <row r="1993" spans="1:8" x14ac:dyDescent="0.3">
      <c r="A1993" s="11" t="s">
        <v>744</v>
      </c>
      <c r="B1993" s="11" t="s">
        <v>3928</v>
      </c>
      <c r="C1993" s="11" t="s">
        <v>7019</v>
      </c>
      <c r="D1993" s="11" t="s">
        <v>6698</v>
      </c>
      <c r="E1993" s="11" t="s">
        <v>7020</v>
      </c>
      <c r="G1993" s="11" t="s">
        <v>747</v>
      </c>
      <c r="H1993" s="11" t="s">
        <v>7021</v>
      </c>
    </row>
    <row r="1994" spans="1:8" x14ac:dyDescent="0.3">
      <c r="A1994" s="11" t="s">
        <v>744</v>
      </c>
      <c r="B1994" s="11">
        <v>2018</v>
      </c>
      <c r="C1994" s="11" t="s">
        <v>7019</v>
      </c>
      <c r="D1994" s="11" t="s">
        <v>6980</v>
      </c>
      <c r="G1994" s="11" t="s">
        <v>747</v>
      </c>
    </row>
    <row r="1995" spans="1:8" x14ac:dyDescent="0.3">
      <c r="A1995" s="11" t="s">
        <v>7022</v>
      </c>
      <c r="B1995" s="11">
        <v>2018</v>
      </c>
      <c r="C1995" s="11" t="s">
        <v>7023</v>
      </c>
      <c r="D1995" s="11" t="s">
        <v>7024</v>
      </c>
      <c r="E1995" s="11">
        <v>24</v>
      </c>
      <c r="F1995" s="11">
        <v>2</v>
      </c>
      <c r="G1995" s="11" t="s">
        <v>7025</v>
      </c>
      <c r="H1995" s="11" t="s">
        <v>7026</v>
      </c>
    </row>
    <row r="1996" spans="1:8" x14ac:dyDescent="0.3">
      <c r="A1996" s="11" t="s">
        <v>7027</v>
      </c>
      <c r="B1996" s="11">
        <v>2017</v>
      </c>
      <c r="C1996" s="11" t="s">
        <v>7028</v>
      </c>
      <c r="D1996" s="11" t="s">
        <v>7029</v>
      </c>
    </row>
    <row r="1997" spans="1:8" x14ac:dyDescent="0.3">
      <c r="A1997" s="11" t="s">
        <v>7027</v>
      </c>
      <c r="B1997" s="11">
        <v>2015</v>
      </c>
      <c r="C1997" s="11" t="s">
        <v>7030</v>
      </c>
      <c r="D1997" s="11" t="s">
        <v>7031</v>
      </c>
    </row>
    <row r="1998" spans="1:8" x14ac:dyDescent="0.3">
      <c r="A1998" s="11" t="s">
        <v>7032</v>
      </c>
      <c r="B1998" s="11">
        <v>2021</v>
      </c>
      <c r="C1998" s="11" t="s">
        <v>7033</v>
      </c>
      <c r="D1998" s="11" t="s">
        <v>811</v>
      </c>
      <c r="G1998" s="11" t="s">
        <v>589</v>
      </c>
    </row>
    <row r="1999" spans="1:8" x14ac:dyDescent="0.3">
      <c r="A1999" s="11" t="s">
        <v>7034</v>
      </c>
      <c r="B1999" s="11">
        <v>2021</v>
      </c>
      <c r="C1999" s="11" t="s">
        <v>7035</v>
      </c>
      <c r="D1999" s="11" t="s">
        <v>7036</v>
      </c>
      <c r="E1999" s="11">
        <v>2</v>
      </c>
      <c r="G1999" s="11" t="s">
        <v>7037</v>
      </c>
    </row>
    <row r="2000" spans="1:8" x14ac:dyDescent="0.3">
      <c r="A2000" s="11" t="s">
        <v>7038</v>
      </c>
      <c r="B2000" s="11">
        <v>2021</v>
      </c>
      <c r="C2000" s="11" t="s">
        <v>7039</v>
      </c>
      <c r="D2000" s="11" t="s">
        <v>715</v>
      </c>
      <c r="E2000" s="11">
        <v>9</v>
      </c>
      <c r="G2000" s="11" t="s">
        <v>7040</v>
      </c>
    </row>
    <row r="2001" spans="1:7" x14ac:dyDescent="0.3">
      <c r="A2001" s="11" t="s">
        <v>7041</v>
      </c>
      <c r="B2001" s="11">
        <v>2022</v>
      </c>
      <c r="C2001" s="11" t="s">
        <v>7042</v>
      </c>
      <c r="D2001" s="11" t="s">
        <v>773</v>
      </c>
      <c r="G2001" s="11" t="s">
        <v>3170</v>
      </c>
    </row>
    <row r="2002" spans="1:7" x14ac:dyDescent="0.3">
      <c r="A2002" s="11" t="s">
        <v>7043</v>
      </c>
      <c r="B2002" s="11">
        <v>2019</v>
      </c>
      <c r="C2002" s="11" t="s">
        <v>7044</v>
      </c>
      <c r="D2002" s="11" t="s">
        <v>7045</v>
      </c>
    </row>
    <row r="2003" spans="1:7" x14ac:dyDescent="0.3">
      <c r="A2003" s="11" t="s">
        <v>7046</v>
      </c>
      <c r="B2003" s="11">
        <v>2021</v>
      </c>
      <c r="C2003" s="11" t="s">
        <v>7047</v>
      </c>
      <c r="D2003" s="11" t="s">
        <v>715</v>
      </c>
      <c r="E2003" s="11">
        <v>9</v>
      </c>
      <c r="G2003" s="11" t="s">
        <v>7048</v>
      </c>
    </row>
    <row r="2004" spans="1:7" x14ac:dyDescent="0.3">
      <c r="A2004" s="11" t="s">
        <v>7049</v>
      </c>
      <c r="B2004" s="11">
        <v>2022</v>
      </c>
      <c r="C2004" s="11" t="s">
        <v>7050</v>
      </c>
      <c r="D2004" s="11" t="s">
        <v>7051</v>
      </c>
    </row>
    <row r="2005" spans="1:7" x14ac:dyDescent="0.3">
      <c r="A2005" s="11" t="s">
        <v>7052</v>
      </c>
      <c r="B2005" s="11">
        <v>2015</v>
      </c>
      <c r="C2005" s="11" t="s">
        <v>7053</v>
      </c>
      <c r="D2005" s="11" t="s">
        <v>7054</v>
      </c>
    </row>
    <row r="2006" spans="1:7" x14ac:dyDescent="0.3">
      <c r="A2006" s="11" t="s">
        <v>7055</v>
      </c>
      <c r="B2006" s="11">
        <v>2017</v>
      </c>
      <c r="C2006" s="11" t="s">
        <v>7056</v>
      </c>
      <c r="D2006" s="11" t="s">
        <v>7057</v>
      </c>
      <c r="E2006" s="11">
        <v>12</v>
      </c>
      <c r="G2006" s="11" t="s">
        <v>7058</v>
      </c>
    </row>
    <row r="2007" spans="1:7" x14ac:dyDescent="0.3">
      <c r="A2007" s="11" t="s">
        <v>7059</v>
      </c>
      <c r="B2007" s="11">
        <v>2017</v>
      </c>
      <c r="C2007" s="11" t="s">
        <v>7060</v>
      </c>
      <c r="D2007" s="11" t="s">
        <v>7061</v>
      </c>
    </row>
    <row r="2008" spans="1:7" x14ac:dyDescent="0.3">
      <c r="A2008" s="11" t="s">
        <v>7062</v>
      </c>
      <c r="B2008" s="11">
        <v>2022</v>
      </c>
      <c r="C2008" s="11" t="s">
        <v>3900</v>
      </c>
      <c r="D2008" s="11" t="s">
        <v>3901</v>
      </c>
      <c r="E2008" s="11">
        <v>2022</v>
      </c>
    </row>
    <row r="2009" spans="1:7" x14ac:dyDescent="0.3">
      <c r="A2009" s="11" t="s">
        <v>7063</v>
      </c>
      <c r="B2009" s="11">
        <v>2021</v>
      </c>
      <c r="C2009" s="11" t="s">
        <v>7064</v>
      </c>
      <c r="D2009" s="11" t="s">
        <v>7065</v>
      </c>
    </row>
    <row r="2010" spans="1:7" x14ac:dyDescent="0.3">
      <c r="A2010" s="11" t="s">
        <v>836</v>
      </c>
      <c r="B2010" s="11">
        <v>2018</v>
      </c>
      <c r="C2010" s="11" t="s">
        <v>5499</v>
      </c>
      <c r="D2010" s="11" t="s">
        <v>6121</v>
      </c>
    </row>
    <row r="2011" spans="1:7" x14ac:dyDescent="0.3">
      <c r="A2011" s="11" t="s">
        <v>7066</v>
      </c>
      <c r="B2011" s="11">
        <v>2023</v>
      </c>
      <c r="C2011" s="11" t="s">
        <v>7067</v>
      </c>
      <c r="D2011" s="11" t="s">
        <v>446</v>
      </c>
      <c r="G2011" s="11">
        <v>121156</v>
      </c>
    </row>
    <row r="2012" spans="1:7" x14ac:dyDescent="0.3">
      <c r="A2012" s="11" t="s">
        <v>7068</v>
      </c>
      <c r="B2012" s="11">
        <v>2015</v>
      </c>
      <c r="C2012" s="11" t="s">
        <v>7069</v>
      </c>
      <c r="D2012" s="11" t="s">
        <v>7070</v>
      </c>
      <c r="E2012" s="11">
        <v>49</v>
      </c>
      <c r="G2012" s="11" t="s">
        <v>7071</v>
      </c>
    </row>
    <row r="2013" spans="1:7" x14ac:dyDescent="0.3">
      <c r="A2013" s="11" t="s">
        <v>7072</v>
      </c>
      <c r="B2013" s="11">
        <v>2016</v>
      </c>
      <c r="C2013" s="11" t="s">
        <v>7073</v>
      </c>
      <c r="D2013" s="11" t="s">
        <v>2104</v>
      </c>
    </row>
    <row r="2014" spans="1:7" x14ac:dyDescent="0.3">
      <c r="A2014" s="11" t="s">
        <v>7074</v>
      </c>
      <c r="B2014" s="11">
        <v>2022</v>
      </c>
      <c r="C2014" s="11" t="s">
        <v>7075</v>
      </c>
      <c r="D2014" s="11" t="s">
        <v>715</v>
      </c>
      <c r="E2014" s="11">
        <v>10</v>
      </c>
      <c r="G2014" s="11" t="s">
        <v>7076</v>
      </c>
    </row>
    <row r="2015" spans="1:7" x14ac:dyDescent="0.3">
      <c r="A2015" s="11" t="s">
        <v>7077</v>
      </c>
      <c r="B2015" s="11">
        <v>2017</v>
      </c>
      <c r="C2015" s="11" t="s">
        <v>7078</v>
      </c>
      <c r="D2015" s="11"/>
    </row>
    <row r="2016" spans="1:7" x14ac:dyDescent="0.3">
      <c r="A2016" s="11" t="s">
        <v>7079</v>
      </c>
      <c r="B2016" s="11">
        <v>2020</v>
      </c>
      <c r="C2016" s="11" t="s">
        <v>7080</v>
      </c>
      <c r="D2016" s="11" t="s">
        <v>7081</v>
      </c>
      <c r="E2016" s="11">
        <v>2020</v>
      </c>
    </row>
    <row r="2017" spans="1:7" x14ac:dyDescent="0.3">
      <c r="A2017" s="11" t="s">
        <v>7082</v>
      </c>
      <c r="B2017" s="11">
        <v>2022</v>
      </c>
      <c r="C2017" s="11" t="s">
        <v>7083</v>
      </c>
      <c r="D2017" s="11" t="s">
        <v>7084</v>
      </c>
      <c r="E2017" s="11">
        <v>8</v>
      </c>
      <c r="G2017" s="11" t="s">
        <v>7085</v>
      </c>
    </row>
    <row r="2018" spans="1:7" x14ac:dyDescent="0.3">
      <c r="A2018" s="11" t="s">
        <v>7086</v>
      </c>
      <c r="B2018" s="11">
        <v>2020</v>
      </c>
      <c r="C2018" s="11" t="s">
        <v>7087</v>
      </c>
      <c r="D2018" s="11" t="s">
        <v>7088</v>
      </c>
      <c r="G2018" s="11" t="s">
        <v>7089</v>
      </c>
    </row>
    <row r="2019" spans="1:7" x14ac:dyDescent="0.3">
      <c r="A2019" s="11" t="s">
        <v>7090</v>
      </c>
      <c r="B2019" s="11">
        <v>2015</v>
      </c>
      <c r="C2019" s="11" t="s">
        <v>7091</v>
      </c>
      <c r="D2019" s="11" t="s">
        <v>7092</v>
      </c>
    </row>
    <row r="2020" spans="1:7" x14ac:dyDescent="0.3">
      <c r="A2020" s="11" t="s">
        <v>7093</v>
      </c>
      <c r="B2020" s="11">
        <v>2019</v>
      </c>
      <c r="C2020" s="11" t="s">
        <v>7094</v>
      </c>
      <c r="D2020" s="11" t="s">
        <v>7095</v>
      </c>
    </row>
    <row r="2021" spans="1:7" x14ac:dyDescent="0.3">
      <c r="A2021" s="11" t="s">
        <v>7096</v>
      </c>
      <c r="B2021" s="11">
        <v>2020</v>
      </c>
      <c r="C2021" s="11" t="s">
        <v>7097</v>
      </c>
      <c r="D2021" s="11" t="s">
        <v>7098</v>
      </c>
      <c r="E2021" s="11">
        <v>8</v>
      </c>
      <c r="G2021" s="11" t="s">
        <v>7099</v>
      </c>
    </row>
    <row r="2022" spans="1:7" x14ac:dyDescent="0.3">
      <c r="A2022" s="11" t="s">
        <v>7100</v>
      </c>
      <c r="B2022" s="11">
        <v>2021</v>
      </c>
      <c r="C2022" s="11" t="s">
        <v>7101</v>
      </c>
      <c r="D2022" s="11" t="s">
        <v>7098</v>
      </c>
      <c r="E2022" s="11">
        <v>9</v>
      </c>
      <c r="G2022" s="11" t="s">
        <v>7102</v>
      </c>
    </row>
    <row r="2023" spans="1:7" x14ac:dyDescent="0.3">
      <c r="A2023" s="11" t="s">
        <v>7103</v>
      </c>
      <c r="B2023" s="11">
        <v>2022</v>
      </c>
      <c r="C2023" s="11" t="s">
        <v>7104</v>
      </c>
      <c r="D2023" s="11" t="s">
        <v>7105</v>
      </c>
      <c r="E2023" s="11">
        <v>34</v>
      </c>
      <c r="F2023" s="11">
        <v>7</v>
      </c>
      <c r="G2023" s="11" t="s">
        <v>7106</v>
      </c>
    </row>
    <row r="2024" spans="1:7" x14ac:dyDescent="0.3">
      <c r="A2024" s="11" t="s">
        <v>7107</v>
      </c>
      <c r="B2024" s="11">
        <v>2023</v>
      </c>
      <c r="C2024" s="11" t="s">
        <v>7108</v>
      </c>
      <c r="D2024" s="11" t="s">
        <v>773</v>
      </c>
      <c r="G2024" s="11" t="s">
        <v>3170</v>
      </c>
    </row>
    <row r="2025" spans="1:7" x14ac:dyDescent="0.3">
      <c r="A2025" s="11" t="s">
        <v>7109</v>
      </c>
      <c r="B2025" s="11">
        <v>2021</v>
      </c>
      <c r="C2025" s="11" t="s">
        <v>7110</v>
      </c>
      <c r="D2025" s="11" t="s">
        <v>7111</v>
      </c>
      <c r="E2025" s="11">
        <v>44</v>
      </c>
      <c r="G2025" s="11" t="s">
        <v>7112</v>
      </c>
    </row>
    <row r="2026" spans="1:7" x14ac:dyDescent="0.3">
      <c r="A2026" s="11" t="s">
        <v>7113</v>
      </c>
      <c r="B2026" s="11">
        <v>2019</v>
      </c>
      <c r="C2026" s="11" t="s">
        <v>7114</v>
      </c>
      <c r="D2026" s="11" t="s">
        <v>7115</v>
      </c>
    </row>
    <row r="2027" spans="1:7" x14ac:dyDescent="0.3">
      <c r="A2027" s="11" t="s">
        <v>7116</v>
      </c>
      <c r="B2027" s="11">
        <v>2019</v>
      </c>
      <c r="C2027" s="11" t="s">
        <v>4785</v>
      </c>
      <c r="D2027" s="11" t="s">
        <v>4786</v>
      </c>
    </row>
    <row r="2028" spans="1:7" x14ac:dyDescent="0.3">
      <c r="A2028" s="11" t="s">
        <v>7117</v>
      </c>
      <c r="B2028" s="11">
        <v>2023</v>
      </c>
      <c r="C2028" s="11" t="s">
        <v>7118</v>
      </c>
      <c r="D2028" s="11" t="s">
        <v>446</v>
      </c>
      <c r="E2028" s="11">
        <v>234</v>
      </c>
      <c r="G2028" s="11">
        <v>121103</v>
      </c>
    </row>
    <row r="2029" spans="1:7" x14ac:dyDescent="0.3">
      <c r="A2029" s="11" t="s">
        <v>7119</v>
      </c>
      <c r="B2029" s="11">
        <v>2022</v>
      </c>
      <c r="C2029" s="11" t="s">
        <v>7120</v>
      </c>
      <c r="D2029" s="11" t="s">
        <v>7121</v>
      </c>
      <c r="E2029" s="11">
        <v>12</v>
      </c>
      <c r="G2029" s="11">
        <v>100259</v>
      </c>
    </row>
    <row r="2030" spans="1:7" x14ac:dyDescent="0.3">
      <c r="A2030" s="11" t="s">
        <v>7122</v>
      </c>
      <c r="B2030" s="11">
        <v>2023</v>
      </c>
      <c r="C2030" s="11" t="s">
        <v>7123</v>
      </c>
      <c r="D2030" s="11" t="s">
        <v>7105</v>
      </c>
      <c r="G2030" s="11">
        <v>101736</v>
      </c>
    </row>
    <row r="2031" spans="1:7" x14ac:dyDescent="0.3">
      <c r="A2031" s="11" t="s">
        <v>7124</v>
      </c>
      <c r="B2031" s="11">
        <v>2023</v>
      </c>
      <c r="C2031" s="11" t="s">
        <v>7125</v>
      </c>
      <c r="D2031" s="11" t="s">
        <v>7105</v>
      </c>
      <c r="G2031" s="11">
        <v>101606</v>
      </c>
    </row>
    <row r="2032" spans="1:7" x14ac:dyDescent="0.3">
      <c r="A2032" s="11" t="s">
        <v>7126</v>
      </c>
      <c r="B2032" s="11">
        <v>2023</v>
      </c>
      <c r="C2032" s="11" t="s">
        <v>7127</v>
      </c>
      <c r="D2032" s="11" t="s">
        <v>7084</v>
      </c>
      <c r="E2032" s="11">
        <v>9</v>
      </c>
      <c r="G2032" s="11" t="s">
        <v>7128</v>
      </c>
    </row>
    <row r="2033" spans="1:7" x14ac:dyDescent="0.3">
      <c r="A2033" s="11" t="s">
        <v>7129</v>
      </c>
      <c r="B2033" s="11">
        <v>2023</v>
      </c>
      <c r="C2033" s="11" t="s">
        <v>7130</v>
      </c>
      <c r="D2033" s="11" t="s">
        <v>7131</v>
      </c>
      <c r="G2033" s="11" t="s">
        <v>7132</v>
      </c>
    </row>
    <row r="2034" spans="1:7" x14ac:dyDescent="0.3">
      <c r="A2034" s="11" t="s">
        <v>3615</v>
      </c>
      <c r="B2034" s="11">
        <v>2012</v>
      </c>
      <c r="C2034" s="11" t="s">
        <v>4351</v>
      </c>
      <c r="D2034" s="11" t="s">
        <v>7133</v>
      </c>
      <c r="E2034" s="11">
        <v>22</v>
      </c>
      <c r="F2034" s="11">
        <v>3</v>
      </c>
      <c r="G2034" s="11" t="s">
        <v>4352</v>
      </c>
    </row>
    <row r="2035" spans="1:7" x14ac:dyDescent="0.3">
      <c r="A2035" s="11" t="s">
        <v>7134</v>
      </c>
      <c r="B2035" s="11">
        <v>2005</v>
      </c>
      <c r="C2035" s="11" t="s">
        <v>7135</v>
      </c>
      <c r="D2035" s="11"/>
    </row>
    <row r="2036" spans="1:7" x14ac:dyDescent="0.3">
      <c r="A2036" s="11" t="s">
        <v>7136</v>
      </c>
      <c r="B2036" s="11">
        <v>2022</v>
      </c>
      <c r="C2036" s="11" t="s">
        <v>7137</v>
      </c>
      <c r="D2036" s="11" t="s">
        <v>3186</v>
      </c>
      <c r="E2036" s="11">
        <v>12</v>
      </c>
      <c r="F2036" s="11">
        <v>20</v>
      </c>
      <c r="G2036" s="11">
        <v>10342</v>
      </c>
    </row>
    <row r="2037" spans="1:7" x14ac:dyDescent="0.3">
      <c r="A2037" s="11" t="s">
        <v>7138</v>
      </c>
      <c r="B2037" s="11">
        <v>2017</v>
      </c>
      <c r="C2037" s="11" t="s">
        <v>7139</v>
      </c>
      <c r="D2037" s="11" t="s">
        <v>7140</v>
      </c>
    </row>
    <row r="2038" spans="1:7" x14ac:dyDescent="0.3">
      <c r="A2038" s="11" t="s">
        <v>7141</v>
      </c>
      <c r="B2038" s="11">
        <v>2017</v>
      </c>
      <c r="C2038" s="11" t="s">
        <v>7142</v>
      </c>
      <c r="D2038" s="11" t="s">
        <v>7143</v>
      </c>
      <c r="E2038" s="11">
        <v>1</v>
      </c>
      <c r="G2038" s="11" t="s">
        <v>7144</v>
      </c>
    </row>
    <row r="2039" spans="1:7" x14ac:dyDescent="0.3">
      <c r="A2039" s="11" t="s">
        <v>7145</v>
      </c>
      <c r="B2039" s="11">
        <v>2022</v>
      </c>
      <c r="C2039" s="11" t="s">
        <v>7146</v>
      </c>
      <c r="D2039" s="11" t="s">
        <v>6016</v>
      </c>
      <c r="E2039" s="11">
        <v>22</v>
      </c>
      <c r="F2039" s="11">
        <v>1</v>
      </c>
      <c r="G2039" s="11" t="s">
        <v>7147</v>
      </c>
    </row>
    <row r="2040" spans="1:7" x14ac:dyDescent="0.3">
      <c r="A2040" s="11" t="s">
        <v>7148</v>
      </c>
      <c r="B2040" s="11">
        <v>2019</v>
      </c>
      <c r="C2040" s="11" t="s">
        <v>7149</v>
      </c>
      <c r="D2040" s="11" t="s">
        <v>7150</v>
      </c>
    </row>
    <row r="2041" spans="1:7" x14ac:dyDescent="0.3">
      <c r="A2041" s="11" t="s">
        <v>7151</v>
      </c>
      <c r="B2041" s="11">
        <v>2023</v>
      </c>
      <c r="C2041" s="11" t="s">
        <v>7152</v>
      </c>
      <c r="D2041" s="11" t="s">
        <v>715</v>
      </c>
    </row>
    <row r="2042" spans="1:7" x14ac:dyDescent="0.3">
      <c r="A2042" s="11" t="s">
        <v>7153</v>
      </c>
      <c r="B2042" s="11">
        <v>2006</v>
      </c>
      <c r="C2042" s="11" t="s">
        <v>7154</v>
      </c>
      <c r="D2042" s="11" t="s">
        <v>7155</v>
      </c>
      <c r="G2042" s="11" t="s">
        <v>7156</v>
      </c>
    </row>
    <row r="2043" spans="1:7" x14ac:dyDescent="0.3">
      <c r="A2043" s="11" t="s">
        <v>7157</v>
      </c>
      <c r="B2043" s="11">
        <v>2005</v>
      </c>
      <c r="C2043" s="11" t="s">
        <v>7158</v>
      </c>
      <c r="D2043" s="11" t="s">
        <v>7159</v>
      </c>
      <c r="E2043" s="11">
        <v>28</v>
      </c>
      <c r="G2043" s="11" t="s">
        <v>7160</v>
      </c>
    </row>
    <row r="2044" spans="1:7" x14ac:dyDescent="0.3">
      <c r="A2044" s="11" t="s">
        <v>7161</v>
      </c>
      <c r="B2044" s="11">
        <v>2022</v>
      </c>
      <c r="C2044" s="11" t="s">
        <v>7162</v>
      </c>
      <c r="D2044" s="11" t="s">
        <v>7163</v>
      </c>
      <c r="E2044" s="11">
        <v>142</v>
      </c>
      <c r="G2044" s="11" t="s">
        <v>7164</v>
      </c>
    </row>
    <row r="2045" spans="1:7" x14ac:dyDescent="0.3">
      <c r="A2045" s="11" t="s">
        <v>7165</v>
      </c>
      <c r="B2045" s="11">
        <v>2015</v>
      </c>
      <c r="C2045" s="11" t="s">
        <v>7166</v>
      </c>
      <c r="D2045" s="11" t="s">
        <v>7167</v>
      </c>
      <c r="E2045" s="11">
        <v>10</v>
      </c>
      <c r="G2045" s="11" t="s">
        <v>7168</v>
      </c>
    </row>
    <row r="2046" spans="1:7" x14ac:dyDescent="0.3">
      <c r="A2046" s="11" t="s">
        <v>7169</v>
      </c>
      <c r="B2046" s="11">
        <v>2019</v>
      </c>
      <c r="C2046" s="11" t="s">
        <v>7170</v>
      </c>
      <c r="D2046" s="11" t="s">
        <v>3186</v>
      </c>
      <c r="E2046" s="11">
        <v>9</v>
      </c>
      <c r="G2046" s="11">
        <v>3723</v>
      </c>
    </row>
    <row r="2047" spans="1:7" x14ac:dyDescent="0.3">
      <c r="A2047" s="11" t="s">
        <v>7171</v>
      </c>
      <c r="B2047" s="11">
        <v>2014</v>
      </c>
      <c r="C2047" s="11" t="s">
        <v>7172</v>
      </c>
      <c r="D2047" s="11" t="s">
        <v>7173</v>
      </c>
    </row>
    <row r="2048" spans="1:7" x14ac:dyDescent="0.3">
      <c r="A2048" s="11" t="s">
        <v>7174</v>
      </c>
      <c r="B2048" s="11">
        <v>2005</v>
      </c>
      <c r="C2048" s="11" t="s">
        <v>7175</v>
      </c>
      <c r="D2048" s="11" t="s">
        <v>7176</v>
      </c>
      <c r="E2048" s="11">
        <v>26</v>
      </c>
      <c r="G2048" s="11" t="s">
        <v>7177</v>
      </c>
    </row>
    <row r="2049" spans="1:7" x14ac:dyDescent="0.3">
      <c r="A2049" s="11" t="s">
        <v>7178</v>
      </c>
      <c r="B2049" s="11">
        <v>2019</v>
      </c>
      <c r="C2049" s="11" t="s">
        <v>7179</v>
      </c>
      <c r="D2049" s="11"/>
    </row>
    <row r="2050" spans="1:7" x14ac:dyDescent="0.3">
      <c r="A2050" s="11" t="s">
        <v>7180</v>
      </c>
      <c r="B2050" s="11">
        <v>2023</v>
      </c>
      <c r="C2050" s="11" t="s">
        <v>7181</v>
      </c>
      <c r="D2050" s="11" t="s">
        <v>446</v>
      </c>
      <c r="E2050" s="11">
        <v>227</v>
      </c>
      <c r="G2050" s="11">
        <v>120236</v>
      </c>
    </row>
    <row r="2051" spans="1:7" x14ac:dyDescent="0.3">
      <c r="A2051" s="11" t="s">
        <v>7182</v>
      </c>
      <c r="B2051" s="11">
        <v>2023</v>
      </c>
      <c r="C2051" s="11" t="s">
        <v>7183</v>
      </c>
      <c r="D2051" s="11" t="s">
        <v>446</v>
      </c>
      <c r="E2051" s="11">
        <v>211</v>
      </c>
      <c r="G2051" s="11">
        <v>118707</v>
      </c>
    </row>
    <row r="2052" spans="1:7" x14ac:dyDescent="0.3">
      <c r="A2052" s="11" t="s">
        <v>7184</v>
      </c>
      <c r="B2052" s="11">
        <v>2011</v>
      </c>
      <c r="C2052" s="11" t="s">
        <v>7185</v>
      </c>
      <c r="D2052" s="11" t="s">
        <v>7186</v>
      </c>
      <c r="G2052" s="11" t="s">
        <v>7187</v>
      </c>
    </row>
    <row r="2053" spans="1:7" x14ac:dyDescent="0.3">
      <c r="A2053" s="11" t="s">
        <v>7188</v>
      </c>
      <c r="B2053" s="11">
        <v>2002</v>
      </c>
      <c r="C2053" s="11" t="s">
        <v>7189</v>
      </c>
      <c r="D2053" s="11" t="s">
        <v>7190</v>
      </c>
      <c r="E2053" s="11">
        <v>2</v>
      </c>
      <c r="G2053" s="8" t="s">
        <v>7191</v>
      </c>
    </row>
    <row r="2054" spans="1:7" x14ac:dyDescent="0.3">
      <c r="A2054" s="11" t="s">
        <v>7192</v>
      </c>
      <c r="B2054" s="11">
        <v>2011</v>
      </c>
      <c r="C2054" s="11" t="s">
        <v>7193</v>
      </c>
      <c r="D2054" s="11" t="s">
        <v>7194</v>
      </c>
      <c r="E2054" s="11">
        <v>30</v>
      </c>
      <c r="F2054" s="11">
        <v>3</v>
      </c>
      <c r="G2054" s="11" t="s">
        <v>7195</v>
      </c>
    </row>
    <row r="2055" spans="1:7" x14ac:dyDescent="0.3">
      <c r="A2055" s="11" t="s">
        <v>7196</v>
      </c>
      <c r="B2055" s="11">
        <v>2012</v>
      </c>
      <c r="C2055" s="11" t="s">
        <v>7197</v>
      </c>
      <c r="D2055" s="11" t="s">
        <v>1528</v>
      </c>
    </row>
    <row r="2056" spans="1:7" x14ac:dyDescent="0.3">
      <c r="A2056" s="11" t="s">
        <v>7198</v>
      </c>
      <c r="B2056" s="11">
        <v>2013</v>
      </c>
      <c r="C2056" s="11" t="s">
        <v>4672</v>
      </c>
      <c r="D2056" s="11" t="s">
        <v>7199</v>
      </c>
    </row>
    <row r="2057" spans="1:7" x14ac:dyDescent="0.3">
      <c r="A2057" s="11" t="s">
        <v>7200</v>
      </c>
      <c r="B2057" s="11">
        <v>2009</v>
      </c>
      <c r="C2057" s="11" t="s">
        <v>7201</v>
      </c>
      <c r="D2057" s="11"/>
      <c r="G2057" s="8" t="s">
        <v>7202</v>
      </c>
    </row>
    <row r="2058" spans="1:7" x14ac:dyDescent="0.3">
      <c r="A2058" s="11" t="s">
        <v>7203</v>
      </c>
      <c r="B2058" s="11">
        <v>1995</v>
      </c>
      <c r="C2058" s="11" t="s">
        <v>7204</v>
      </c>
      <c r="D2058" s="11" t="s">
        <v>1317</v>
      </c>
      <c r="E2058" s="11">
        <v>267</v>
      </c>
      <c r="F2058" s="11">
        <v>5199</v>
      </c>
      <c r="G2058" s="11">
        <v>843</v>
      </c>
    </row>
    <row r="2059" spans="1:7" x14ac:dyDescent="0.3">
      <c r="A2059" s="11" t="s">
        <v>4714</v>
      </c>
      <c r="B2059" s="11">
        <v>2012</v>
      </c>
      <c r="C2059" s="11" t="s">
        <v>7205</v>
      </c>
      <c r="D2059" s="11" t="s">
        <v>7206</v>
      </c>
      <c r="E2059" s="11">
        <v>2</v>
      </c>
      <c r="F2059" s="11">
        <v>3</v>
      </c>
      <c r="G2059" s="11" t="s">
        <v>7207</v>
      </c>
    </row>
    <row r="2060" spans="1:7" x14ac:dyDescent="0.3">
      <c r="A2060" s="11" t="s">
        <v>7208</v>
      </c>
      <c r="B2060" s="11">
        <v>2009</v>
      </c>
      <c r="C2060" s="11" t="s">
        <v>7209</v>
      </c>
      <c r="D2060" s="11" t="s">
        <v>7210</v>
      </c>
      <c r="E2060" s="11">
        <v>217</v>
      </c>
      <c r="F2060" s="11">
        <v>4</v>
      </c>
      <c r="G2060" s="11" t="s">
        <v>1306</v>
      </c>
    </row>
    <row r="2061" spans="1:7" x14ac:dyDescent="0.3">
      <c r="A2061" s="11" t="s">
        <v>7211</v>
      </c>
      <c r="B2061" s="11">
        <v>2010</v>
      </c>
      <c r="C2061" s="11" t="s">
        <v>7212</v>
      </c>
      <c r="D2061" s="11" t="s">
        <v>7213</v>
      </c>
      <c r="G2061" s="18">
        <v>45748</v>
      </c>
    </row>
    <row r="2062" spans="1:7" x14ac:dyDescent="0.3">
      <c r="A2062" s="11" t="s">
        <v>7214</v>
      </c>
      <c r="B2062" s="11">
        <v>2013</v>
      </c>
      <c r="C2062" s="11" t="s">
        <v>7215</v>
      </c>
      <c r="D2062" s="11" t="s">
        <v>7216</v>
      </c>
      <c r="E2062" s="11">
        <v>37</v>
      </c>
      <c r="F2062" s="11">
        <v>2</v>
      </c>
      <c r="G2062" s="11" t="s">
        <v>7217</v>
      </c>
    </row>
    <row r="2063" spans="1:7" x14ac:dyDescent="0.3">
      <c r="A2063" s="11" t="s">
        <v>7218</v>
      </c>
      <c r="B2063" s="11">
        <v>2006</v>
      </c>
      <c r="C2063" s="11" t="s">
        <v>7219</v>
      </c>
      <c r="D2063" s="11" t="s">
        <v>7220</v>
      </c>
      <c r="G2063" s="18">
        <v>45748</v>
      </c>
    </row>
    <row r="2064" spans="1:7" x14ac:dyDescent="0.3">
      <c r="A2064" s="11" t="s">
        <v>7221</v>
      </c>
      <c r="B2064" s="11">
        <v>1954</v>
      </c>
      <c r="C2064" s="11" t="s">
        <v>3347</v>
      </c>
      <c r="D2064" s="11" t="s">
        <v>3348</v>
      </c>
      <c r="E2064" s="11">
        <v>10</v>
      </c>
      <c r="F2064" s="19">
        <v>45718</v>
      </c>
      <c r="G2064" s="11" t="s">
        <v>7222</v>
      </c>
    </row>
    <row r="2065" spans="1:8" x14ac:dyDescent="0.3">
      <c r="A2065" s="11" t="s">
        <v>7223</v>
      </c>
      <c r="B2065" s="11">
        <v>2011</v>
      </c>
      <c r="C2065" s="11" t="s">
        <v>7224</v>
      </c>
      <c r="D2065" s="11" t="s">
        <v>7225</v>
      </c>
    </row>
    <row r="2066" spans="1:8" x14ac:dyDescent="0.3">
      <c r="A2066" s="11" t="s">
        <v>7226</v>
      </c>
      <c r="B2066" s="11">
        <v>2009</v>
      </c>
      <c r="C2066" s="11" t="s">
        <v>7227</v>
      </c>
      <c r="D2066" s="11" t="s">
        <v>7228</v>
      </c>
    </row>
    <row r="2067" spans="1:8" x14ac:dyDescent="0.3">
      <c r="A2067" s="11" t="s">
        <v>7229</v>
      </c>
      <c r="B2067" s="11">
        <v>2010</v>
      </c>
      <c r="C2067" s="11" t="s">
        <v>7230</v>
      </c>
      <c r="D2067" s="11" t="s">
        <v>7231</v>
      </c>
      <c r="E2067" s="11">
        <v>81</v>
      </c>
      <c r="F2067" s="11">
        <v>14</v>
      </c>
      <c r="G2067" s="18">
        <v>45809</v>
      </c>
    </row>
    <row r="2068" spans="1:8" x14ac:dyDescent="0.3">
      <c r="A2068" s="11" t="s">
        <v>7232</v>
      </c>
      <c r="B2068" s="11">
        <v>2004</v>
      </c>
      <c r="C2068" s="11" t="s">
        <v>7233</v>
      </c>
      <c r="D2068" s="11" t="s">
        <v>7216</v>
      </c>
      <c r="E2068" s="11">
        <v>28</v>
      </c>
      <c r="F2068" s="11">
        <v>1</v>
      </c>
      <c r="G2068" s="11" t="s">
        <v>7234</v>
      </c>
    </row>
    <row r="2069" spans="1:8" x14ac:dyDescent="0.3">
      <c r="A2069" s="11" t="s">
        <v>3968</v>
      </c>
      <c r="B2069" s="11">
        <v>2009</v>
      </c>
      <c r="C2069" s="11" t="s">
        <v>3969</v>
      </c>
      <c r="D2069" s="11" t="s">
        <v>4328</v>
      </c>
    </row>
    <row r="2070" spans="1:8" x14ac:dyDescent="0.3">
      <c r="A2070" s="11" t="s">
        <v>7235</v>
      </c>
      <c r="B2070" s="11">
        <v>1992</v>
      </c>
      <c r="C2070" s="11" t="s">
        <v>7236</v>
      </c>
      <c r="D2070" s="11" t="s">
        <v>7237</v>
      </c>
      <c r="E2070" s="11">
        <v>7</v>
      </c>
      <c r="G2070" s="11" t="s">
        <v>7238</v>
      </c>
    </row>
    <row r="2071" spans="1:8" x14ac:dyDescent="0.3">
      <c r="A2071" s="11" t="s">
        <v>7239</v>
      </c>
      <c r="B2071" s="11">
        <v>2010</v>
      </c>
      <c r="C2071" s="11" t="s">
        <v>7240</v>
      </c>
      <c r="D2071" s="11" t="s">
        <v>7241</v>
      </c>
      <c r="G2071" s="11" t="s">
        <v>7242</v>
      </c>
    </row>
    <row r="2072" spans="1:8" x14ac:dyDescent="0.3">
      <c r="A2072" s="11" t="s">
        <v>7243</v>
      </c>
      <c r="B2072" s="11">
        <v>2010</v>
      </c>
      <c r="C2072" s="11" t="s">
        <v>7244</v>
      </c>
      <c r="D2072" s="11" t="s">
        <v>7245</v>
      </c>
      <c r="G2072" s="11" t="s">
        <v>7246</v>
      </c>
    </row>
    <row r="2073" spans="1:8" x14ac:dyDescent="0.3">
      <c r="A2073" s="11" t="s">
        <v>7247</v>
      </c>
      <c r="B2073" s="11">
        <v>2013</v>
      </c>
      <c r="C2073" s="11" t="s">
        <v>7248</v>
      </c>
      <c r="D2073" s="11" t="s">
        <v>7249</v>
      </c>
      <c r="E2073" s="11">
        <v>63</v>
      </c>
      <c r="F2073" s="11">
        <v>4</v>
      </c>
      <c r="G2073" s="11">
        <v>66</v>
      </c>
    </row>
    <row r="2074" spans="1:8" x14ac:dyDescent="0.3">
      <c r="A2074" s="11" t="s">
        <v>7250</v>
      </c>
      <c r="B2074" s="11">
        <v>2007</v>
      </c>
      <c r="C2074" s="11" t="s">
        <v>7251</v>
      </c>
      <c r="D2074" s="11" t="s">
        <v>7252</v>
      </c>
      <c r="E2074" s="11">
        <v>33</v>
      </c>
      <c r="F2074" s="11">
        <v>1</v>
      </c>
      <c r="G2074" s="11" t="s">
        <v>7253</v>
      </c>
    </row>
    <row r="2075" spans="1:8" x14ac:dyDescent="0.3">
      <c r="A2075" s="11" t="s">
        <v>7254</v>
      </c>
      <c r="B2075" s="11">
        <v>2014</v>
      </c>
      <c r="C2075" s="11" t="s">
        <v>7255</v>
      </c>
      <c r="D2075" s="11" t="s">
        <v>7256</v>
      </c>
      <c r="E2075" s="11">
        <v>5</v>
      </c>
      <c r="F2075" s="11">
        <v>2</v>
      </c>
      <c r="G2075" s="11" t="s">
        <v>7257</v>
      </c>
    </row>
    <row r="2076" spans="1:8" x14ac:dyDescent="0.3">
      <c r="A2076" s="11" t="s">
        <v>1345</v>
      </c>
      <c r="B2076" s="11">
        <v>2013</v>
      </c>
      <c r="C2076" s="11" t="s">
        <v>4772</v>
      </c>
      <c r="D2076" s="11" t="s">
        <v>7258</v>
      </c>
      <c r="G2076" s="11" t="s">
        <v>1348</v>
      </c>
    </row>
    <row r="2077" spans="1:8" x14ac:dyDescent="0.3">
      <c r="A2077" s="11" t="s">
        <v>7259</v>
      </c>
      <c r="B2077" s="11">
        <v>2007</v>
      </c>
      <c r="C2077" s="11" t="s">
        <v>7260</v>
      </c>
      <c r="D2077" s="11" t="s">
        <v>1555</v>
      </c>
      <c r="E2077" s="11">
        <v>41</v>
      </c>
      <c r="F2077" s="11">
        <v>6</v>
      </c>
      <c r="G2077" s="11" t="s">
        <v>7261</v>
      </c>
    </row>
    <row r="2078" spans="1:8" x14ac:dyDescent="0.3">
      <c r="A2078" s="11" t="s">
        <v>7262</v>
      </c>
      <c r="B2078" s="11">
        <v>1986</v>
      </c>
      <c r="C2078" s="11" t="s">
        <v>7263</v>
      </c>
      <c r="D2078" s="11" t="s">
        <v>7264</v>
      </c>
      <c r="H2078" s="8" t="s">
        <v>7265</v>
      </c>
    </row>
    <row r="2079" spans="1:8" x14ac:dyDescent="0.3">
      <c r="A2079" s="11" t="s">
        <v>7266</v>
      </c>
      <c r="B2079" s="11">
        <v>2012</v>
      </c>
      <c r="C2079" s="11" t="s">
        <v>7267</v>
      </c>
      <c r="D2079" s="11" t="s">
        <v>7268</v>
      </c>
      <c r="E2079" s="11">
        <v>23</v>
      </c>
      <c r="G2079" s="11" t="s">
        <v>7269</v>
      </c>
    </row>
    <row r="2080" spans="1:8" x14ac:dyDescent="0.3">
      <c r="A2080" s="11" t="s">
        <v>7270</v>
      </c>
      <c r="B2080" s="11">
        <v>2001</v>
      </c>
      <c r="C2080" s="11" t="s">
        <v>7271</v>
      </c>
      <c r="D2080" s="11" t="s">
        <v>7272</v>
      </c>
      <c r="E2080" s="11">
        <v>6</v>
      </c>
      <c r="F2080" s="11">
        <v>2</v>
      </c>
      <c r="G2080" s="11" t="s">
        <v>7273</v>
      </c>
    </row>
    <row r="2081" spans="1:7" x14ac:dyDescent="0.3">
      <c r="A2081" s="11" t="s">
        <v>7274</v>
      </c>
      <c r="B2081" s="11">
        <v>2012</v>
      </c>
      <c r="C2081" s="11" t="s">
        <v>7275</v>
      </c>
      <c r="D2081" s="11" t="s">
        <v>7276</v>
      </c>
      <c r="E2081" s="11">
        <v>2</v>
      </c>
      <c r="F2081" s="11">
        <v>4</v>
      </c>
      <c r="G2081" s="11" t="s">
        <v>7277</v>
      </c>
    </row>
    <row r="2082" spans="1:7" x14ac:dyDescent="0.3">
      <c r="A2082" s="11" t="s">
        <v>1371</v>
      </c>
      <c r="B2082" s="11">
        <v>2007</v>
      </c>
      <c r="C2082" s="11" t="s">
        <v>7278</v>
      </c>
      <c r="D2082" s="11" t="s">
        <v>7279</v>
      </c>
      <c r="E2082" s="11">
        <v>23</v>
      </c>
      <c r="F2082" s="11">
        <v>4</v>
      </c>
      <c r="G2082" s="11" t="s">
        <v>7280</v>
      </c>
    </row>
    <row r="2083" spans="1:7" x14ac:dyDescent="0.3">
      <c r="A2083" s="11" t="s">
        <v>7281</v>
      </c>
      <c r="B2083" s="11">
        <v>2015</v>
      </c>
      <c r="C2083" s="11" t="s">
        <v>7282</v>
      </c>
      <c r="D2083" s="11" t="s">
        <v>7283</v>
      </c>
      <c r="E2083" s="11">
        <v>6</v>
      </c>
      <c r="F2083" s="11">
        <v>11</v>
      </c>
      <c r="G2083" s="11" t="s">
        <v>7284</v>
      </c>
    </row>
    <row r="2084" spans="1:7" x14ac:dyDescent="0.3">
      <c r="A2084" s="11" t="s">
        <v>7285</v>
      </c>
      <c r="B2084" s="11">
        <v>1971</v>
      </c>
      <c r="C2084" s="11" t="s">
        <v>7286</v>
      </c>
      <c r="D2084" s="11" t="s">
        <v>7287</v>
      </c>
      <c r="E2084" s="11">
        <v>1</v>
      </c>
    </row>
    <row r="2085" spans="1:7" x14ac:dyDescent="0.3">
      <c r="A2085" s="11" t="s">
        <v>7288</v>
      </c>
      <c r="B2085" s="11">
        <v>2013</v>
      </c>
      <c r="C2085" s="11" t="s">
        <v>7289</v>
      </c>
      <c r="D2085" s="11" t="s">
        <v>7290</v>
      </c>
    </row>
    <row r="2086" spans="1:7" x14ac:dyDescent="0.3">
      <c r="A2086" s="11" t="s">
        <v>7291</v>
      </c>
      <c r="B2086" s="11">
        <v>2010</v>
      </c>
      <c r="C2086" s="11" t="s">
        <v>7292</v>
      </c>
      <c r="D2086" s="11" t="s">
        <v>7293</v>
      </c>
    </row>
    <row r="2087" spans="1:7" x14ac:dyDescent="0.3">
      <c r="A2087" s="11" t="s">
        <v>7291</v>
      </c>
      <c r="B2087" s="11">
        <v>2011</v>
      </c>
      <c r="C2087" s="11" t="s">
        <v>7294</v>
      </c>
      <c r="D2087" s="11" t="s">
        <v>7295</v>
      </c>
      <c r="G2087" s="11" t="s">
        <v>7296</v>
      </c>
    </row>
    <row r="2088" spans="1:7" x14ac:dyDescent="0.3">
      <c r="A2088" s="11" t="s">
        <v>7297</v>
      </c>
      <c r="B2088" s="11">
        <v>2008</v>
      </c>
      <c r="C2088" s="11" t="s">
        <v>7298</v>
      </c>
      <c r="D2088" s="11"/>
      <c r="G2088" s="8" t="s">
        <v>4793</v>
      </c>
    </row>
    <row r="2089" spans="1:7" x14ac:dyDescent="0.3">
      <c r="A2089" s="11" t="s">
        <v>7299</v>
      </c>
      <c r="B2089" s="11">
        <v>2013</v>
      </c>
      <c r="C2089" s="11" t="s">
        <v>4798</v>
      </c>
      <c r="D2089" s="11" t="s">
        <v>7199</v>
      </c>
      <c r="G2089" s="11" t="s">
        <v>7300</v>
      </c>
    </row>
    <row r="2090" spans="1:7" x14ac:dyDescent="0.3">
      <c r="A2090" s="11" t="s">
        <v>4801</v>
      </c>
      <c r="B2090" s="11">
        <v>2006</v>
      </c>
      <c r="C2090" s="11" t="s">
        <v>4802</v>
      </c>
      <c r="D2090" s="11" t="s">
        <v>4803</v>
      </c>
      <c r="E2090" s="11">
        <v>4</v>
      </c>
      <c r="F2090" s="11">
        <v>2</v>
      </c>
      <c r="G2090" s="11" t="s">
        <v>7301</v>
      </c>
    </row>
    <row r="2091" spans="1:7" x14ac:dyDescent="0.3">
      <c r="A2091" s="11" t="s">
        <v>7302</v>
      </c>
      <c r="B2091" s="11">
        <v>2017</v>
      </c>
      <c r="C2091" s="11" t="s">
        <v>7303</v>
      </c>
      <c r="D2091" s="11" t="s">
        <v>7304</v>
      </c>
      <c r="E2091" s="11">
        <v>51</v>
      </c>
      <c r="F2091" s="11">
        <v>2</v>
      </c>
      <c r="G2091" s="11" t="s">
        <v>7305</v>
      </c>
    </row>
    <row r="2092" spans="1:7" x14ac:dyDescent="0.3">
      <c r="A2092" s="11" t="s">
        <v>7306</v>
      </c>
      <c r="B2092" s="11">
        <v>2008</v>
      </c>
      <c r="C2092" s="11" t="s">
        <v>7307</v>
      </c>
      <c r="D2092" s="11" t="s">
        <v>7308</v>
      </c>
    </row>
    <row r="2093" spans="1:7" x14ac:dyDescent="0.3">
      <c r="A2093" s="11" t="s">
        <v>7309</v>
      </c>
      <c r="B2093" s="11">
        <v>2010</v>
      </c>
      <c r="C2093" s="11" t="s">
        <v>3804</v>
      </c>
      <c r="D2093" s="11" t="s">
        <v>4809</v>
      </c>
      <c r="E2093" s="11">
        <v>1</v>
      </c>
      <c r="F2093" s="11">
        <v>3</v>
      </c>
      <c r="G2093" s="11" t="s">
        <v>7310</v>
      </c>
    </row>
    <row r="2094" spans="1:7" x14ac:dyDescent="0.3">
      <c r="A2094" s="11" t="s">
        <v>7311</v>
      </c>
      <c r="B2094" s="11">
        <v>2011</v>
      </c>
      <c r="C2094" s="11" t="s">
        <v>7312</v>
      </c>
      <c r="D2094" s="11" t="s">
        <v>7313</v>
      </c>
      <c r="E2094" s="11">
        <v>2</v>
      </c>
      <c r="F2094" s="11">
        <v>1</v>
      </c>
      <c r="G2094" s="11" t="s">
        <v>7314</v>
      </c>
    </row>
    <row r="2095" spans="1:7" x14ac:dyDescent="0.3">
      <c r="A2095" s="11" t="s">
        <v>7315</v>
      </c>
      <c r="B2095" s="11">
        <v>2016</v>
      </c>
      <c r="C2095" s="11" t="s">
        <v>4570</v>
      </c>
      <c r="D2095" s="11" t="s">
        <v>4571</v>
      </c>
      <c r="E2095" s="11">
        <v>8</v>
      </c>
      <c r="G2095" s="11" t="s">
        <v>7316</v>
      </c>
    </row>
    <row r="2096" spans="1:7" x14ac:dyDescent="0.3">
      <c r="A2096" s="11" t="s">
        <v>4834</v>
      </c>
      <c r="B2096" s="11">
        <v>2012</v>
      </c>
      <c r="C2096" s="11" t="s">
        <v>4835</v>
      </c>
      <c r="D2096" s="11" t="s">
        <v>4836</v>
      </c>
      <c r="E2096" s="11">
        <v>17</v>
      </c>
      <c r="G2096" s="11" t="s">
        <v>7317</v>
      </c>
    </row>
    <row r="2097" spans="1:7" x14ac:dyDescent="0.3">
      <c r="A2097" s="11" t="s">
        <v>7318</v>
      </c>
      <c r="B2097" s="11">
        <v>2004</v>
      </c>
      <c r="C2097" s="11" t="s">
        <v>7319</v>
      </c>
      <c r="D2097" s="11" t="s">
        <v>7320</v>
      </c>
      <c r="G2097" s="11">
        <v>487</v>
      </c>
    </row>
    <row r="2098" spans="1:7" x14ac:dyDescent="0.3">
      <c r="A2098" s="11" t="s">
        <v>7321</v>
      </c>
      <c r="B2098" s="11">
        <v>2017</v>
      </c>
      <c r="C2098" s="11" t="s">
        <v>4859</v>
      </c>
      <c r="D2098" s="11" t="s">
        <v>7322</v>
      </c>
      <c r="E2098" s="11">
        <v>8</v>
      </c>
      <c r="F2098" s="11">
        <v>2</v>
      </c>
      <c r="G2098" s="11" t="s">
        <v>7323</v>
      </c>
    </row>
    <row r="2099" spans="1:7" x14ac:dyDescent="0.3">
      <c r="A2099" s="11" t="s">
        <v>7324</v>
      </c>
      <c r="B2099" s="11">
        <v>2006</v>
      </c>
      <c r="C2099" s="11" t="s">
        <v>7325</v>
      </c>
      <c r="D2099" s="11" t="s">
        <v>7326</v>
      </c>
      <c r="E2099" s="11">
        <v>2</v>
      </c>
      <c r="F2099" s="11">
        <v>1</v>
      </c>
      <c r="G2099" s="11" t="s">
        <v>7327</v>
      </c>
    </row>
    <row r="2100" spans="1:7" x14ac:dyDescent="0.3">
      <c r="A2100" s="11" t="s">
        <v>7328</v>
      </c>
      <c r="B2100" s="11">
        <v>2000</v>
      </c>
      <c r="C2100" s="11" t="s">
        <v>7329</v>
      </c>
      <c r="D2100" s="11" t="s">
        <v>7330</v>
      </c>
      <c r="E2100" s="11">
        <v>8</v>
      </c>
      <c r="F2100" s="11">
        <v>1</v>
      </c>
      <c r="G2100" s="11" t="s">
        <v>7331</v>
      </c>
    </row>
    <row r="2101" spans="1:7" x14ac:dyDescent="0.3">
      <c r="A2101" s="11" t="s">
        <v>7332</v>
      </c>
      <c r="B2101" s="11">
        <v>2005</v>
      </c>
      <c r="C2101" s="11" t="s">
        <v>7333</v>
      </c>
      <c r="D2101" s="11" t="s">
        <v>7334</v>
      </c>
      <c r="E2101" s="11">
        <v>6</v>
      </c>
      <c r="F2101" s="11">
        <v>5</v>
      </c>
      <c r="G2101" s="11" t="s">
        <v>7335</v>
      </c>
    </row>
    <row r="2102" spans="1:7" x14ac:dyDescent="0.3">
      <c r="A2102" s="11" t="s">
        <v>7336</v>
      </c>
      <c r="B2102" s="11">
        <v>2012</v>
      </c>
      <c r="C2102" s="11" t="s">
        <v>7337</v>
      </c>
      <c r="D2102" s="11" t="s">
        <v>3117</v>
      </c>
      <c r="E2102" s="11">
        <v>28</v>
      </c>
      <c r="G2102" s="11" t="s">
        <v>7338</v>
      </c>
    </row>
    <row r="2103" spans="1:7" x14ac:dyDescent="0.3">
      <c r="A2103" s="11" t="s">
        <v>4878</v>
      </c>
      <c r="B2103" s="11">
        <v>2012</v>
      </c>
      <c r="C2103" s="11" t="s">
        <v>4879</v>
      </c>
      <c r="D2103" s="11" t="s">
        <v>2724</v>
      </c>
      <c r="E2103" s="11">
        <v>63</v>
      </c>
      <c r="F2103" s="11">
        <v>2</v>
      </c>
      <c r="G2103" s="11" t="s">
        <v>7339</v>
      </c>
    </row>
    <row r="2104" spans="1:7" x14ac:dyDescent="0.3">
      <c r="A2104" s="11" t="s">
        <v>7340</v>
      </c>
      <c r="B2104" s="11">
        <v>2010</v>
      </c>
      <c r="C2104" s="11" t="s">
        <v>7341</v>
      </c>
      <c r="D2104" s="11" t="s">
        <v>1502</v>
      </c>
      <c r="E2104" s="11">
        <v>67</v>
      </c>
      <c r="F2104" s="11">
        <v>7</v>
      </c>
      <c r="G2104" s="11" t="s">
        <v>1503</v>
      </c>
    </row>
    <row r="2105" spans="1:7" x14ac:dyDescent="0.3">
      <c r="A2105" s="11" t="s">
        <v>7342</v>
      </c>
      <c r="B2105" s="11">
        <v>2002</v>
      </c>
      <c r="C2105" s="11" t="s">
        <v>7343</v>
      </c>
      <c r="D2105" s="11" t="s">
        <v>7344</v>
      </c>
      <c r="G2105" s="11" t="s">
        <v>7345</v>
      </c>
    </row>
    <row r="2106" spans="1:7" x14ac:dyDescent="0.3">
      <c r="A2106" s="11" t="s">
        <v>4893</v>
      </c>
      <c r="B2106" s="11">
        <v>1971</v>
      </c>
      <c r="C2106" s="11" t="s">
        <v>4894</v>
      </c>
      <c r="D2106" s="11" t="s">
        <v>4895</v>
      </c>
      <c r="G2106" s="11" t="s">
        <v>7346</v>
      </c>
    </row>
    <row r="2107" spans="1:7" x14ac:dyDescent="0.3">
      <c r="A2107" s="11" t="s">
        <v>7347</v>
      </c>
      <c r="B2107" s="11">
        <v>2006</v>
      </c>
      <c r="C2107" s="11" t="s">
        <v>7348</v>
      </c>
      <c r="D2107" s="11" t="s">
        <v>7349</v>
      </c>
      <c r="E2107" s="11">
        <v>105</v>
      </c>
      <c r="F2107" s="11">
        <v>652</v>
      </c>
      <c r="G2107" s="11" t="s">
        <v>7350</v>
      </c>
    </row>
    <row r="2108" spans="1:7" x14ac:dyDescent="0.3">
      <c r="A2108" s="11" t="s">
        <v>7351</v>
      </c>
      <c r="B2108" s="11">
        <v>2014</v>
      </c>
      <c r="C2108" s="11" t="s">
        <v>7352</v>
      </c>
      <c r="D2108" s="11" t="s">
        <v>7353</v>
      </c>
      <c r="E2108" s="11">
        <v>169</v>
      </c>
      <c r="G2108" s="11" t="s">
        <v>7354</v>
      </c>
    </row>
    <row r="2109" spans="1:7" x14ac:dyDescent="0.3">
      <c r="A2109" s="11" t="s">
        <v>7355</v>
      </c>
      <c r="B2109" s="11">
        <v>2019</v>
      </c>
      <c r="C2109" s="11" t="s">
        <v>7356</v>
      </c>
      <c r="D2109" s="11" t="s">
        <v>715</v>
      </c>
      <c r="E2109" s="11">
        <v>7</v>
      </c>
      <c r="G2109" s="11" t="s">
        <v>7357</v>
      </c>
    </row>
    <row r="2110" spans="1:7" x14ac:dyDescent="0.3">
      <c r="A2110" s="11" t="s">
        <v>7358</v>
      </c>
      <c r="B2110" s="11">
        <v>2016</v>
      </c>
      <c r="C2110" s="11" t="s">
        <v>7359</v>
      </c>
      <c r="D2110" s="11" t="s">
        <v>7360</v>
      </c>
      <c r="E2110" s="11">
        <v>8</v>
      </c>
      <c r="F2110" s="11">
        <v>3</v>
      </c>
      <c r="G2110" s="11" t="s">
        <v>7361</v>
      </c>
    </row>
    <row r="2111" spans="1:7" x14ac:dyDescent="0.3">
      <c r="A2111" s="11" t="s">
        <v>7362</v>
      </c>
      <c r="B2111" s="11">
        <v>2019</v>
      </c>
      <c r="C2111" s="11" t="s">
        <v>7363</v>
      </c>
      <c r="D2111" s="11"/>
      <c r="G2111" s="8" t="s">
        <v>7364</v>
      </c>
    </row>
    <row r="2112" spans="1:7" x14ac:dyDescent="0.3">
      <c r="A2112" s="8" t="s">
        <v>7365</v>
      </c>
      <c r="B2112" s="11">
        <v>2019</v>
      </c>
      <c r="C2112" s="11" t="s">
        <v>7366</v>
      </c>
      <c r="D2112" s="11"/>
      <c r="G2112" s="8" t="s">
        <v>7367</v>
      </c>
    </row>
    <row r="2113" spans="1:7" x14ac:dyDescent="0.3">
      <c r="A2113" s="11" t="s">
        <v>4395</v>
      </c>
      <c r="B2113" s="11">
        <v>2019</v>
      </c>
      <c r="C2113" s="11" t="s">
        <v>7368</v>
      </c>
      <c r="D2113" s="11"/>
      <c r="G2113" s="8" t="s">
        <v>4396</v>
      </c>
    </row>
    <row r="2114" spans="1:7" x14ac:dyDescent="0.3">
      <c r="A2114" s="11" t="s">
        <v>7369</v>
      </c>
      <c r="B2114" s="11">
        <v>2020</v>
      </c>
      <c r="C2114" s="11" t="s">
        <v>7370</v>
      </c>
      <c r="D2114" s="11"/>
    </row>
    <row r="2115" spans="1:7" x14ac:dyDescent="0.3">
      <c r="A2115" s="11" t="s">
        <v>7371</v>
      </c>
      <c r="B2115" s="11">
        <v>2014</v>
      </c>
      <c r="C2115" s="11" t="s">
        <v>1483</v>
      </c>
      <c r="D2115" s="11" t="s">
        <v>1677</v>
      </c>
      <c r="E2115" s="11">
        <v>9</v>
      </c>
      <c r="F2115" s="11">
        <v>7</v>
      </c>
      <c r="G2115" s="11" t="s">
        <v>1484</v>
      </c>
    </row>
    <row r="2116" spans="1:7" x14ac:dyDescent="0.3">
      <c r="A2116" s="11" t="s">
        <v>7372</v>
      </c>
      <c r="B2116" s="11">
        <v>2010</v>
      </c>
      <c r="C2116" s="11" t="s">
        <v>4739</v>
      </c>
      <c r="D2116" s="11" t="s">
        <v>7373</v>
      </c>
      <c r="E2116" s="11">
        <v>14</v>
      </c>
      <c r="F2116" s="11">
        <v>3</v>
      </c>
      <c r="G2116" s="11" t="s">
        <v>4741</v>
      </c>
    </row>
    <row r="2117" spans="1:7" x14ac:dyDescent="0.3">
      <c r="A2117" s="11" t="s">
        <v>7374</v>
      </c>
      <c r="B2117" s="11">
        <v>2014</v>
      </c>
      <c r="C2117" s="11" t="s">
        <v>4522</v>
      </c>
      <c r="D2117" s="11" t="s">
        <v>7375</v>
      </c>
      <c r="G2117" s="11" t="s">
        <v>4524</v>
      </c>
    </row>
    <row r="2118" spans="1:7" x14ac:dyDescent="0.3">
      <c r="A2118" s="11" t="s">
        <v>7376</v>
      </c>
      <c r="B2118" s="11">
        <v>2008</v>
      </c>
      <c r="C2118" s="11" t="s">
        <v>7377</v>
      </c>
      <c r="D2118" s="11" t="s">
        <v>7378</v>
      </c>
      <c r="E2118" s="11">
        <v>27</v>
      </c>
      <c r="F2118" s="11">
        <v>4</v>
      </c>
      <c r="G2118" s="11">
        <v>50</v>
      </c>
    </row>
    <row r="2119" spans="1:7" x14ac:dyDescent="0.3">
      <c r="A2119" s="11" t="s">
        <v>7379</v>
      </c>
      <c r="B2119" s="11">
        <v>2007</v>
      </c>
      <c r="C2119" s="11" t="s">
        <v>7380</v>
      </c>
      <c r="D2119" s="11" t="s">
        <v>7381</v>
      </c>
    </row>
    <row r="2120" spans="1:7" x14ac:dyDescent="0.3">
      <c r="A2120" s="11" t="s">
        <v>7382</v>
      </c>
      <c r="B2120" s="11">
        <v>2006</v>
      </c>
      <c r="C2120" s="11" t="s">
        <v>4802</v>
      </c>
      <c r="D2120" s="11" t="s">
        <v>7383</v>
      </c>
      <c r="E2120" s="11">
        <v>4</v>
      </c>
      <c r="F2120" s="11">
        <v>2</v>
      </c>
      <c r="G2120" s="11" t="s">
        <v>4804</v>
      </c>
    </row>
    <row r="2121" spans="1:7" x14ac:dyDescent="0.3">
      <c r="A2121" s="11" t="s">
        <v>7384</v>
      </c>
      <c r="B2121" s="11">
        <v>2011</v>
      </c>
      <c r="C2121" s="11" t="s">
        <v>4469</v>
      </c>
      <c r="D2121" s="11"/>
    </row>
    <row r="2122" spans="1:7" x14ac:dyDescent="0.3">
      <c r="A2122" s="11" t="s">
        <v>7385</v>
      </c>
      <c r="B2122" s="11">
        <v>2012</v>
      </c>
      <c r="C2122" s="11" t="s">
        <v>7386</v>
      </c>
      <c r="D2122" s="11" t="s">
        <v>7387</v>
      </c>
      <c r="G2122" s="11">
        <v>1</v>
      </c>
    </row>
    <row r="2123" spans="1:7" x14ac:dyDescent="0.3">
      <c r="A2123" s="11" t="s">
        <v>7385</v>
      </c>
      <c r="B2123" s="11">
        <v>2014</v>
      </c>
      <c r="C2123" s="11" t="s">
        <v>7388</v>
      </c>
      <c r="D2123" s="11" t="s">
        <v>7389</v>
      </c>
      <c r="E2123" s="11">
        <v>10</v>
      </c>
      <c r="F2123" s="11">
        <v>1</v>
      </c>
      <c r="G2123" s="11" t="s">
        <v>7390</v>
      </c>
    </row>
    <row r="2124" spans="1:7" x14ac:dyDescent="0.3">
      <c r="A2124" s="11" t="s">
        <v>7391</v>
      </c>
      <c r="B2124" s="11">
        <v>2019</v>
      </c>
      <c r="C2124" s="11" t="s">
        <v>7392</v>
      </c>
      <c r="D2124" s="11" t="s">
        <v>7393</v>
      </c>
      <c r="G2124" s="11" t="s">
        <v>7394</v>
      </c>
    </row>
    <row r="2125" spans="1:7" x14ac:dyDescent="0.3">
      <c r="A2125" s="8" t="s">
        <v>7395</v>
      </c>
      <c r="B2125" s="11">
        <v>2020</v>
      </c>
      <c r="C2125" s="11" t="s">
        <v>7396</v>
      </c>
      <c r="D2125" s="11"/>
      <c r="G2125" s="8" t="s">
        <v>7397</v>
      </c>
    </row>
    <row r="2126" spans="1:7" x14ac:dyDescent="0.3">
      <c r="A2126" s="11" t="s">
        <v>7398</v>
      </c>
      <c r="B2126" s="11">
        <v>2014</v>
      </c>
      <c r="C2126" s="11" t="s">
        <v>1320</v>
      </c>
      <c r="D2126" s="11" t="s">
        <v>7399</v>
      </c>
      <c r="E2126" s="11">
        <v>38</v>
      </c>
      <c r="G2126" s="11" t="s">
        <v>6344</v>
      </c>
    </row>
    <row r="2127" spans="1:7" x14ac:dyDescent="0.3">
      <c r="A2127" s="11" t="s">
        <v>7400</v>
      </c>
      <c r="B2127" s="11">
        <v>2018</v>
      </c>
      <c r="C2127" s="11" t="s">
        <v>4237</v>
      </c>
      <c r="D2127" s="11" t="s">
        <v>7401</v>
      </c>
      <c r="G2127" s="11" t="s">
        <v>4239</v>
      </c>
    </row>
    <row r="2128" spans="1:7" x14ac:dyDescent="0.3">
      <c r="A2128" s="11" t="s">
        <v>7402</v>
      </c>
      <c r="B2128" s="11">
        <v>2022</v>
      </c>
      <c r="C2128" s="11" t="s">
        <v>7403</v>
      </c>
      <c r="D2128" s="11" t="s">
        <v>7404</v>
      </c>
      <c r="E2128" s="11">
        <v>36</v>
      </c>
      <c r="F2128" s="11">
        <v>5</v>
      </c>
      <c r="G2128" s="11">
        <v>2259005</v>
      </c>
    </row>
    <row r="2129" spans="1:8" x14ac:dyDescent="0.3">
      <c r="A2129" s="11" t="s">
        <v>7405</v>
      </c>
      <c r="B2129" s="11">
        <v>2015</v>
      </c>
      <c r="C2129" s="11" t="s">
        <v>1226</v>
      </c>
      <c r="D2129" s="11" t="s">
        <v>7406</v>
      </c>
      <c r="G2129" s="11" t="s">
        <v>7407</v>
      </c>
    </row>
    <row r="2130" spans="1:8" x14ac:dyDescent="0.3">
      <c r="A2130" s="11" t="s">
        <v>7408</v>
      </c>
      <c r="B2130" s="11">
        <v>2017</v>
      </c>
      <c r="C2130" s="11" t="s">
        <v>7409</v>
      </c>
      <c r="D2130" s="11" t="s">
        <v>7410</v>
      </c>
      <c r="G2130" s="11" t="s">
        <v>2326</v>
      </c>
      <c r="H2130" s="11" t="s">
        <v>7411</v>
      </c>
    </row>
    <row r="2131" spans="1:8" x14ac:dyDescent="0.3">
      <c r="A2131" s="11" t="s">
        <v>7412</v>
      </c>
      <c r="B2131" s="11">
        <v>2020</v>
      </c>
      <c r="C2131" s="11" t="s">
        <v>7413</v>
      </c>
      <c r="D2131" s="11" t="s">
        <v>7414</v>
      </c>
      <c r="E2131" s="11">
        <v>32</v>
      </c>
      <c r="F2131" s="11">
        <v>23</v>
      </c>
      <c r="G2131" s="11" t="s">
        <v>7415</v>
      </c>
    </row>
    <row r="2132" spans="1:8" x14ac:dyDescent="0.3">
      <c r="A2132" s="11" t="s">
        <v>7416</v>
      </c>
      <c r="B2132" s="11">
        <v>2019</v>
      </c>
      <c r="C2132" s="11" t="s">
        <v>7417</v>
      </c>
      <c r="D2132" s="11" t="s">
        <v>7418</v>
      </c>
      <c r="G2132" s="11" t="s">
        <v>2326</v>
      </c>
    </row>
    <row r="2133" spans="1:8" x14ac:dyDescent="0.3">
      <c r="A2133" s="11" t="s">
        <v>7419</v>
      </c>
      <c r="B2133" s="11">
        <v>2015</v>
      </c>
      <c r="C2133" s="11" t="s">
        <v>7420</v>
      </c>
      <c r="D2133" s="11" t="s">
        <v>7421</v>
      </c>
      <c r="G2133" s="11" t="s">
        <v>7422</v>
      </c>
    </row>
    <row r="2134" spans="1:8" x14ac:dyDescent="0.3">
      <c r="A2134" s="11" t="s">
        <v>7423</v>
      </c>
      <c r="B2134" s="11">
        <v>2014</v>
      </c>
      <c r="C2134" s="11" t="s">
        <v>7424</v>
      </c>
      <c r="D2134" s="11" t="s">
        <v>7425</v>
      </c>
      <c r="G2134" s="11" t="s">
        <v>7426</v>
      </c>
    </row>
    <row r="2135" spans="1:8" x14ac:dyDescent="0.3">
      <c r="A2135" s="11" t="s">
        <v>7427</v>
      </c>
      <c r="B2135" s="11">
        <v>2021</v>
      </c>
      <c r="C2135" s="11" t="s">
        <v>7428</v>
      </c>
      <c r="D2135" s="11" t="s">
        <v>1991</v>
      </c>
      <c r="E2135" s="11">
        <v>179</v>
      </c>
      <c r="G2135" s="11">
        <v>115001</v>
      </c>
    </row>
    <row r="2136" spans="1:8" x14ac:dyDescent="0.3">
      <c r="A2136" s="11" t="s">
        <v>7429</v>
      </c>
      <c r="B2136" s="11">
        <v>2022</v>
      </c>
      <c r="C2136" s="11" t="s">
        <v>7430</v>
      </c>
      <c r="D2136" s="11" t="s">
        <v>7431</v>
      </c>
      <c r="G2136" s="11" t="s">
        <v>7432</v>
      </c>
    </row>
    <row r="2137" spans="1:8" x14ac:dyDescent="0.3">
      <c r="A2137" s="11" t="s">
        <v>7433</v>
      </c>
      <c r="B2137" s="11">
        <v>2014</v>
      </c>
      <c r="C2137" s="11" t="s">
        <v>7434</v>
      </c>
      <c r="D2137" s="11" t="s">
        <v>7435</v>
      </c>
      <c r="G2137" s="11" t="s">
        <v>7436</v>
      </c>
    </row>
    <row r="2138" spans="1:8" x14ac:dyDescent="0.3">
      <c r="A2138" s="11" t="s">
        <v>7437</v>
      </c>
      <c r="B2138" s="11">
        <v>2016</v>
      </c>
      <c r="C2138" s="11" t="s">
        <v>7438</v>
      </c>
      <c r="D2138" s="11" t="s">
        <v>7439</v>
      </c>
      <c r="E2138" s="11">
        <v>9</v>
      </c>
      <c r="F2138" s="11">
        <v>28</v>
      </c>
      <c r="G2138" s="11" t="s">
        <v>760</v>
      </c>
    </row>
    <row r="2139" spans="1:8" x14ac:dyDescent="0.3">
      <c r="A2139" s="11" t="s">
        <v>7440</v>
      </c>
      <c r="B2139" s="11">
        <v>2020</v>
      </c>
      <c r="C2139" s="11" t="s">
        <v>7441</v>
      </c>
      <c r="D2139" s="11" t="s">
        <v>7442</v>
      </c>
      <c r="G2139" s="11">
        <v>101710</v>
      </c>
    </row>
    <row r="2140" spans="1:8" x14ac:dyDescent="0.3">
      <c r="A2140" s="11" t="s">
        <v>1241</v>
      </c>
      <c r="B2140" s="11">
        <v>2012</v>
      </c>
      <c r="C2140" s="11" t="s">
        <v>1242</v>
      </c>
      <c r="D2140" s="11" t="s">
        <v>7443</v>
      </c>
      <c r="G2140" s="11" t="s">
        <v>1923</v>
      </c>
    </row>
    <row r="2141" spans="1:8" x14ac:dyDescent="0.3">
      <c r="A2141" s="11" t="s">
        <v>7444</v>
      </c>
      <c r="B2141" s="11">
        <v>2016</v>
      </c>
      <c r="C2141" s="11" t="s">
        <v>7445</v>
      </c>
      <c r="D2141" s="11" t="s">
        <v>7446</v>
      </c>
      <c r="E2141" s="11">
        <v>24</v>
      </c>
      <c r="F2141" s="11">
        <v>1</v>
      </c>
      <c r="G2141" s="11" t="s">
        <v>7447</v>
      </c>
    </row>
    <row r="2142" spans="1:8" x14ac:dyDescent="0.3">
      <c r="A2142" s="11" t="s">
        <v>7448</v>
      </c>
      <c r="B2142" s="11">
        <v>2011</v>
      </c>
      <c r="C2142" s="11" t="s">
        <v>1765</v>
      </c>
      <c r="D2142" s="11" t="s">
        <v>7449</v>
      </c>
    </row>
    <row r="2143" spans="1:8" x14ac:dyDescent="0.3">
      <c r="A2143" s="11" t="s">
        <v>7450</v>
      </c>
      <c r="B2143" s="11">
        <v>2011</v>
      </c>
      <c r="C2143" s="11" t="s">
        <v>1486</v>
      </c>
      <c r="D2143" s="11" t="s">
        <v>7451</v>
      </c>
      <c r="E2143" s="11">
        <v>12</v>
      </c>
      <c r="G2143" s="11">
        <v>15</v>
      </c>
    </row>
    <row r="2144" spans="1:8" x14ac:dyDescent="0.3">
      <c r="A2144" s="11" t="s">
        <v>7452</v>
      </c>
      <c r="B2144" s="11">
        <v>1998</v>
      </c>
      <c r="C2144" s="11" t="s">
        <v>7453</v>
      </c>
      <c r="D2144" s="11" t="s">
        <v>7454</v>
      </c>
      <c r="G2144" s="11" t="s">
        <v>7455</v>
      </c>
    </row>
    <row r="2145" spans="1:8" x14ac:dyDescent="0.3">
      <c r="A2145" s="11" t="s">
        <v>7456</v>
      </c>
      <c r="B2145" s="11">
        <v>2017</v>
      </c>
      <c r="C2145" s="11" t="s">
        <v>7457</v>
      </c>
      <c r="D2145" s="11" t="s">
        <v>7458</v>
      </c>
      <c r="G2145" s="11" t="s">
        <v>760</v>
      </c>
    </row>
    <row r="2146" spans="1:8" x14ac:dyDescent="0.3">
      <c r="A2146" s="11" t="s">
        <v>7459</v>
      </c>
      <c r="B2146" s="11">
        <v>2021</v>
      </c>
      <c r="C2146" s="11" t="s">
        <v>7460</v>
      </c>
      <c r="D2146" s="11" t="s">
        <v>7461</v>
      </c>
      <c r="G2146" s="11" t="s">
        <v>1787</v>
      </c>
    </row>
    <row r="2147" spans="1:8" x14ac:dyDescent="0.3">
      <c r="A2147" s="11" t="s">
        <v>7462</v>
      </c>
      <c r="B2147" s="11">
        <v>2019</v>
      </c>
      <c r="C2147" s="11" t="s">
        <v>7463</v>
      </c>
      <c r="D2147" s="11" t="s">
        <v>7464</v>
      </c>
      <c r="G2147" s="11" t="s">
        <v>2197</v>
      </c>
    </row>
    <row r="2148" spans="1:8" x14ac:dyDescent="0.3">
      <c r="A2148" s="11" t="s">
        <v>7465</v>
      </c>
      <c r="B2148" s="11">
        <v>2011</v>
      </c>
      <c r="C2148" s="11" t="s">
        <v>1469</v>
      </c>
      <c r="D2148" s="11" t="s">
        <v>7466</v>
      </c>
      <c r="E2148" s="11">
        <v>2</v>
      </c>
      <c r="G2148" s="11" t="s">
        <v>3507</v>
      </c>
    </row>
    <row r="2149" spans="1:8" x14ac:dyDescent="0.3">
      <c r="A2149" s="11" t="s">
        <v>7467</v>
      </c>
      <c r="B2149" s="11">
        <v>2015</v>
      </c>
      <c r="C2149" s="11" t="s">
        <v>7468</v>
      </c>
      <c r="D2149" s="11" t="s">
        <v>7469</v>
      </c>
      <c r="G2149" s="11" t="s">
        <v>7470</v>
      </c>
    </row>
    <row r="2150" spans="1:8" x14ac:dyDescent="0.3">
      <c r="A2150" s="11" t="s">
        <v>7471</v>
      </c>
      <c r="B2150" s="11">
        <v>2016</v>
      </c>
      <c r="C2150" s="11" t="s">
        <v>7472</v>
      </c>
      <c r="D2150" s="11" t="s">
        <v>7473</v>
      </c>
      <c r="G2150" s="11" t="s">
        <v>7474</v>
      </c>
    </row>
    <row r="2151" spans="1:8" x14ac:dyDescent="0.3">
      <c r="A2151" s="11" t="s">
        <v>7475</v>
      </c>
      <c r="B2151" s="11">
        <v>2018</v>
      </c>
      <c r="C2151" s="11" t="s">
        <v>7476</v>
      </c>
      <c r="D2151" s="11" t="s">
        <v>7477</v>
      </c>
      <c r="E2151" s="11">
        <v>13</v>
      </c>
      <c r="F2151" s="11">
        <v>11</v>
      </c>
      <c r="G2151" s="11" t="s">
        <v>7478</v>
      </c>
    </row>
    <row r="2152" spans="1:8" x14ac:dyDescent="0.3">
      <c r="A2152" s="11" t="s">
        <v>7479</v>
      </c>
      <c r="B2152" s="11">
        <v>2001</v>
      </c>
      <c r="C2152" s="11" t="s">
        <v>7480</v>
      </c>
      <c r="D2152" s="11" t="s">
        <v>7481</v>
      </c>
      <c r="G2152" s="11" t="s">
        <v>7482</v>
      </c>
    </row>
    <row r="2153" spans="1:8" x14ac:dyDescent="0.3">
      <c r="A2153" s="11" t="s">
        <v>7483</v>
      </c>
      <c r="B2153" s="11">
        <v>1997</v>
      </c>
      <c r="C2153" s="11" t="s">
        <v>7484</v>
      </c>
      <c r="D2153" s="11" t="s">
        <v>7485</v>
      </c>
      <c r="E2153" s="11">
        <v>1</v>
      </c>
      <c r="F2153" s="11">
        <v>1</v>
      </c>
      <c r="G2153" s="11" t="s">
        <v>7486</v>
      </c>
    </row>
    <row r="2154" spans="1:8" x14ac:dyDescent="0.3">
      <c r="A2154" s="11" t="s">
        <v>3958</v>
      </c>
      <c r="B2154" s="11">
        <v>2017</v>
      </c>
      <c r="C2154" s="11" t="s">
        <v>7487</v>
      </c>
      <c r="D2154" s="11" t="s">
        <v>7488</v>
      </c>
      <c r="G2154" s="11" t="s">
        <v>2624</v>
      </c>
    </row>
    <row r="2155" spans="1:8" x14ac:dyDescent="0.3">
      <c r="A2155" s="11" t="s">
        <v>7489</v>
      </c>
      <c r="B2155" s="11">
        <v>2018</v>
      </c>
      <c r="C2155" s="11" t="s">
        <v>455</v>
      </c>
      <c r="D2155" s="11" t="s">
        <v>7490</v>
      </c>
      <c r="G2155" s="11" t="s">
        <v>457</v>
      </c>
    </row>
    <row r="2156" spans="1:8" x14ac:dyDescent="0.3">
      <c r="A2156" s="11" t="s">
        <v>7491</v>
      </c>
      <c r="B2156" s="11">
        <v>2018</v>
      </c>
      <c r="C2156" s="11" t="s">
        <v>7492</v>
      </c>
      <c r="D2156" s="11" t="s">
        <v>7493</v>
      </c>
      <c r="G2156" s="11" t="s">
        <v>760</v>
      </c>
      <c r="H2156" s="11" t="s">
        <v>7494</v>
      </c>
    </row>
    <row r="2157" spans="1:8" x14ac:dyDescent="0.3">
      <c r="A2157" s="11" t="s">
        <v>7495</v>
      </c>
      <c r="B2157" s="11">
        <v>2016</v>
      </c>
      <c r="C2157" s="11" t="s">
        <v>7496</v>
      </c>
      <c r="D2157" s="11"/>
      <c r="G2157" s="8" t="s">
        <v>7497</v>
      </c>
    </row>
    <row r="2158" spans="1:8" x14ac:dyDescent="0.3">
      <c r="A2158" s="11" t="s">
        <v>7498</v>
      </c>
      <c r="B2158" s="11">
        <v>2019</v>
      </c>
      <c r="C2158" s="11" t="s">
        <v>7499</v>
      </c>
      <c r="D2158" s="11" t="s">
        <v>7500</v>
      </c>
      <c r="G2158" s="11" t="s">
        <v>7501</v>
      </c>
    </row>
    <row r="2159" spans="1:8" x14ac:dyDescent="0.3">
      <c r="A2159" s="11" t="s">
        <v>7502</v>
      </c>
      <c r="B2159" s="11">
        <v>2018</v>
      </c>
      <c r="C2159" s="11" t="s">
        <v>7503</v>
      </c>
      <c r="D2159" s="11" t="s">
        <v>7504</v>
      </c>
      <c r="G2159" s="11" t="s">
        <v>3961</v>
      </c>
    </row>
    <row r="2160" spans="1:8" x14ac:dyDescent="0.3">
      <c r="A2160" s="11" t="s">
        <v>7505</v>
      </c>
      <c r="B2160" s="11">
        <v>2020</v>
      </c>
      <c r="C2160" s="11" t="s">
        <v>7506</v>
      </c>
      <c r="D2160" s="11" t="s">
        <v>7507</v>
      </c>
      <c r="E2160" s="11">
        <v>24</v>
      </c>
      <c r="F2160" s="11">
        <v>15</v>
      </c>
      <c r="G2160" s="11" t="s">
        <v>7508</v>
      </c>
    </row>
    <row r="2161" spans="1:8" x14ac:dyDescent="0.3">
      <c r="A2161" s="11" t="s">
        <v>7509</v>
      </c>
      <c r="B2161" s="11">
        <v>2021</v>
      </c>
      <c r="C2161" s="11" t="s">
        <v>7510</v>
      </c>
      <c r="D2161" s="11" t="s">
        <v>4144</v>
      </c>
      <c r="E2161" s="11">
        <v>12</v>
      </c>
      <c r="F2161" s="11">
        <v>4</v>
      </c>
      <c r="G2161" s="11">
        <v>171</v>
      </c>
    </row>
    <row r="2162" spans="1:8" x14ac:dyDescent="0.3">
      <c r="A2162" s="11" t="s">
        <v>7511</v>
      </c>
      <c r="B2162" s="11">
        <v>2020</v>
      </c>
      <c r="C2162" s="11" t="s">
        <v>3975</v>
      </c>
      <c r="D2162" s="11" t="s">
        <v>1751</v>
      </c>
      <c r="G2162" s="11" t="s">
        <v>5109</v>
      </c>
    </row>
    <row r="2163" spans="1:8" x14ac:dyDescent="0.3">
      <c r="A2163" s="11" t="s">
        <v>7512</v>
      </c>
      <c r="B2163" s="11">
        <v>2020</v>
      </c>
      <c r="C2163" s="11" t="s">
        <v>7513</v>
      </c>
      <c r="D2163" s="11" t="s">
        <v>7514</v>
      </c>
      <c r="G2163" s="11" t="s">
        <v>1601</v>
      </c>
    </row>
    <row r="2164" spans="1:8" x14ac:dyDescent="0.3">
      <c r="A2164" s="11" t="s">
        <v>7515</v>
      </c>
      <c r="B2164" s="11">
        <v>2020</v>
      </c>
      <c r="C2164" s="11" t="s">
        <v>7516</v>
      </c>
      <c r="D2164" s="11" t="s">
        <v>7517</v>
      </c>
      <c r="G2164" s="11" t="s">
        <v>2624</v>
      </c>
    </row>
    <row r="2165" spans="1:8" x14ac:dyDescent="0.3">
      <c r="A2165" s="11" t="s">
        <v>7518</v>
      </c>
      <c r="B2165" s="11">
        <v>2020</v>
      </c>
      <c r="C2165" s="11" t="s">
        <v>7519</v>
      </c>
      <c r="D2165" s="11" t="s">
        <v>1673</v>
      </c>
      <c r="G2165" s="11" t="s">
        <v>4010</v>
      </c>
      <c r="H2165" s="11" t="s">
        <v>7520</v>
      </c>
    </row>
    <row r="2166" spans="1:8" x14ac:dyDescent="0.3">
      <c r="A2166" s="11" t="s">
        <v>7521</v>
      </c>
      <c r="B2166" s="11">
        <v>2019</v>
      </c>
      <c r="C2166" s="11" t="s">
        <v>7522</v>
      </c>
      <c r="D2166" s="11" t="s">
        <v>7523</v>
      </c>
      <c r="G2166" s="11" t="s">
        <v>7524</v>
      </c>
    </row>
    <row r="2167" spans="1:8" x14ac:dyDescent="0.3">
      <c r="A2167" s="11" t="s">
        <v>7525</v>
      </c>
      <c r="B2167" s="11">
        <v>2015</v>
      </c>
      <c r="C2167" s="11" t="s">
        <v>7526</v>
      </c>
      <c r="D2167" s="11" t="s">
        <v>7527</v>
      </c>
      <c r="G2167" s="11" t="s">
        <v>7528</v>
      </c>
    </row>
    <row r="2168" spans="1:8" x14ac:dyDescent="0.3">
      <c r="A2168" s="11" t="s">
        <v>7529</v>
      </c>
      <c r="B2168" s="11">
        <v>2016</v>
      </c>
      <c r="C2168" s="11" t="s">
        <v>4601</v>
      </c>
      <c r="D2168" s="11" t="s">
        <v>7530</v>
      </c>
      <c r="G2168" s="11" t="s">
        <v>4602</v>
      </c>
      <c r="H2168" s="11" t="s">
        <v>7531</v>
      </c>
    </row>
    <row r="2169" spans="1:8" x14ac:dyDescent="0.3">
      <c r="A2169" s="11" t="s">
        <v>7532</v>
      </c>
      <c r="B2169" s="11">
        <v>2013</v>
      </c>
      <c r="C2169" s="11" t="s">
        <v>7533</v>
      </c>
      <c r="D2169" s="11" t="s">
        <v>7534</v>
      </c>
      <c r="G2169" s="11" t="s">
        <v>7535</v>
      </c>
      <c r="H2169" s="11" t="s">
        <v>7536</v>
      </c>
    </row>
    <row r="2170" spans="1:8" x14ac:dyDescent="0.3">
      <c r="A2170" s="11" t="s">
        <v>7467</v>
      </c>
      <c r="B2170" s="11">
        <v>2015</v>
      </c>
      <c r="C2170" s="11" t="s">
        <v>7537</v>
      </c>
      <c r="D2170" s="11" t="s">
        <v>7538</v>
      </c>
      <c r="G2170" s="11" t="s">
        <v>7539</v>
      </c>
    </row>
    <row r="2171" spans="1:8" x14ac:dyDescent="0.3">
      <c r="A2171" s="11" t="s">
        <v>7502</v>
      </c>
      <c r="B2171" s="11">
        <v>2019</v>
      </c>
      <c r="C2171" s="11" t="s">
        <v>7540</v>
      </c>
      <c r="D2171" s="11" t="s">
        <v>7541</v>
      </c>
      <c r="G2171" s="11" t="s">
        <v>7542</v>
      </c>
    </row>
    <row r="2172" spans="1:8" x14ac:dyDescent="0.3">
      <c r="A2172" s="11" t="s">
        <v>7543</v>
      </c>
      <c r="B2172" s="11">
        <v>2019</v>
      </c>
      <c r="C2172" s="11" t="s">
        <v>7544</v>
      </c>
      <c r="D2172" s="11" t="s">
        <v>7545</v>
      </c>
      <c r="G2172" s="11" t="s">
        <v>7546</v>
      </c>
    </row>
    <row r="2173" spans="1:8" x14ac:dyDescent="0.3">
      <c r="A2173" s="11" t="s">
        <v>7547</v>
      </c>
      <c r="B2173" s="11">
        <v>1990</v>
      </c>
      <c r="C2173" s="11" t="s">
        <v>7548</v>
      </c>
      <c r="D2173" s="11" t="s">
        <v>7549</v>
      </c>
      <c r="E2173" s="11">
        <v>3</v>
      </c>
      <c r="F2173" s="11">
        <v>4</v>
      </c>
      <c r="G2173" s="11" t="s">
        <v>3273</v>
      </c>
    </row>
    <row r="2174" spans="1:8" x14ac:dyDescent="0.3">
      <c r="A2174" s="11" t="s">
        <v>7550</v>
      </c>
      <c r="B2174" s="11">
        <v>2016</v>
      </c>
      <c r="C2174" s="11" t="s">
        <v>7551</v>
      </c>
      <c r="D2174" s="11" t="s">
        <v>7552</v>
      </c>
      <c r="E2174" s="11">
        <v>19</v>
      </c>
      <c r="F2174" s="11">
        <v>2</v>
      </c>
      <c r="G2174" s="11" t="s">
        <v>7553</v>
      </c>
    </row>
    <row r="2175" spans="1:8" x14ac:dyDescent="0.3">
      <c r="A2175" s="11" t="s">
        <v>7554</v>
      </c>
      <c r="B2175" s="11">
        <v>2015</v>
      </c>
      <c r="C2175" s="11" t="s">
        <v>7555</v>
      </c>
      <c r="D2175" s="11" t="s">
        <v>7556</v>
      </c>
      <c r="E2175" s="11">
        <v>8</v>
      </c>
      <c r="F2175" s="11">
        <v>1</v>
      </c>
      <c r="G2175" s="11">
        <v>4</v>
      </c>
    </row>
    <row r="2176" spans="1:8" x14ac:dyDescent="0.3">
      <c r="A2176" s="11" t="s">
        <v>7557</v>
      </c>
      <c r="B2176" s="11">
        <v>2017</v>
      </c>
      <c r="C2176" s="11" t="s">
        <v>7558</v>
      </c>
      <c r="D2176" s="11" t="s">
        <v>7559</v>
      </c>
      <c r="G2176" s="11" t="s">
        <v>7560</v>
      </c>
    </row>
    <row r="2177" spans="1:8" x14ac:dyDescent="0.3">
      <c r="A2177" s="11" t="s">
        <v>7561</v>
      </c>
      <c r="B2177" s="11">
        <v>2013</v>
      </c>
      <c r="C2177" s="11" t="s">
        <v>1346</v>
      </c>
      <c r="D2177" s="11" t="s">
        <v>7562</v>
      </c>
      <c r="G2177" s="11" t="s">
        <v>3603</v>
      </c>
    </row>
    <row r="2178" spans="1:8" x14ac:dyDescent="0.3">
      <c r="A2178" s="11" t="s">
        <v>7563</v>
      </c>
      <c r="B2178" s="11">
        <v>2009</v>
      </c>
      <c r="C2178" s="11" t="s">
        <v>3677</v>
      </c>
      <c r="D2178" s="11" t="s">
        <v>7564</v>
      </c>
      <c r="E2178" s="11">
        <v>2</v>
      </c>
      <c r="G2178" s="11" t="s">
        <v>2197</v>
      </c>
    </row>
    <row r="2179" spans="1:8" x14ac:dyDescent="0.3">
      <c r="A2179" s="11" t="s">
        <v>7565</v>
      </c>
      <c r="B2179" s="11">
        <v>2011</v>
      </c>
      <c r="C2179" s="11" t="s">
        <v>7566</v>
      </c>
      <c r="D2179" s="11" t="s">
        <v>7567</v>
      </c>
      <c r="G2179" s="11" t="s">
        <v>7568</v>
      </c>
    </row>
    <row r="2180" spans="1:8" x14ac:dyDescent="0.3">
      <c r="A2180" s="11" t="s">
        <v>7569</v>
      </c>
      <c r="B2180" s="11">
        <v>2016</v>
      </c>
      <c r="C2180" s="11" t="s">
        <v>7570</v>
      </c>
      <c r="D2180" s="11" t="s">
        <v>7571</v>
      </c>
      <c r="E2180" s="11">
        <v>63</v>
      </c>
      <c r="G2180" s="11" t="s">
        <v>3538</v>
      </c>
    </row>
    <row r="2181" spans="1:8" x14ac:dyDescent="0.3">
      <c r="A2181" s="11" t="s">
        <v>7572</v>
      </c>
      <c r="B2181" s="11">
        <v>2016</v>
      </c>
      <c r="C2181" s="11" t="s">
        <v>3683</v>
      </c>
      <c r="D2181" s="11" t="s">
        <v>7573</v>
      </c>
      <c r="G2181" s="11" t="s">
        <v>3685</v>
      </c>
    </row>
    <row r="2182" spans="1:8" x14ac:dyDescent="0.3">
      <c r="A2182" s="11" t="s">
        <v>7574</v>
      </c>
      <c r="B2182" s="11">
        <v>2021</v>
      </c>
      <c r="C2182" s="11" t="s">
        <v>7575</v>
      </c>
      <c r="D2182" s="11" t="s">
        <v>7576</v>
      </c>
      <c r="G2182" s="11" t="s">
        <v>2326</v>
      </c>
    </row>
    <row r="2183" spans="1:8" x14ac:dyDescent="0.3">
      <c r="A2183" s="11" t="s">
        <v>7577</v>
      </c>
      <c r="B2183" s="11">
        <v>2018</v>
      </c>
      <c r="C2183" s="11" t="s">
        <v>7578</v>
      </c>
      <c r="D2183" s="11" t="s">
        <v>7579</v>
      </c>
      <c r="G2183" s="11" t="s">
        <v>7580</v>
      </c>
    </row>
    <row r="2184" spans="1:8" x14ac:dyDescent="0.3">
      <c r="A2184" s="11" t="s">
        <v>7581</v>
      </c>
      <c r="B2184" s="11">
        <v>2021</v>
      </c>
      <c r="C2184" s="11" t="s">
        <v>7582</v>
      </c>
      <c r="D2184" s="11" t="s">
        <v>7583</v>
      </c>
      <c r="E2184" s="11">
        <v>64</v>
      </c>
      <c r="G2184" s="11">
        <v>101489</v>
      </c>
      <c r="H2184" s="11" t="s">
        <v>7584</v>
      </c>
    </row>
    <row r="2185" spans="1:8" x14ac:dyDescent="0.3">
      <c r="A2185" s="11" t="s">
        <v>7585</v>
      </c>
      <c r="B2185" s="11">
        <v>2019</v>
      </c>
      <c r="C2185" s="11" t="s">
        <v>7586</v>
      </c>
      <c r="D2185" s="11" t="s">
        <v>7587</v>
      </c>
      <c r="G2185" s="11" t="s">
        <v>3564</v>
      </c>
    </row>
    <row r="2186" spans="1:8" x14ac:dyDescent="0.3">
      <c r="A2186" s="11" t="s">
        <v>7588</v>
      </c>
      <c r="B2186" s="11">
        <v>2020</v>
      </c>
      <c r="C2186" s="11" t="s">
        <v>7589</v>
      </c>
      <c r="D2186" s="11" t="s">
        <v>7590</v>
      </c>
      <c r="G2186" s="11" t="s">
        <v>7591</v>
      </c>
    </row>
    <row r="2187" spans="1:8" x14ac:dyDescent="0.3">
      <c r="A2187" s="11" t="s">
        <v>7592</v>
      </c>
      <c r="B2187" s="11">
        <v>2021</v>
      </c>
      <c r="C2187" s="11" t="s">
        <v>7593</v>
      </c>
      <c r="D2187" s="11" t="s">
        <v>7594</v>
      </c>
      <c r="E2187" s="11">
        <v>2021</v>
      </c>
    </row>
    <row r="2188" spans="1:8" x14ac:dyDescent="0.3">
      <c r="A2188" s="11" t="s">
        <v>1671</v>
      </c>
      <c r="B2188" s="11">
        <v>2021</v>
      </c>
      <c r="C2188" s="11" t="s">
        <v>7595</v>
      </c>
      <c r="D2188" s="11" t="s">
        <v>1751</v>
      </c>
      <c r="G2188" s="11" t="s">
        <v>1666</v>
      </c>
    </row>
    <row r="2189" spans="1:8" x14ac:dyDescent="0.3">
      <c r="A2189" s="11" t="s">
        <v>7596</v>
      </c>
      <c r="B2189" s="11">
        <v>2021</v>
      </c>
      <c r="C2189" s="11" t="s">
        <v>7597</v>
      </c>
      <c r="D2189" s="11" t="s">
        <v>7598</v>
      </c>
      <c r="G2189" s="11" t="s">
        <v>7599</v>
      </c>
    </row>
    <row r="2190" spans="1:8" x14ac:dyDescent="0.3">
      <c r="A2190" s="11" t="s">
        <v>7600</v>
      </c>
      <c r="B2190" s="11">
        <v>2020</v>
      </c>
      <c r="C2190" s="11" t="s">
        <v>7601</v>
      </c>
      <c r="D2190" s="11" t="s">
        <v>7517</v>
      </c>
      <c r="G2190" s="11" t="s">
        <v>2624</v>
      </c>
    </row>
    <row r="2191" spans="1:8" x14ac:dyDescent="0.3">
      <c r="A2191" s="11" t="s">
        <v>7602</v>
      </c>
      <c r="B2191" s="11">
        <v>2021</v>
      </c>
      <c r="C2191" s="11" t="s">
        <v>7603</v>
      </c>
      <c r="D2191" s="11" t="s">
        <v>7604</v>
      </c>
    </row>
    <row r="2192" spans="1:8" x14ac:dyDescent="0.3">
      <c r="A2192" s="11" t="s">
        <v>7605</v>
      </c>
      <c r="B2192" s="11">
        <v>2021</v>
      </c>
      <c r="C2192" s="11" t="s">
        <v>7606</v>
      </c>
      <c r="D2192" s="11" t="s">
        <v>7607</v>
      </c>
    </row>
    <row r="2193" spans="1:8" x14ac:dyDescent="0.3">
      <c r="A2193" s="11" t="s">
        <v>7608</v>
      </c>
      <c r="B2193" s="11">
        <v>2019</v>
      </c>
      <c r="C2193" s="11" t="s">
        <v>7609</v>
      </c>
      <c r="D2193" s="11" t="s">
        <v>7610</v>
      </c>
      <c r="G2193" s="11" t="s">
        <v>7611</v>
      </c>
    </row>
    <row r="2194" spans="1:8" x14ac:dyDescent="0.3">
      <c r="A2194" s="11" t="s">
        <v>7612</v>
      </c>
      <c r="B2194" s="11">
        <v>2020</v>
      </c>
      <c r="C2194" s="11" t="s">
        <v>7613</v>
      </c>
      <c r="D2194" s="11" t="s">
        <v>6554</v>
      </c>
      <c r="E2194" s="11">
        <v>91</v>
      </c>
      <c r="G2194" s="11">
        <v>106198</v>
      </c>
    </row>
    <row r="2195" spans="1:8" x14ac:dyDescent="0.3">
      <c r="A2195" s="11" t="s">
        <v>7614</v>
      </c>
      <c r="B2195" s="11">
        <v>2020</v>
      </c>
      <c r="C2195" s="11" t="s">
        <v>7615</v>
      </c>
      <c r="D2195" s="11" t="s">
        <v>7616</v>
      </c>
      <c r="G2195" s="11" t="s">
        <v>4812</v>
      </c>
      <c r="H2195" s="11" t="s">
        <v>7617</v>
      </c>
    </row>
    <row r="2196" spans="1:8" x14ac:dyDescent="0.3">
      <c r="A2196" s="11" t="s">
        <v>7618</v>
      </c>
      <c r="B2196" s="11">
        <v>2018</v>
      </c>
      <c r="C2196" s="11" t="s">
        <v>7619</v>
      </c>
      <c r="D2196" s="11" t="s">
        <v>7620</v>
      </c>
      <c r="G2196" s="11" t="s">
        <v>760</v>
      </c>
    </row>
    <row r="2197" spans="1:8" x14ac:dyDescent="0.3">
      <c r="A2197" s="11" t="s">
        <v>7621</v>
      </c>
      <c r="B2197" s="11">
        <v>2020</v>
      </c>
      <c r="C2197" s="11" t="s">
        <v>7622</v>
      </c>
      <c r="D2197" s="11" t="s">
        <v>7623</v>
      </c>
      <c r="G2197" s="11" t="s">
        <v>7624</v>
      </c>
    </row>
    <row r="2198" spans="1:8" x14ac:dyDescent="0.3">
      <c r="A2198" s="11" t="s">
        <v>7625</v>
      </c>
      <c r="B2198" s="11">
        <v>2016</v>
      </c>
      <c r="C2198" s="11" t="s">
        <v>7626</v>
      </c>
      <c r="D2198" s="11" t="s">
        <v>7571</v>
      </c>
      <c r="E2198" s="11">
        <v>65</v>
      </c>
      <c r="G2198" s="11" t="s">
        <v>7627</v>
      </c>
      <c r="H2198" s="11" t="s">
        <v>7628</v>
      </c>
    </row>
    <row r="2199" spans="1:8" x14ac:dyDescent="0.3">
      <c r="A2199" s="11" t="s">
        <v>7629</v>
      </c>
      <c r="B2199" s="11">
        <v>2017</v>
      </c>
      <c r="C2199" s="11" t="s">
        <v>7630</v>
      </c>
      <c r="D2199" s="11" t="s">
        <v>7360</v>
      </c>
    </row>
    <row r="2200" spans="1:8" x14ac:dyDescent="0.3">
      <c r="A2200" s="11" t="s">
        <v>7631</v>
      </c>
      <c r="B2200" s="11">
        <v>2019</v>
      </c>
      <c r="C2200" s="11" t="s">
        <v>7632</v>
      </c>
      <c r="D2200" s="11" t="s">
        <v>7633</v>
      </c>
      <c r="G2200" s="11" t="s">
        <v>589</v>
      </c>
    </row>
    <row r="2201" spans="1:8" x14ac:dyDescent="0.3">
      <c r="A2201" s="11" t="s">
        <v>7634</v>
      </c>
      <c r="B2201" s="11">
        <v>2019</v>
      </c>
      <c r="C2201" s="11" t="s">
        <v>7635</v>
      </c>
      <c r="D2201" s="11" t="s">
        <v>7636</v>
      </c>
      <c r="G2201" s="11" t="s">
        <v>7637</v>
      </c>
    </row>
    <row r="2202" spans="1:8" x14ac:dyDescent="0.3">
      <c r="A2202" s="11" t="s">
        <v>7638</v>
      </c>
      <c r="B2202" s="11">
        <v>2020</v>
      </c>
      <c r="C2202" s="11" t="s">
        <v>7639</v>
      </c>
      <c r="D2202" s="11" t="s">
        <v>7640</v>
      </c>
      <c r="G2202" s="11" t="s">
        <v>7641</v>
      </c>
    </row>
    <row r="2203" spans="1:8" x14ac:dyDescent="0.3">
      <c r="A2203" s="11" t="s">
        <v>7642</v>
      </c>
      <c r="B2203" s="11">
        <v>2018</v>
      </c>
      <c r="C2203" s="11" t="s">
        <v>7643</v>
      </c>
      <c r="D2203" s="11" t="s">
        <v>7644</v>
      </c>
      <c r="G2203" s="11" t="s">
        <v>7645</v>
      </c>
      <c r="H2203" s="11" t="s">
        <v>7646</v>
      </c>
    </row>
    <row r="2204" spans="1:8" x14ac:dyDescent="0.3">
      <c r="A2204" s="11" t="s">
        <v>7647</v>
      </c>
      <c r="B2204" s="11">
        <v>1997</v>
      </c>
      <c r="C2204" s="11" t="s">
        <v>7648</v>
      </c>
      <c r="D2204" s="11" t="s">
        <v>7649</v>
      </c>
      <c r="E2204" s="11">
        <v>1</v>
      </c>
      <c r="F2204" s="11">
        <v>3</v>
      </c>
      <c r="G2204" s="11" t="s">
        <v>7650</v>
      </c>
      <c r="H2204" s="11" t="s">
        <v>7651</v>
      </c>
    </row>
    <row r="2205" spans="1:8" x14ac:dyDescent="0.3">
      <c r="A2205" s="11" t="s">
        <v>7652</v>
      </c>
      <c r="B2205" s="11">
        <v>1996</v>
      </c>
      <c r="C2205" s="11" t="s">
        <v>7653</v>
      </c>
      <c r="D2205" s="11" t="s">
        <v>7654</v>
      </c>
    </row>
    <row r="2206" spans="1:8" x14ac:dyDescent="0.3">
      <c r="A2206" s="11" t="s">
        <v>7655</v>
      </c>
      <c r="B2206" s="11">
        <v>2013</v>
      </c>
      <c r="C2206" s="11" t="s">
        <v>1264</v>
      </c>
      <c r="D2206" s="11" t="s">
        <v>3103</v>
      </c>
      <c r="G2206" s="11" t="s">
        <v>7656</v>
      </c>
    </row>
    <row r="2207" spans="1:8" x14ac:dyDescent="0.3">
      <c r="A2207" s="11" t="s">
        <v>7657</v>
      </c>
      <c r="B2207" s="11">
        <v>2016</v>
      </c>
      <c r="C2207" s="11" t="s">
        <v>7658</v>
      </c>
      <c r="D2207" s="11" t="s">
        <v>3559</v>
      </c>
      <c r="G2207" s="11" t="s">
        <v>7659</v>
      </c>
    </row>
    <row r="2208" spans="1:8" x14ac:dyDescent="0.3">
      <c r="A2208" s="11" t="s">
        <v>7660</v>
      </c>
      <c r="B2208" s="11">
        <v>2015</v>
      </c>
      <c r="C2208" s="11" t="s">
        <v>7661</v>
      </c>
      <c r="D2208" s="11"/>
    </row>
    <row r="2209" spans="1:7" x14ac:dyDescent="0.3">
      <c r="A2209" s="11" t="s">
        <v>7662</v>
      </c>
      <c r="B2209" s="11">
        <v>2012</v>
      </c>
      <c r="C2209" s="11" t="s">
        <v>1258</v>
      </c>
      <c r="D2209" s="11" t="s">
        <v>7663</v>
      </c>
    </row>
    <row r="2210" spans="1:7" x14ac:dyDescent="0.3">
      <c r="A2210" s="11" t="s">
        <v>7664</v>
      </c>
      <c r="B2210" s="11">
        <v>2014</v>
      </c>
      <c r="C2210" s="11" t="s">
        <v>7665</v>
      </c>
      <c r="D2210" s="11" t="s">
        <v>7666</v>
      </c>
      <c r="G2210" s="11" t="s">
        <v>7667</v>
      </c>
    </row>
    <row r="2211" spans="1:7" x14ac:dyDescent="0.3">
      <c r="A2211" s="11" t="s">
        <v>7668</v>
      </c>
      <c r="B2211" s="11">
        <v>2015</v>
      </c>
      <c r="C2211" s="11" t="s">
        <v>7669</v>
      </c>
      <c r="D2211" s="11" t="s">
        <v>1317</v>
      </c>
      <c r="E2211" s="11">
        <v>349</v>
      </c>
      <c r="F2211" s="11">
        <v>6245</v>
      </c>
      <c r="G2211" s="11" t="s">
        <v>7670</v>
      </c>
    </row>
    <row r="2212" spans="1:7" x14ac:dyDescent="0.3">
      <c r="A2212" s="11" t="s">
        <v>7671</v>
      </c>
      <c r="B2212" s="11">
        <v>2008</v>
      </c>
      <c r="C2212" s="11" t="s">
        <v>7672</v>
      </c>
      <c r="D2212" s="11" t="s">
        <v>7673</v>
      </c>
      <c r="G2212" s="11" t="s">
        <v>7674</v>
      </c>
    </row>
    <row r="2213" spans="1:7" x14ac:dyDescent="0.3">
      <c r="A2213" s="11" t="s">
        <v>7675</v>
      </c>
      <c r="B2213" s="11">
        <v>2009</v>
      </c>
      <c r="C2213" s="11" t="s">
        <v>7676</v>
      </c>
      <c r="D2213" s="11" t="s">
        <v>7677</v>
      </c>
      <c r="G2213" s="11" t="s">
        <v>1787</v>
      </c>
    </row>
    <row r="2214" spans="1:7" x14ac:dyDescent="0.3">
      <c r="A2214" s="11" t="s">
        <v>7678</v>
      </c>
      <c r="B2214" s="11">
        <v>2012</v>
      </c>
      <c r="C2214" s="11" t="s">
        <v>7679</v>
      </c>
      <c r="D2214" s="11" t="s">
        <v>7680</v>
      </c>
      <c r="G2214" s="11" t="s">
        <v>7681</v>
      </c>
    </row>
    <row r="2215" spans="1:7" x14ac:dyDescent="0.3">
      <c r="A2215" s="11" t="s">
        <v>7682</v>
      </c>
      <c r="B2215" s="11">
        <v>2010</v>
      </c>
      <c r="C2215" s="11" t="s">
        <v>7683</v>
      </c>
      <c r="D2215" s="11" t="s">
        <v>7684</v>
      </c>
      <c r="G2215" s="11" t="s">
        <v>7685</v>
      </c>
    </row>
    <row r="2216" spans="1:7" x14ac:dyDescent="0.3">
      <c r="A2216" s="11" t="s">
        <v>7686</v>
      </c>
      <c r="B2216" s="11">
        <v>2012</v>
      </c>
      <c r="C2216" s="11" t="s">
        <v>7687</v>
      </c>
      <c r="D2216" s="11" t="s">
        <v>7688</v>
      </c>
      <c r="G2216" s="11" t="s">
        <v>2326</v>
      </c>
    </row>
    <row r="2217" spans="1:7" x14ac:dyDescent="0.3">
      <c r="A2217" s="11" t="s">
        <v>7689</v>
      </c>
      <c r="B2217" s="11">
        <v>2013</v>
      </c>
      <c r="C2217" s="11" t="s">
        <v>7690</v>
      </c>
      <c r="D2217" s="11" t="s">
        <v>7691</v>
      </c>
      <c r="G2217" s="11" t="s">
        <v>7692</v>
      </c>
    </row>
    <row r="2218" spans="1:7" x14ac:dyDescent="0.3">
      <c r="A2218" s="11" t="s">
        <v>7693</v>
      </c>
      <c r="B2218" s="11">
        <v>2013</v>
      </c>
      <c r="C2218" s="11" t="s">
        <v>7694</v>
      </c>
      <c r="D2218" s="11" t="s">
        <v>7695</v>
      </c>
      <c r="G2218" s="11" t="s">
        <v>7696</v>
      </c>
    </row>
    <row r="2219" spans="1:7" x14ac:dyDescent="0.3">
      <c r="A2219" s="11" t="s">
        <v>7697</v>
      </c>
      <c r="B2219" s="11">
        <v>2018</v>
      </c>
      <c r="C2219" s="11" t="s">
        <v>7698</v>
      </c>
      <c r="D2219" s="11" t="s">
        <v>7699</v>
      </c>
      <c r="G2219" s="11" t="s">
        <v>7700</v>
      </c>
    </row>
    <row r="2220" spans="1:7" x14ac:dyDescent="0.3">
      <c r="A2220" s="11" t="s">
        <v>7701</v>
      </c>
      <c r="B2220" s="11">
        <v>2017</v>
      </c>
      <c r="C2220" s="11" t="s">
        <v>7702</v>
      </c>
      <c r="D2220" s="11" t="s">
        <v>7703</v>
      </c>
      <c r="G2220" s="11" t="s">
        <v>7704</v>
      </c>
    </row>
    <row r="2221" spans="1:7" x14ac:dyDescent="0.3">
      <c r="A2221" s="11" t="s">
        <v>7705</v>
      </c>
      <c r="B2221" s="11">
        <v>2018</v>
      </c>
      <c r="C2221" s="11" t="s">
        <v>7706</v>
      </c>
      <c r="D2221" s="11" t="s">
        <v>3321</v>
      </c>
      <c r="G2221" s="11" t="s">
        <v>7707</v>
      </c>
    </row>
    <row r="2222" spans="1:7" x14ac:dyDescent="0.3">
      <c r="A2222" s="11" t="s">
        <v>7708</v>
      </c>
      <c r="B2222" s="11">
        <v>2019</v>
      </c>
      <c r="C2222" s="11" t="s">
        <v>7709</v>
      </c>
      <c r="D2222" s="11" t="s">
        <v>7710</v>
      </c>
      <c r="G2222" s="11" t="s">
        <v>7711</v>
      </c>
    </row>
    <row r="2223" spans="1:7" x14ac:dyDescent="0.3">
      <c r="A2223" s="11" t="s">
        <v>7712</v>
      </c>
      <c r="B2223" s="11">
        <v>2018</v>
      </c>
      <c r="C2223" s="11" t="s">
        <v>7713</v>
      </c>
      <c r="D2223" s="11" t="s">
        <v>7714</v>
      </c>
      <c r="G2223" s="11" t="s">
        <v>7715</v>
      </c>
    </row>
    <row r="2224" spans="1:7" x14ac:dyDescent="0.3">
      <c r="A2224" s="11" t="s">
        <v>7716</v>
      </c>
      <c r="B2224" s="11">
        <v>2015</v>
      </c>
      <c r="C2224" s="11" t="s">
        <v>7717</v>
      </c>
      <c r="D2224" s="11" t="s">
        <v>7718</v>
      </c>
      <c r="E2224" s="11">
        <v>6</v>
      </c>
      <c r="F2224" s="11">
        <v>2</v>
      </c>
      <c r="G2224" s="11" t="s">
        <v>7719</v>
      </c>
    </row>
    <row r="2225" spans="1:7" x14ac:dyDescent="0.3">
      <c r="A2225" s="11" t="s">
        <v>7720</v>
      </c>
      <c r="B2225" s="11">
        <v>2010</v>
      </c>
      <c r="C2225" s="11" t="s">
        <v>7721</v>
      </c>
      <c r="D2225" s="11" t="s">
        <v>7722</v>
      </c>
      <c r="G2225" s="11" t="s">
        <v>7723</v>
      </c>
    </row>
    <row r="2226" spans="1:7" x14ac:dyDescent="0.3">
      <c r="A2226" s="11" t="s">
        <v>7724</v>
      </c>
      <c r="B2226" s="11"/>
      <c r="C2226" s="11" t="s">
        <v>7725</v>
      </c>
      <c r="D2226" s="11"/>
      <c r="G2226" s="8" t="s">
        <v>7726</v>
      </c>
    </row>
    <row r="2227" spans="1:7" x14ac:dyDescent="0.3">
      <c r="A2227" s="11" t="s">
        <v>7727</v>
      </c>
      <c r="B2227" s="11">
        <v>2017</v>
      </c>
      <c r="C2227" s="11" t="s">
        <v>7728</v>
      </c>
      <c r="D2227" s="11" t="s">
        <v>7729</v>
      </c>
      <c r="G2227" s="11" t="s">
        <v>7730</v>
      </c>
    </row>
    <row r="2228" spans="1:7" x14ac:dyDescent="0.3">
      <c r="A2228" s="11" t="s">
        <v>7731</v>
      </c>
      <c r="B2228" s="11">
        <v>2018</v>
      </c>
      <c r="C2228" s="11" t="s">
        <v>7732</v>
      </c>
      <c r="D2228" s="11" t="s">
        <v>7722</v>
      </c>
      <c r="G2228" s="11" t="s">
        <v>7733</v>
      </c>
    </row>
    <row r="2229" spans="1:7" x14ac:dyDescent="0.3">
      <c r="A2229" s="11" t="s">
        <v>7734</v>
      </c>
      <c r="B2229" s="11">
        <v>2017</v>
      </c>
      <c r="C2229" s="11" t="s">
        <v>7735</v>
      </c>
      <c r="D2229" s="11" t="s">
        <v>7736</v>
      </c>
      <c r="E2229" s="11">
        <v>32</v>
      </c>
      <c r="F2229" s="11">
        <v>6</v>
      </c>
      <c r="G2229" s="11" t="s">
        <v>7737</v>
      </c>
    </row>
    <row r="2230" spans="1:7" x14ac:dyDescent="0.3">
      <c r="A2230" s="11" t="s">
        <v>7738</v>
      </c>
      <c r="B2230" s="11">
        <v>2020</v>
      </c>
      <c r="C2230" s="11" t="s">
        <v>7739</v>
      </c>
      <c r="D2230" s="11" t="s">
        <v>7740</v>
      </c>
      <c r="E2230" s="11">
        <v>9</v>
      </c>
      <c r="G2230" s="11" t="s">
        <v>7741</v>
      </c>
    </row>
    <row r="2231" spans="1:7" x14ac:dyDescent="0.3">
      <c r="A2231" s="11" t="s">
        <v>7742</v>
      </c>
      <c r="B2231" s="11">
        <v>2017</v>
      </c>
      <c r="C2231" s="11" t="s">
        <v>7743</v>
      </c>
      <c r="D2231" s="11" t="s">
        <v>7740</v>
      </c>
      <c r="E2231" s="11">
        <v>9</v>
      </c>
      <c r="G2231" s="11" t="s">
        <v>6555</v>
      </c>
    </row>
    <row r="2232" spans="1:7" x14ac:dyDescent="0.3">
      <c r="A2232" s="11" t="s">
        <v>7744</v>
      </c>
      <c r="B2232" s="11">
        <v>2016</v>
      </c>
      <c r="C2232" s="11" t="s">
        <v>6643</v>
      </c>
      <c r="D2232" s="11" t="s">
        <v>7736</v>
      </c>
      <c r="E2232" s="11">
        <v>31</v>
      </c>
      <c r="F2232" s="11">
        <v>2</v>
      </c>
      <c r="G2232" s="11" t="s">
        <v>6644</v>
      </c>
    </row>
    <row r="2233" spans="1:7" x14ac:dyDescent="0.3">
      <c r="A2233" s="11" t="s">
        <v>7745</v>
      </c>
      <c r="B2233" s="11">
        <v>2015</v>
      </c>
      <c r="C2233" s="11" t="s">
        <v>7746</v>
      </c>
      <c r="D2233" s="11" t="s">
        <v>7722</v>
      </c>
      <c r="G2233" s="11" t="s">
        <v>7747</v>
      </c>
    </row>
    <row r="2234" spans="1:7" x14ac:dyDescent="0.3">
      <c r="A2234" s="11" t="s">
        <v>7748</v>
      </c>
      <c r="B2234" s="11">
        <v>2014</v>
      </c>
      <c r="C2234" s="11" t="s">
        <v>7749</v>
      </c>
      <c r="D2234" s="11" t="s">
        <v>7736</v>
      </c>
      <c r="E2234" s="11">
        <v>29</v>
      </c>
      <c r="F2234" s="11">
        <v>2</v>
      </c>
      <c r="G2234" s="11" t="s">
        <v>7750</v>
      </c>
    </row>
    <row r="2235" spans="1:7" x14ac:dyDescent="0.3">
      <c r="A2235" s="11" t="s">
        <v>7751</v>
      </c>
      <c r="B2235" s="11">
        <v>2015</v>
      </c>
      <c r="C2235" s="11" t="s">
        <v>7752</v>
      </c>
      <c r="D2235" s="11" t="s">
        <v>7753</v>
      </c>
      <c r="E2235" s="11">
        <v>63</v>
      </c>
      <c r="G2235" s="11" t="s">
        <v>7754</v>
      </c>
    </row>
    <row r="2236" spans="1:7" x14ac:dyDescent="0.3">
      <c r="A2236" s="11" t="s">
        <v>7755</v>
      </c>
      <c r="B2236" s="11">
        <v>2019</v>
      </c>
      <c r="C2236" s="11" t="s">
        <v>7756</v>
      </c>
      <c r="D2236" s="11" t="s">
        <v>7757</v>
      </c>
      <c r="E2236" s="11">
        <v>125</v>
      </c>
      <c r="G2236" s="11" t="s">
        <v>7758</v>
      </c>
    </row>
    <row r="2237" spans="1:7" x14ac:dyDescent="0.3">
      <c r="A2237" s="11" t="s">
        <v>7759</v>
      </c>
      <c r="B2237" s="11">
        <v>2020</v>
      </c>
      <c r="C2237" s="11" t="s">
        <v>7760</v>
      </c>
      <c r="D2237" s="11" t="s">
        <v>7740</v>
      </c>
      <c r="E2237" s="11">
        <v>12</v>
      </c>
      <c r="F2237" s="11">
        <v>4</v>
      </c>
      <c r="G2237" s="11" t="s">
        <v>7761</v>
      </c>
    </row>
    <row r="2238" spans="1:7" x14ac:dyDescent="0.3">
      <c r="A2238" s="11" t="s">
        <v>7762</v>
      </c>
      <c r="B2238" s="11">
        <v>2020</v>
      </c>
      <c r="C2238" s="11" t="s">
        <v>7763</v>
      </c>
      <c r="D2238" s="11" t="s">
        <v>7764</v>
      </c>
      <c r="E2238" s="11">
        <v>15</v>
      </c>
      <c r="F2238" s="11">
        <v>1</v>
      </c>
      <c r="G2238" s="11" t="s">
        <v>7765</v>
      </c>
    </row>
    <row r="2239" spans="1:7" x14ac:dyDescent="0.3">
      <c r="A2239" s="11" t="s">
        <v>7766</v>
      </c>
      <c r="B2239" s="11">
        <v>2006</v>
      </c>
      <c r="C2239" s="11" t="s">
        <v>7767</v>
      </c>
      <c r="D2239" s="11" t="s">
        <v>7768</v>
      </c>
      <c r="E2239" s="11">
        <v>40</v>
      </c>
      <c r="F2239" s="11" t="s">
        <v>4837</v>
      </c>
      <c r="G2239" s="11" t="s">
        <v>7769</v>
      </c>
    </row>
    <row r="2240" spans="1:7" x14ac:dyDescent="0.3">
      <c r="A2240" s="11" t="s">
        <v>7770</v>
      </c>
      <c r="B2240" s="11">
        <v>2006</v>
      </c>
      <c r="C2240" s="11" t="s">
        <v>7771</v>
      </c>
      <c r="D2240" s="11" t="s">
        <v>7772</v>
      </c>
      <c r="G2240" s="11" t="s">
        <v>7773</v>
      </c>
    </row>
    <row r="2241" spans="1:7" x14ac:dyDescent="0.3">
      <c r="A2241" s="11" t="s">
        <v>7774</v>
      </c>
      <c r="B2241" s="11">
        <v>2005</v>
      </c>
      <c r="C2241" s="11" t="s">
        <v>7775</v>
      </c>
      <c r="D2241" s="11" t="s">
        <v>7776</v>
      </c>
      <c r="G2241" s="11" t="s">
        <v>7777</v>
      </c>
    </row>
    <row r="2242" spans="1:7" x14ac:dyDescent="0.3">
      <c r="A2242" s="11" t="s">
        <v>7778</v>
      </c>
      <c r="B2242" s="11">
        <v>2017</v>
      </c>
      <c r="C2242" s="11" t="s">
        <v>7779</v>
      </c>
      <c r="D2242" s="11" t="s">
        <v>7780</v>
      </c>
    </row>
    <row r="2243" spans="1:7" x14ac:dyDescent="0.3">
      <c r="A2243" s="11" t="s">
        <v>7781</v>
      </c>
      <c r="B2243" s="11">
        <v>2013</v>
      </c>
      <c r="C2243" s="11" t="s">
        <v>7782</v>
      </c>
      <c r="D2243" s="11" t="s">
        <v>7783</v>
      </c>
      <c r="G2243" s="11" t="s">
        <v>7784</v>
      </c>
    </row>
    <row r="2244" spans="1:7" x14ac:dyDescent="0.3">
      <c r="A2244" s="11" t="s">
        <v>7785</v>
      </c>
      <c r="B2244" s="11">
        <v>2013</v>
      </c>
      <c r="C2244" s="11" t="s">
        <v>7786</v>
      </c>
      <c r="D2244" s="11" t="s">
        <v>7787</v>
      </c>
    </row>
    <row r="2245" spans="1:7" x14ac:dyDescent="0.3">
      <c r="A2245" s="11" t="s">
        <v>7788</v>
      </c>
      <c r="B2245" s="11">
        <v>2014</v>
      </c>
      <c r="C2245" s="11" t="s">
        <v>7789</v>
      </c>
      <c r="D2245" s="11" t="s">
        <v>7790</v>
      </c>
    </row>
    <row r="2246" spans="1:7" x14ac:dyDescent="0.3">
      <c r="A2246" s="11" t="s">
        <v>7791</v>
      </c>
      <c r="B2246" s="11">
        <v>2014</v>
      </c>
      <c r="C2246" s="11" t="s">
        <v>3161</v>
      </c>
      <c r="D2246" s="11" t="s">
        <v>7792</v>
      </c>
      <c r="G2246" s="11" t="s">
        <v>7793</v>
      </c>
    </row>
    <row r="2247" spans="1:7" x14ac:dyDescent="0.3">
      <c r="A2247" s="11" t="s">
        <v>7794</v>
      </c>
      <c r="B2247" s="11">
        <v>2018</v>
      </c>
      <c r="C2247" s="11" t="s">
        <v>7795</v>
      </c>
      <c r="D2247" s="11" t="s">
        <v>7796</v>
      </c>
      <c r="G2247" s="11" t="s">
        <v>1622</v>
      </c>
    </row>
    <row r="2248" spans="1:7" x14ac:dyDescent="0.3">
      <c r="A2248" s="11" t="s">
        <v>7797</v>
      </c>
      <c r="B2248" s="11">
        <v>2018</v>
      </c>
      <c r="C2248" s="11" t="s">
        <v>6334</v>
      </c>
      <c r="D2248" s="11" t="s">
        <v>7798</v>
      </c>
      <c r="G2248" s="11" t="s">
        <v>1601</v>
      </c>
    </row>
    <row r="2249" spans="1:7" x14ac:dyDescent="0.3">
      <c r="A2249" s="11" t="s">
        <v>7799</v>
      </c>
      <c r="B2249" s="11">
        <v>2019</v>
      </c>
      <c r="C2249" s="11" t="s">
        <v>3718</v>
      </c>
      <c r="D2249" s="11" t="s">
        <v>7798</v>
      </c>
      <c r="G2249" s="11" t="s">
        <v>589</v>
      </c>
    </row>
    <row r="2250" spans="1:7" x14ac:dyDescent="0.3">
      <c r="A2250" s="11" t="s">
        <v>7800</v>
      </c>
      <c r="B2250" s="11">
        <v>2019</v>
      </c>
      <c r="C2250" s="11" t="s">
        <v>7801</v>
      </c>
      <c r="D2250" s="11" t="s">
        <v>7802</v>
      </c>
      <c r="G2250" s="11" t="s">
        <v>5538</v>
      </c>
    </row>
    <row r="2251" spans="1:7" x14ac:dyDescent="0.3">
      <c r="A2251" s="11" t="s">
        <v>7803</v>
      </c>
      <c r="B2251" s="11">
        <v>2020</v>
      </c>
      <c r="C2251" s="11" t="s">
        <v>7804</v>
      </c>
      <c r="D2251" s="11" t="s">
        <v>7805</v>
      </c>
      <c r="G2251" s="11" t="s">
        <v>2333</v>
      </c>
    </row>
    <row r="2252" spans="1:7" x14ac:dyDescent="0.3">
      <c r="A2252" s="11" t="s">
        <v>7806</v>
      </c>
      <c r="B2252" s="11">
        <v>2017</v>
      </c>
      <c r="C2252" s="11" t="s">
        <v>3847</v>
      </c>
      <c r="D2252" s="11" t="s">
        <v>1091</v>
      </c>
      <c r="E2252" s="11">
        <v>30</v>
      </c>
      <c r="G2252" s="11" t="s">
        <v>7807</v>
      </c>
    </row>
    <row r="2253" spans="1:7" x14ac:dyDescent="0.3">
      <c r="A2253" s="11" t="s">
        <v>7808</v>
      </c>
      <c r="B2253" s="11">
        <v>2020</v>
      </c>
      <c r="C2253" s="11" t="s">
        <v>7809</v>
      </c>
      <c r="D2253" s="11" t="s">
        <v>7810</v>
      </c>
    </row>
    <row r="2254" spans="1:7" x14ac:dyDescent="0.3">
      <c r="A2254" s="11" t="s">
        <v>7811</v>
      </c>
      <c r="B2254" s="11">
        <v>2010</v>
      </c>
      <c r="C2254" s="11" t="s">
        <v>7812</v>
      </c>
      <c r="D2254" s="11" t="s">
        <v>7813</v>
      </c>
    </row>
    <row r="2255" spans="1:7" x14ac:dyDescent="0.3">
      <c r="A2255" s="11" t="s">
        <v>7814</v>
      </c>
      <c r="B2255" s="11">
        <v>2011</v>
      </c>
      <c r="C2255" s="11" t="s">
        <v>7815</v>
      </c>
      <c r="D2255" s="11" t="s">
        <v>6425</v>
      </c>
      <c r="E2255" s="11">
        <v>1</v>
      </c>
      <c r="F2255" s="11">
        <v>12</v>
      </c>
      <c r="G2255" s="11" t="s">
        <v>7816</v>
      </c>
    </row>
    <row r="2256" spans="1:7" x14ac:dyDescent="0.3">
      <c r="A2256" s="11" t="s">
        <v>7817</v>
      </c>
      <c r="B2256" s="11">
        <v>2012</v>
      </c>
      <c r="C2256" s="11" t="s">
        <v>7818</v>
      </c>
      <c r="D2256" s="11" t="s">
        <v>7819</v>
      </c>
      <c r="G2256" s="11" t="s">
        <v>5538</v>
      </c>
    </row>
    <row r="2257" spans="1:7" x14ac:dyDescent="0.3">
      <c r="A2257" s="11" t="s">
        <v>7820</v>
      </c>
      <c r="B2257" s="11">
        <v>2016</v>
      </c>
      <c r="C2257" s="11" t="s">
        <v>7821</v>
      </c>
      <c r="D2257" s="11" t="s">
        <v>7822</v>
      </c>
      <c r="E2257" s="11">
        <v>28</v>
      </c>
      <c r="F2257" s="11">
        <v>10</v>
      </c>
      <c r="G2257" s="11" t="s">
        <v>7823</v>
      </c>
    </row>
    <row r="2258" spans="1:7" x14ac:dyDescent="0.3">
      <c r="A2258" s="11" t="s">
        <v>7824</v>
      </c>
      <c r="B2258" s="11">
        <v>2020</v>
      </c>
      <c r="C2258" s="11" t="s">
        <v>7825</v>
      </c>
      <c r="D2258" s="11" t="s">
        <v>7826</v>
      </c>
      <c r="E2258" s="11">
        <v>63</v>
      </c>
      <c r="G2258" s="11" t="s">
        <v>7827</v>
      </c>
    </row>
    <row r="2259" spans="1:7" x14ac:dyDescent="0.3">
      <c r="A2259" s="11" t="s">
        <v>7828</v>
      </c>
      <c r="B2259" s="11">
        <v>2021</v>
      </c>
      <c r="C2259" s="11" t="s">
        <v>7829</v>
      </c>
      <c r="D2259" s="11" t="s">
        <v>768</v>
      </c>
      <c r="E2259" s="11">
        <v>441</v>
      </c>
      <c r="G2259" s="11" t="s">
        <v>7830</v>
      </c>
    </row>
    <row r="2260" spans="1:7" x14ac:dyDescent="0.3">
      <c r="A2260" s="11" t="s">
        <v>7831</v>
      </c>
      <c r="B2260" s="11">
        <v>2018</v>
      </c>
      <c r="C2260" s="11" t="s">
        <v>7015</v>
      </c>
      <c r="D2260" s="11" t="s">
        <v>7718</v>
      </c>
      <c r="G2260" s="11" t="s">
        <v>1678</v>
      </c>
    </row>
    <row r="2261" spans="1:7" x14ac:dyDescent="0.3">
      <c r="A2261" s="11" t="s">
        <v>7832</v>
      </c>
      <c r="B2261" s="11">
        <v>2006</v>
      </c>
      <c r="C2261" s="11" t="s">
        <v>7833</v>
      </c>
      <c r="D2261" s="11" t="s">
        <v>1528</v>
      </c>
    </row>
    <row r="2262" spans="1:7" x14ac:dyDescent="0.3">
      <c r="A2262" s="11" t="s">
        <v>7834</v>
      </c>
      <c r="B2262" s="11">
        <v>2016</v>
      </c>
      <c r="C2262" s="11" t="s">
        <v>6305</v>
      </c>
      <c r="D2262" s="11" t="s">
        <v>7835</v>
      </c>
    </row>
    <row r="2263" spans="1:7" x14ac:dyDescent="0.3">
      <c r="A2263" s="11" t="s">
        <v>7836</v>
      </c>
      <c r="B2263" s="11">
        <v>2016</v>
      </c>
      <c r="C2263" s="11" t="s">
        <v>6922</v>
      </c>
      <c r="D2263" s="11" t="s">
        <v>7837</v>
      </c>
      <c r="G2263" s="11" t="s">
        <v>6924</v>
      </c>
    </row>
    <row r="2264" spans="1:7" x14ac:dyDescent="0.3">
      <c r="A2264" s="11" t="s">
        <v>7838</v>
      </c>
      <c r="B2264" s="11">
        <v>2018</v>
      </c>
      <c r="C2264" s="11" t="s">
        <v>7839</v>
      </c>
      <c r="D2264" s="11" t="s">
        <v>7840</v>
      </c>
      <c r="G2264" s="11" t="s">
        <v>7841</v>
      </c>
    </row>
    <row r="2265" spans="1:7" x14ac:dyDescent="0.3">
      <c r="A2265" s="11" t="s">
        <v>7842</v>
      </c>
      <c r="B2265" s="11">
        <v>2024</v>
      </c>
      <c r="C2265" s="11" t="s">
        <v>7843</v>
      </c>
      <c r="D2265" s="11" t="s">
        <v>7844</v>
      </c>
      <c r="G2265" s="11" t="s">
        <v>7845</v>
      </c>
    </row>
    <row r="2266" spans="1:7" x14ac:dyDescent="0.3">
      <c r="A2266" s="11" t="s">
        <v>7846</v>
      </c>
      <c r="B2266" s="11">
        <v>2022</v>
      </c>
      <c r="C2266" s="11" t="s">
        <v>7847</v>
      </c>
      <c r="D2266" s="11" t="s">
        <v>2803</v>
      </c>
      <c r="E2266" s="11">
        <v>13</v>
      </c>
      <c r="F2266" s="11">
        <v>1</v>
      </c>
      <c r="G2266" s="11" t="s">
        <v>7848</v>
      </c>
    </row>
    <row r="2267" spans="1:7" x14ac:dyDescent="0.3">
      <c r="A2267" s="11" t="s">
        <v>7849</v>
      </c>
      <c r="B2267" s="11">
        <v>2017</v>
      </c>
      <c r="C2267" s="11" t="s">
        <v>7850</v>
      </c>
      <c r="D2267" s="11" t="s">
        <v>1317</v>
      </c>
      <c r="E2267" s="11">
        <v>356</v>
      </c>
      <c r="F2267" s="11">
        <v>6334</v>
      </c>
      <c r="G2267" s="11" t="s">
        <v>7851</v>
      </c>
    </row>
    <row r="2268" spans="1:7" x14ac:dyDescent="0.3">
      <c r="A2268" s="11" t="s">
        <v>7852</v>
      </c>
      <c r="B2268" s="11">
        <v>2020</v>
      </c>
      <c r="C2268" s="11" t="s">
        <v>7853</v>
      </c>
      <c r="D2268" s="11" t="s">
        <v>7854</v>
      </c>
    </row>
    <row r="2269" spans="1:7" x14ac:dyDescent="0.3">
      <c r="A2269" s="11" t="s">
        <v>3909</v>
      </c>
      <c r="B2269" s="11">
        <v>2017</v>
      </c>
      <c r="C2269" s="11" t="s">
        <v>7855</v>
      </c>
      <c r="D2269" s="11" t="s">
        <v>7856</v>
      </c>
      <c r="G2269" s="11" t="s">
        <v>6666</v>
      </c>
    </row>
    <row r="2270" spans="1:7" x14ac:dyDescent="0.3">
      <c r="A2270" s="11" t="s">
        <v>7857</v>
      </c>
      <c r="B2270" s="11">
        <v>2024</v>
      </c>
      <c r="C2270" s="11" t="s">
        <v>7858</v>
      </c>
      <c r="D2270" s="11" t="s">
        <v>7859</v>
      </c>
      <c r="G2270" s="11" t="s">
        <v>7860</v>
      </c>
    </row>
    <row r="2271" spans="1:7" x14ac:dyDescent="0.3">
      <c r="A2271" s="11" t="s">
        <v>7861</v>
      </c>
      <c r="B2271" s="11">
        <v>2019</v>
      </c>
      <c r="C2271" s="11" t="s">
        <v>7862</v>
      </c>
      <c r="D2271" s="11" t="s">
        <v>7863</v>
      </c>
      <c r="E2271" s="11">
        <v>1</v>
      </c>
    </row>
    <row r="2272" spans="1:7" x14ac:dyDescent="0.3">
      <c r="A2272" s="11" t="s">
        <v>7864</v>
      </c>
      <c r="B2272" s="11">
        <v>2021</v>
      </c>
      <c r="C2272" s="11" t="s">
        <v>7865</v>
      </c>
      <c r="D2272" s="11" t="s">
        <v>7866</v>
      </c>
      <c r="G2272" s="11" t="s">
        <v>7867</v>
      </c>
    </row>
    <row r="2273" spans="1:8" x14ac:dyDescent="0.3">
      <c r="A2273" s="11" t="s">
        <v>7868</v>
      </c>
      <c r="B2273" s="11">
        <v>2021</v>
      </c>
      <c r="C2273" s="11" t="s">
        <v>7869</v>
      </c>
      <c r="D2273" s="11" t="s">
        <v>7854</v>
      </c>
    </row>
    <row r="2274" spans="1:8" x14ac:dyDescent="0.3">
      <c r="A2274" s="11" t="s">
        <v>7870</v>
      </c>
      <c r="B2274" s="11">
        <v>2015</v>
      </c>
      <c r="C2274" s="11" t="s">
        <v>1831</v>
      </c>
      <c r="D2274" s="11" t="s">
        <v>3205</v>
      </c>
      <c r="E2274" s="11">
        <v>10</v>
      </c>
      <c r="F2274" s="11">
        <v>4</v>
      </c>
      <c r="G2274" s="11" t="s">
        <v>1920</v>
      </c>
    </row>
    <row r="2275" spans="1:8" x14ac:dyDescent="0.3">
      <c r="A2275" s="11" t="s">
        <v>7871</v>
      </c>
      <c r="B2275" s="11">
        <v>2022</v>
      </c>
      <c r="C2275" s="11" t="s">
        <v>7872</v>
      </c>
      <c r="D2275" s="11" t="s">
        <v>7873</v>
      </c>
      <c r="E2275" s="11">
        <v>1</v>
      </c>
    </row>
    <row r="2276" spans="1:8" x14ac:dyDescent="0.3">
      <c r="A2276" s="11" t="s">
        <v>7874</v>
      </c>
      <c r="B2276" s="11">
        <v>2022</v>
      </c>
      <c r="C2276" s="11" t="s">
        <v>7875</v>
      </c>
      <c r="D2276" s="11" t="s">
        <v>7854</v>
      </c>
    </row>
    <row r="2277" spans="1:8" x14ac:dyDescent="0.3">
      <c r="A2277" s="11" t="s">
        <v>7876</v>
      </c>
      <c r="B2277" s="11">
        <v>2024</v>
      </c>
      <c r="C2277" s="11" t="s">
        <v>7877</v>
      </c>
      <c r="D2277" s="11" t="s">
        <v>7854</v>
      </c>
    </row>
    <row r="2278" spans="1:8" x14ac:dyDescent="0.3">
      <c r="A2278" s="11" t="s">
        <v>7878</v>
      </c>
      <c r="B2278" s="11">
        <v>2023</v>
      </c>
      <c r="C2278" s="11" t="s">
        <v>7879</v>
      </c>
      <c r="D2278" s="11" t="s">
        <v>768</v>
      </c>
      <c r="E2278" s="11">
        <v>546</v>
      </c>
      <c r="G2278" s="11">
        <v>126232</v>
      </c>
    </row>
    <row r="2279" spans="1:8" x14ac:dyDescent="0.3">
      <c r="A2279" s="11" t="s">
        <v>7880</v>
      </c>
      <c r="B2279" s="11">
        <v>2019</v>
      </c>
      <c r="C2279" s="11" t="s">
        <v>7881</v>
      </c>
      <c r="D2279" s="11" t="s">
        <v>7882</v>
      </c>
      <c r="G2279" s="11" t="s">
        <v>7883</v>
      </c>
    </row>
    <row r="2280" spans="1:8" x14ac:dyDescent="0.3">
      <c r="A2280" s="11" t="s">
        <v>7884</v>
      </c>
      <c r="B2280" s="11">
        <v>2023</v>
      </c>
      <c r="C2280" s="11" t="s">
        <v>7885</v>
      </c>
      <c r="D2280" s="11" t="s">
        <v>7886</v>
      </c>
      <c r="H2280" s="11" t="s">
        <v>7887</v>
      </c>
    </row>
    <row r="2281" spans="1:8" x14ac:dyDescent="0.3">
      <c r="A2281" s="11" t="s">
        <v>6031</v>
      </c>
      <c r="B2281" s="11">
        <v>2022</v>
      </c>
      <c r="C2281" s="11" t="s">
        <v>6032</v>
      </c>
      <c r="D2281" s="11" t="s">
        <v>6033</v>
      </c>
      <c r="G2281" s="11" t="s">
        <v>6034</v>
      </c>
    </row>
    <row r="2282" spans="1:8" x14ac:dyDescent="0.3">
      <c r="A2282" s="11" t="s">
        <v>7888</v>
      </c>
      <c r="B2282" s="11">
        <v>2019</v>
      </c>
      <c r="C2282" s="11" t="s">
        <v>7889</v>
      </c>
      <c r="D2282" s="11" t="s">
        <v>7890</v>
      </c>
    </row>
    <row r="2283" spans="1:8" x14ac:dyDescent="0.3">
      <c r="A2283" s="11" t="s">
        <v>7891</v>
      </c>
      <c r="B2283" s="11">
        <v>2024</v>
      </c>
      <c r="C2283" s="11" t="s">
        <v>7892</v>
      </c>
      <c r="D2283" s="11" t="s">
        <v>3517</v>
      </c>
      <c r="E2283" s="11">
        <v>332</v>
      </c>
      <c r="G2283" s="11">
        <v>104143</v>
      </c>
    </row>
    <row r="2284" spans="1:8" x14ac:dyDescent="0.3">
      <c r="A2284" s="11" t="s">
        <v>7893</v>
      </c>
      <c r="B2284" s="11">
        <v>2022</v>
      </c>
      <c r="C2284" s="11" t="s">
        <v>7894</v>
      </c>
      <c r="D2284" s="11" t="s">
        <v>7895</v>
      </c>
      <c r="G2284" s="11" t="s">
        <v>7896</v>
      </c>
    </row>
    <row r="2285" spans="1:8" x14ac:dyDescent="0.3">
      <c r="A2285" s="11" t="s">
        <v>7897</v>
      </c>
      <c r="B2285" s="11">
        <v>2024</v>
      </c>
      <c r="C2285" s="11" t="s">
        <v>7898</v>
      </c>
      <c r="D2285" s="11" t="s">
        <v>7854</v>
      </c>
    </row>
    <row r="2286" spans="1:8" x14ac:dyDescent="0.3">
      <c r="A2286" s="11" t="s">
        <v>7899</v>
      </c>
      <c r="B2286" s="11">
        <v>2019</v>
      </c>
      <c r="C2286" s="11" t="s">
        <v>7900</v>
      </c>
      <c r="D2286" s="11" t="s">
        <v>7854</v>
      </c>
    </row>
    <row r="2287" spans="1:8" x14ac:dyDescent="0.3">
      <c r="A2287" s="11" t="s">
        <v>7901</v>
      </c>
      <c r="B2287" s="11">
        <v>2017</v>
      </c>
      <c r="C2287" s="11" t="s">
        <v>7902</v>
      </c>
      <c r="D2287" s="11" t="s">
        <v>7854</v>
      </c>
    </row>
    <row r="2288" spans="1:8" x14ac:dyDescent="0.3">
      <c r="A2288" s="11" t="s">
        <v>7903</v>
      </c>
      <c r="B2288" s="11">
        <v>2017</v>
      </c>
      <c r="C2288" s="11" t="s">
        <v>7904</v>
      </c>
      <c r="D2288" s="11" t="s">
        <v>7854</v>
      </c>
    </row>
    <row r="2289" spans="1:7" x14ac:dyDescent="0.3">
      <c r="A2289" s="11" t="s">
        <v>7905</v>
      </c>
      <c r="B2289" s="11">
        <v>2024</v>
      </c>
      <c r="C2289" s="11" t="s">
        <v>7906</v>
      </c>
      <c r="D2289" s="11" t="s">
        <v>7859</v>
      </c>
      <c r="G2289" s="11" t="s">
        <v>7907</v>
      </c>
    </row>
    <row r="2290" spans="1:7" x14ac:dyDescent="0.3">
      <c r="A2290" s="11" t="s">
        <v>6203</v>
      </c>
      <c r="B2290" s="11">
        <v>2021</v>
      </c>
      <c r="C2290" s="11" t="s">
        <v>6204</v>
      </c>
      <c r="D2290" s="11" t="s">
        <v>4118</v>
      </c>
      <c r="E2290" s="11">
        <v>35</v>
      </c>
      <c r="G2290" s="11" t="s">
        <v>7908</v>
      </c>
    </row>
    <row r="2291" spans="1:7" x14ac:dyDescent="0.3">
      <c r="A2291" s="11" t="s">
        <v>7909</v>
      </c>
      <c r="B2291" s="11">
        <v>2023</v>
      </c>
      <c r="C2291" s="11" t="s">
        <v>7910</v>
      </c>
      <c r="D2291" s="11" t="s">
        <v>7911</v>
      </c>
      <c r="G2291" s="11" t="s">
        <v>7912</v>
      </c>
    </row>
    <row r="2292" spans="1:7" x14ac:dyDescent="0.3">
      <c r="A2292" s="11" t="s">
        <v>7913</v>
      </c>
      <c r="B2292" s="11">
        <v>2022</v>
      </c>
      <c r="C2292" s="11" t="s">
        <v>7914</v>
      </c>
      <c r="D2292" s="11" t="s">
        <v>1091</v>
      </c>
      <c r="E2292" s="11">
        <v>35</v>
      </c>
      <c r="G2292" s="11" t="s">
        <v>7915</v>
      </c>
    </row>
    <row r="2293" spans="1:7" x14ac:dyDescent="0.3">
      <c r="A2293" s="11" t="s">
        <v>7916</v>
      </c>
      <c r="B2293" s="11">
        <v>2019</v>
      </c>
      <c r="C2293" s="11" t="s">
        <v>7917</v>
      </c>
      <c r="D2293" s="11" t="s">
        <v>7918</v>
      </c>
      <c r="E2293" s="11">
        <v>1</v>
      </c>
      <c r="F2293" s="11">
        <v>8</v>
      </c>
      <c r="G2293" s="11">
        <v>9</v>
      </c>
    </row>
    <row r="2294" spans="1:7" x14ac:dyDescent="0.3">
      <c r="A2294" s="11" t="s">
        <v>7919</v>
      </c>
      <c r="B2294" s="11">
        <v>2019</v>
      </c>
      <c r="C2294" s="11" t="s">
        <v>7920</v>
      </c>
      <c r="D2294" s="11" t="s">
        <v>7854</v>
      </c>
    </row>
    <row r="2295" spans="1:7" x14ac:dyDescent="0.3">
      <c r="A2295" s="11" t="s">
        <v>7921</v>
      </c>
      <c r="B2295" s="11">
        <v>2024</v>
      </c>
      <c r="C2295" s="11" t="s">
        <v>7922</v>
      </c>
      <c r="D2295" s="11" t="s">
        <v>7854</v>
      </c>
    </row>
    <row r="2296" spans="1:7" x14ac:dyDescent="0.3">
      <c r="A2296" s="11" t="s">
        <v>7923</v>
      </c>
      <c r="B2296" s="11">
        <v>2024</v>
      </c>
      <c r="C2296" s="11" t="s">
        <v>7924</v>
      </c>
      <c r="D2296" s="11" t="s">
        <v>446</v>
      </c>
      <c r="E2296" s="11">
        <v>247</v>
      </c>
      <c r="G2296" s="11">
        <v>123211</v>
      </c>
    </row>
    <row r="2297" spans="1:7" x14ac:dyDescent="0.3">
      <c r="A2297" s="11" t="s">
        <v>7925</v>
      </c>
      <c r="B2297" s="11">
        <v>2023</v>
      </c>
      <c r="C2297" s="11" t="s">
        <v>7926</v>
      </c>
      <c r="D2297" s="11" t="s">
        <v>597</v>
      </c>
      <c r="E2297" s="11">
        <v>60</v>
      </c>
      <c r="F2297" s="11">
        <v>4</v>
      </c>
      <c r="G2297" s="11">
        <v>103381</v>
      </c>
    </row>
    <row r="2298" spans="1:7" x14ac:dyDescent="0.3">
      <c r="A2298" s="11" t="s">
        <v>7927</v>
      </c>
      <c r="B2298" s="11">
        <v>2017</v>
      </c>
      <c r="C2298" s="11" t="s">
        <v>3847</v>
      </c>
      <c r="D2298" s="11" t="s">
        <v>1091</v>
      </c>
      <c r="E2298" s="11">
        <v>30</v>
      </c>
      <c r="G2298" s="11" t="s">
        <v>7928</v>
      </c>
    </row>
    <row r="2299" spans="1:7" x14ac:dyDescent="0.3">
      <c r="A2299" s="11" t="s">
        <v>4226</v>
      </c>
      <c r="B2299" s="11">
        <v>2020</v>
      </c>
      <c r="C2299" s="11" t="s">
        <v>4227</v>
      </c>
      <c r="D2299" s="11" t="s">
        <v>7854</v>
      </c>
    </row>
    <row r="2300" spans="1:7" x14ac:dyDescent="0.3">
      <c r="A2300" s="11" t="s">
        <v>7929</v>
      </c>
      <c r="B2300" s="11">
        <v>2023</v>
      </c>
      <c r="C2300" s="11" t="s">
        <v>7930</v>
      </c>
      <c r="D2300" s="11" t="s">
        <v>7931</v>
      </c>
      <c r="E2300" s="11">
        <v>2</v>
      </c>
      <c r="G2300" s="11" t="s">
        <v>7932</v>
      </c>
    </row>
    <row r="2301" spans="1:7" x14ac:dyDescent="0.3">
      <c r="A2301" s="11" t="s">
        <v>7933</v>
      </c>
      <c r="B2301" s="11">
        <v>2020</v>
      </c>
      <c r="C2301" s="11" t="s">
        <v>7934</v>
      </c>
      <c r="D2301" s="11" t="s">
        <v>7935</v>
      </c>
      <c r="G2301" s="11" t="s">
        <v>5483</v>
      </c>
    </row>
    <row r="2302" spans="1:7" x14ac:dyDescent="0.3">
      <c r="A2302" s="11" t="s">
        <v>7936</v>
      </c>
      <c r="B2302" s="11">
        <v>2023</v>
      </c>
      <c r="C2302" s="11" t="s">
        <v>7937</v>
      </c>
      <c r="D2302" s="11" t="s">
        <v>7854</v>
      </c>
    </row>
    <row r="2303" spans="1:7" x14ac:dyDescent="0.3">
      <c r="A2303" s="11" t="s">
        <v>3402</v>
      </c>
      <c r="B2303" s="11">
        <v>2019</v>
      </c>
      <c r="C2303" s="11" t="s">
        <v>6443</v>
      </c>
      <c r="D2303" s="11" t="s">
        <v>7854</v>
      </c>
    </row>
    <row r="2304" spans="1:7" x14ac:dyDescent="0.3">
      <c r="A2304" s="11" t="s">
        <v>7938</v>
      </c>
      <c r="B2304" s="11">
        <v>2020</v>
      </c>
      <c r="C2304" s="11" t="s">
        <v>7939</v>
      </c>
      <c r="D2304" s="11" t="s">
        <v>7854</v>
      </c>
    </row>
    <row r="2305" spans="1:7" x14ac:dyDescent="0.3">
      <c r="A2305" s="11" t="s">
        <v>7940</v>
      </c>
      <c r="B2305" s="11">
        <v>2025</v>
      </c>
      <c r="C2305" s="11" t="s">
        <v>7941</v>
      </c>
      <c r="D2305" s="11" t="s">
        <v>7942</v>
      </c>
      <c r="G2305" s="11" t="s">
        <v>7943</v>
      </c>
    </row>
    <row r="2306" spans="1:7" x14ac:dyDescent="0.3">
      <c r="A2306" s="11" t="s">
        <v>7944</v>
      </c>
      <c r="B2306" s="11">
        <v>2023</v>
      </c>
      <c r="C2306" s="11" t="s">
        <v>7945</v>
      </c>
      <c r="D2306" s="11" t="s">
        <v>7946</v>
      </c>
      <c r="E2306" s="11">
        <v>1</v>
      </c>
    </row>
    <row r="2307" spans="1:7" x14ac:dyDescent="0.3">
      <c r="A2307" s="11" t="s">
        <v>7947</v>
      </c>
      <c r="B2307" s="11">
        <v>2009</v>
      </c>
      <c r="C2307" s="11" t="s">
        <v>7948</v>
      </c>
      <c r="D2307" s="11" t="s">
        <v>7949</v>
      </c>
      <c r="E2307" s="11">
        <v>2</v>
      </c>
      <c r="G2307" s="11" t="s">
        <v>1787</v>
      </c>
    </row>
    <row r="2308" spans="1:7" x14ac:dyDescent="0.3">
      <c r="A2308" s="11" t="s">
        <v>7950</v>
      </c>
      <c r="B2308" s="11">
        <v>2015</v>
      </c>
      <c r="C2308" s="11" t="s">
        <v>7951</v>
      </c>
      <c r="D2308" s="11" t="s">
        <v>7952</v>
      </c>
      <c r="G2308" s="11" t="s">
        <v>7953</v>
      </c>
    </row>
    <row r="2309" spans="1:7" x14ac:dyDescent="0.3">
      <c r="A2309" s="11" t="s">
        <v>4680</v>
      </c>
      <c r="B2309" s="11">
        <v>2016</v>
      </c>
      <c r="C2309" s="11" t="s">
        <v>4681</v>
      </c>
      <c r="D2309" s="11" t="s">
        <v>7954</v>
      </c>
      <c r="G2309" s="11" t="s">
        <v>6672</v>
      </c>
    </row>
    <row r="2310" spans="1:7" x14ac:dyDescent="0.3">
      <c r="A2310" s="11" t="s">
        <v>7955</v>
      </c>
      <c r="B2310" s="11">
        <v>2017</v>
      </c>
      <c r="C2310" s="11" t="s">
        <v>7956</v>
      </c>
      <c r="D2310" s="11" t="s">
        <v>7957</v>
      </c>
    </row>
    <row r="2311" spans="1:7" x14ac:dyDescent="0.3">
      <c r="A2311" s="11" t="s">
        <v>7958</v>
      </c>
      <c r="B2311" s="11">
        <v>2017</v>
      </c>
      <c r="C2311" s="11" t="s">
        <v>7959</v>
      </c>
      <c r="D2311" s="11" t="s">
        <v>7960</v>
      </c>
      <c r="G2311" s="11" t="s">
        <v>5538</v>
      </c>
    </row>
    <row r="2312" spans="1:7" x14ac:dyDescent="0.3">
      <c r="A2312" s="11" t="s">
        <v>7961</v>
      </c>
      <c r="B2312" s="11">
        <v>2018</v>
      </c>
      <c r="C2312" s="11" t="s">
        <v>7962</v>
      </c>
      <c r="D2312" s="11" t="s">
        <v>7963</v>
      </c>
    </row>
    <row r="2313" spans="1:7" x14ac:dyDescent="0.3">
      <c r="A2313" s="11" t="s">
        <v>836</v>
      </c>
      <c r="B2313" s="11">
        <v>2018</v>
      </c>
      <c r="C2313" s="11" t="s">
        <v>7964</v>
      </c>
      <c r="D2313" s="11" t="s">
        <v>7965</v>
      </c>
    </row>
    <row r="2314" spans="1:7" x14ac:dyDescent="0.3">
      <c r="A2314" s="11" t="s">
        <v>7966</v>
      </c>
      <c r="B2314" s="11">
        <v>2019</v>
      </c>
      <c r="C2314" s="11" t="s">
        <v>7967</v>
      </c>
      <c r="D2314" s="11" t="s">
        <v>7968</v>
      </c>
      <c r="G2314" s="11" t="s">
        <v>2197</v>
      </c>
    </row>
    <row r="2315" spans="1:7" x14ac:dyDescent="0.3">
      <c r="A2315" s="11" t="s">
        <v>7969</v>
      </c>
      <c r="B2315" s="11">
        <v>2019</v>
      </c>
      <c r="C2315" s="11" t="s">
        <v>7970</v>
      </c>
      <c r="D2315" s="11" t="s">
        <v>7971</v>
      </c>
    </row>
    <row r="2316" spans="1:7" x14ac:dyDescent="0.3">
      <c r="A2316" s="11" t="s">
        <v>4590</v>
      </c>
      <c r="B2316" s="11">
        <v>2019</v>
      </c>
      <c r="C2316" s="11" t="s">
        <v>135</v>
      </c>
      <c r="D2316" s="11" t="s">
        <v>437</v>
      </c>
      <c r="E2316" s="11">
        <v>93</v>
      </c>
      <c r="G2316" s="11" t="s">
        <v>622</v>
      </c>
    </row>
    <row r="2317" spans="1:7" x14ac:dyDescent="0.3">
      <c r="A2317" s="11" t="s">
        <v>7972</v>
      </c>
      <c r="B2317" s="11">
        <v>2019</v>
      </c>
      <c r="C2317" s="11" t="s">
        <v>1888</v>
      </c>
      <c r="D2317" s="11" t="s">
        <v>715</v>
      </c>
      <c r="E2317" s="11">
        <v>7</v>
      </c>
      <c r="G2317" s="11" t="s">
        <v>1889</v>
      </c>
    </row>
    <row r="2318" spans="1:7" x14ac:dyDescent="0.3">
      <c r="A2318" s="11" t="s">
        <v>7973</v>
      </c>
      <c r="B2318" s="11">
        <v>2019</v>
      </c>
      <c r="C2318" s="11" t="s">
        <v>7974</v>
      </c>
      <c r="D2318" s="11" t="s">
        <v>7975</v>
      </c>
      <c r="E2318" s="11">
        <v>28</v>
      </c>
      <c r="F2318" s="11">
        <v>2</v>
      </c>
      <c r="G2318" s="11" t="s">
        <v>7976</v>
      </c>
    </row>
    <row r="2319" spans="1:7" x14ac:dyDescent="0.3">
      <c r="A2319" s="11" t="s">
        <v>4121</v>
      </c>
      <c r="B2319" s="11">
        <v>2020</v>
      </c>
      <c r="C2319" s="11" t="s">
        <v>7977</v>
      </c>
      <c r="D2319" s="11" t="s">
        <v>7978</v>
      </c>
      <c r="G2319" s="11" t="s">
        <v>4124</v>
      </c>
    </row>
    <row r="2320" spans="1:7" x14ac:dyDescent="0.3">
      <c r="A2320" s="11" t="s">
        <v>7979</v>
      </c>
      <c r="B2320" s="11">
        <v>2020</v>
      </c>
      <c r="C2320" s="11" t="s">
        <v>7980</v>
      </c>
      <c r="D2320" s="11" t="s">
        <v>715</v>
      </c>
      <c r="E2320" s="11">
        <v>8</v>
      </c>
      <c r="G2320" s="11" t="s">
        <v>7981</v>
      </c>
    </row>
    <row r="2321" spans="1:7" x14ac:dyDescent="0.3">
      <c r="A2321" s="11" t="s">
        <v>7982</v>
      </c>
      <c r="B2321" s="11">
        <v>2020</v>
      </c>
      <c r="C2321" s="11" t="s">
        <v>7983</v>
      </c>
      <c r="D2321" s="11" t="s">
        <v>715</v>
      </c>
      <c r="E2321" s="11">
        <v>8</v>
      </c>
      <c r="G2321" s="11" t="s">
        <v>7984</v>
      </c>
    </row>
    <row r="2322" spans="1:7" x14ac:dyDescent="0.3">
      <c r="A2322" s="11" t="s">
        <v>567</v>
      </c>
      <c r="B2322" s="11">
        <v>2020</v>
      </c>
      <c r="C2322" s="11" t="s">
        <v>7613</v>
      </c>
      <c r="D2322" s="11" t="s">
        <v>495</v>
      </c>
      <c r="E2322" s="11">
        <v>91</v>
      </c>
      <c r="G2322" s="11">
        <v>106198</v>
      </c>
    </row>
    <row r="2323" spans="1:7" x14ac:dyDescent="0.3">
      <c r="A2323" s="11" t="s">
        <v>7985</v>
      </c>
      <c r="B2323" s="11">
        <v>2020</v>
      </c>
      <c r="C2323" s="11" t="s">
        <v>7986</v>
      </c>
      <c r="D2323" s="11" t="s">
        <v>7987</v>
      </c>
    </row>
    <row r="2324" spans="1:7" x14ac:dyDescent="0.3">
      <c r="A2324" s="11" t="s">
        <v>3886</v>
      </c>
      <c r="B2324" s="11">
        <v>2020</v>
      </c>
      <c r="C2324" s="11" t="s">
        <v>3887</v>
      </c>
      <c r="D2324" s="11" t="s">
        <v>2832</v>
      </c>
      <c r="E2324" s="11">
        <v>90</v>
      </c>
      <c r="G2324" s="11">
        <v>101710</v>
      </c>
    </row>
    <row r="2325" spans="1:7" x14ac:dyDescent="0.3">
      <c r="A2325" s="11" t="s">
        <v>3867</v>
      </c>
      <c r="B2325" s="11">
        <v>2020</v>
      </c>
      <c r="C2325" s="11" t="s">
        <v>3868</v>
      </c>
      <c r="D2325" s="11" t="s">
        <v>3869</v>
      </c>
      <c r="E2325" s="11">
        <v>3</v>
      </c>
      <c r="F2325" s="11">
        <v>2</v>
      </c>
      <c r="G2325" s="11" t="s">
        <v>3870</v>
      </c>
    </row>
    <row r="2326" spans="1:7" x14ac:dyDescent="0.3">
      <c r="A2326" s="11" t="s">
        <v>7988</v>
      </c>
      <c r="B2326" s="11">
        <v>2020</v>
      </c>
      <c r="C2326" s="11" t="s">
        <v>7989</v>
      </c>
      <c r="D2326" s="11" t="s">
        <v>7990</v>
      </c>
      <c r="G2326" s="11" t="s">
        <v>7991</v>
      </c>
    </row>
    <row r="2327" spans="1:7" x14ac:dyDescent="0.3">
      <c r="A2327" s="11" t="s">
        <v>7992</v>
      </c>
      <c r="B2327" s="11">
        <v>2021</v>
      </c>
      <c r="C2327" s="11" t="s">
        <v>7993</v>
      </c>
      <c r="D2327" s="11" t="s">
        <v>446</v>
      </c>
      <c r="E2327" s="11">
        <v>175</v>
      </c>
      <c r="G2327" s="11">
        <v>114751</v>
      </c>
    </row>
    <row r="2328" spans="1:7" x14ac:dyDescent="0.3">
      <c r="A2328" s="11" t="s">
        <v>7994</v>
      </c>
      <c r="B2328" s="11">
        <v>2021</v>
      </c>
      <c r="C2328" s="11" t="s">
        <v>7995</v>
      </c>
      <c r="D2328" s="11" t="s">
        <v>495</v>
      </c>
      <c r="E2328" s="11">
        <v>105</v>
      </c>
      <c r="G2328" s="11">
        <v>107271</v>
      </c>
    </row>
    <row r="2329" spans="1:7" x14ac:dyDescent="0.3">
      <c r="A2329" s="11" t="s">
        <v>7996</v>
      </c>
      <c r="B2329" s="11">
        <v>2022</v>
      </c>
      <c r="C2329" s="11" t="s">
        <v>7997</v>
      </c>
      <c r="D2329" s="11" t="s">
        <v>7998</v>
      </c>
      <c r="G2329" s="11" t="s">
        <v>7999</v>
      </c>
    </row>
    <row r="2330" spans="1:7" x14ac:dyDescent="0.3">
      <c r="A2330" s="11" t="s">
        <v>8000</v>
      </c>
      <c r="B2330" s="11">
        <v>2021</v>
      </c>
      <c r="C2330" s="11" t="s">
        <v>8001</v>
      </c>
      <c r="D2330" s="11" t="s">
        <v>8002</v>
      </c>
      <c r="E2330" s="11">
        <v>1</v>
      </c>
      <c r="G2330" s="11" t="s">
        <v>8003</v>
      </c>
    </row>
    <row r="2331" spans="1:7" x14ac:dyDescent="0.3">
      <c r="A2331" s="11" t="s">
        <v>8004</v>
      </c>
      <c r="B2331" s="11">
        <v>2021</v>
      </c>
      <c r="C2331" s="11" t="s">
        <v>8005</v>
      </c>
      <c r="D2331" s="11" t="s">
        <v>8006</v>
      </c>
    </row>
    <row r="2332" spans="1:7" x14ac:dyDescent="0.3">
      <c r="A2332" s="11" t="s">
        <v>4594</v>
      </c>
      <c r="B2332" s="11">
        <v>2021</v>
      </c>
      <c r="C2332" s="11" t="s">
        <v>4595</v>
      </c>
      <c r="D2332" s="11" t="s">
        <v>8007</v>
      </c>
      <c r="G2332" s="11" t="s">
        <v>8008</v>
      </c>
    </row>
    <row r="2333" spans="1:7" x14ac:dyDescent="0.3">
      <c r="A2333" s="11" t="s">
        <v>8009</v>
      </c>
      <c r="B2333" s="11">
        <v>2021</v>
      </c>
      <c r="C2333" s="11" t="s">
        <v>8010</v>
      </c>
      <c r="D2333" s="11" t="s">
        <v>8011</v>
      </c>
      <c r="G2333" s="11" t="s">
        <v>2045</v>
      </c>
    </row>
    <row r="2334" spans="1:7" x14ac:dyDescent="0.3">
      <c r="A2334" s="11" t="s">
        <v>8012</v>
      </c>
      <c r="B2334" s="11">
        <v>2021</v>
      </c>
      <c r="C2334" s="11" t="s">
        <v>8013</v>
      </c>
      <c r="D2334" s="11" t="s">
        <v>8014</v>
      </c>
      <c r="G2334" s="11" t="s">
        <v>8015</v>
      </c>
    </row>
    <row r="2335" spans="1:7" x14ac:dyDescent="0.3">
      <c r="A2335" s="11" t="s">
        <v>8016</v>
      </c>
      <c r="B2335" s="11">
        <v>2021</v>
      </c>
      <c r="C2335" s="11" t="s">
        <v>8017</v>
      </c>
      <c r="D2335" s="11" t="s">
        <v>8018</v>
      </c>
      <c r="G2335" s="11" t="s">
        <v>8019</v>
      </c>
    </row>
    <row r="2336" spans="1:7" x14ac:dyDescent="0.3">
      <c r="A2336" s="11" t="s">
        <v>8020</v>
      </c>
      <c r="B2336" s="11">
        <v>2021</v>
      </c>
      <c r="C2336" s="11" t="s">
        <v>8021</v>
      </c>
      <c r="D2336" s="11" t="s">
        <v>597</v>
      </c>
      <c r="E2336" s="11">
        <v>58</v>
      </c>
      <c r="F2336" s="11">
        <v>5</v>
      </c>
      <c r="G2336" s="11">
        <v>102616</v>
      </c>
    </row>
    <row r="2337" spans="1:7" x14ac:dyDescent="0.3">
      <c r="A2337" s="11" t="s">
        <v>3913</v>
      </c>
      <c r="B2337" s="11">
        <v>2021</v>
      </c>
      <c r="C2337" s="11" t="s">
        <v>322</v>
      </c>
      <c r="D2337" s="11" t="s">
        <v>597</v>
      </c>
      <c r="E2337" s="11">
        <v>58</v>
      </c>
      <c r="F2337" s="11">
        <v>4</v>
      </c>
      <c r="G2337" s="11">
        <v>102600</v>
      </c>
    </row>
    <row r="2338" spans="1:7" x14ac:dyDescent="0.3">
      <c r="A2338" s="11" t="s">
        <v>8022</v>
      </c>
      <c r="B2338" s="11">
        <v>2021</v>
      </c>
      <c r="C2338" s="11" t="s">
        <v>200</v>
      </c>
      <c r="D2338" s="11" t="s">
        <v>446</v>
      </c>
      <c r="E2338" s="11">
        <v>179</v>
      </c>
      <c r="G2338" s="11">
        <v>115001</v>
      </c>
    </row>
    <row r="2339" spans="1:7" x14ac:dyDescent="0.3">
      <c r="A2339" s="11" t="s">
        <v>8023</v>
      </c>
      <c r="B2339" s="11">
        <v>2021</v>
      </c>
      <c r="C2339" s="11" t="s">
        <v>8024</v>
      </c>
      <c r="D2339" s="11" t="s">
        <v>8025</v>
      </c>
      <c r="E2339" s="11">
        <v>51</v>
      </c>
      <c r="F2339" s="11">
        <v>9</v>
      </c>
      <c r="G2339" s="11" t="s">
        <v>8026</v>
      </c>
    </row>
    <row r="2340" spans="1:7" x14ac:dyDescent="0.3">
      <c r="A2340" s="11" t="s">
        <v>8027</v>
      </c>
      <c r="B2340" s="11">
        <v>2021</v>
      </c>
      <c r="C2340" s="11" t="s">
        <v>8028</v>
      </c>
      <c r="D2340" s="11" t="s">
        <v>4118</v>
      </c>
      <c r="E2340" s="11">
        <v>35</v>
      </c>
      <c r="G2340" s="11" t="s">
        <v>8029</v>
      </c>
    </row>
    <row r="2341" spans="1:7" x14ac:dyDescent="0.3">
      <c r="A2341" s="11" t="s">
        <v>8030</v>
      </c>
      <c r="B2341" s="11">
        <v>2022</v>
      </c>
      <c r="C2341" s="11" t="s">
        <v>8031</v>
      </c>
      <c r="D2341" s="11" t="s">
        <v>768</v>
      </c>
      <c r="E2341" s="11">
        <v>470</v>
      </c>
      <c r="G2341" s="11" t="s">
        <v>8032</v>
      </c>
    </row>
    <row r="2342" spans="1:7" x14ac:dyDescent="0.3">
      <c r="A2342" s="11" t="s">
        <v>8033</v>
      </c>
      <c r="B2342" s="11">
        <v>2022</v>
      </c>
      <c r="C2342" s="11" t="s">
        <v>8034</v>
      </c>
      <c r="D2342" s="11" t="s">
        <v>8035</v>
      </c>
      <c r="E2342" s="11">
        <v>56</v>
      </c>
      <c r="F2342" s="11">
        <v>3</v>
      </c>
      <c r="G2342" s="11" t="s">
        <v>8036</v>
      </c>
    </row>
    <row r="2343" spans="1:7" x14ac:dyDescent="0.3">
      <c r="A2343" s="11" t="s">
        <v>8037</v>
      </c>
      <c r="B2343" s="11">
        <v>2022</v>
      </c>
      <c r="C2343" s="11" t="s">
        <v>8038</v>
      </c>
      <c r="D2343" s="11" t="s">
        <v>8039</v>
      </c>
      <c r="E2343" s="11">
        <v>291</v>
      </c>
      <c r="F2343" s="11">
        <v>1</v>
      </c>
      <c r="G2343" s="11" t="s">
        <v>8040</v>
      </c>
    </row>
    <row r="2344" spans="1:7" x14ac:dyDescent="0.3">
      <c r="A2344" s="11" t="s">
        <v>4610</v>
      </c>
      <c r="B2344" s="11">
        <v>2022</v>
      </c>
      <c r="C2344" s="11" t="s">
        <v>8041</v>
      </c>
      <c r="D2344" s="11" t="s">
        <v>4612</v>
      </c>
      <c r="E2344" s="11">
        <v>46</v>
      </c>
      <c r="G2344" s="11">
        <v>101152</v>
      </c>
    </row>
    <row r="2345" spans="1:7" x14ac:dyDescent="0.3">
      <c r="A2345" s="11" t="s">
        <v>8042</v>
      </c>
      <c r="B2345" s="11">
        <v>2022</v>
      </c>
      <c r="C2345" s="11" t="s">
        <v>8043</v>
      </c>
      <c r="D2345" s="11" t="s">
        <v>8044</v>
      </c>
      <c r="G2345" s="11" t="s">
        <v>8045</v>
      </c>
    </row>
    <row r="2346" spans="1:7" x14ac:dyDescent="0.3">
      <c r="A2346" s="11" t="s">
        <v>8046</v>
      </c>
      <c r="B2346" s="11">
        <v>2022</v>
      </c>
      <c r="C2346" s="11" t="s">
        <v>8047</v>
      </c>
      <c r="D2346" s="11" t="s">
        <v>773</v>
      </c>
      <c r="E2346" s="11">
        <v>81</v>
      </c>
      <c r="G2346" s="11" t="s">
        <v>8048</v>
      </c>
    </row>
    <row r="2347" spans="1:7" x14ac:dyDescent="0.3">
      <c r="A2347" s="11" t="s">
        <v>4555</v>
      </c>
      <c r="B2347" s="11">
        <v>2022</v>
      </c>
      <c r="C2347" s="11" t="s">
        <v>4556</v>
      </c>
      <c r="D2347" s="11" t="s">
        <v>715</v>
      </c>
      <c r="E2347" s="11">
        <v>10</v>
      </c>
      <c r="G2347" s="11" t="s">
        <v>4557</v>
      </c>
    </row>
    <row r="2348" spans="1:7" x14ac:dyDescent="0.3">
      <c r="A2348" s="11" t="s">
        <v>8049</v>
      </c>
      <c r="B2348" s="11">
        <v>2022</v>
      </c>
      <c r="C2348" s="11" t="s">
        <v>8050</v>
      </c>
      <c r="D2348" s="11" t="s">
        <v>2471</v>
      </c>
      <c r="G2348" s="11" t="s">
        <v>3170</v>
      </c>
    </row>
    <row r="2349" spans="1:7" x14ac:dyDescent="0.3">
      <c r="A2349" s="11" t="s">
        <v>7512</v>
      </c>
      <c r="B2349" s="11">
        <v>2022</v>
      </c>
      <c r="C2349" s="11" t="s">
        <v>7595</v>
      </c>
      <c r="D2349" s="11" t="s">
        <v>811</v>
      </c>
      <c r="E2349" s="11">
        <v>28</v>
      </c>
      <c r="F2349" s="11">
        <v>6</v>
      </c>
      <c r="G2349" s="11" t="s">
        <v>8051</v>
      </c>
    </row>
    <row r="2350" spans="1:7" x14ac:dyDescent="0.3">
      <c r="A2350" s="11" t="s">
        <v>8052</v>
      </c>
      <c r="B2350" s="11">
        <v>2022</v>
      </c>
      <c r="C2350" s="11" t="s">
        <v>8053</v>
      </c>
      <c r="D2350" s="11" t="s">
        <v>8054</v>
      </c>
      <c r="E2350" s="11">
        <v>3</v>
      </c>
      <c r="F2350" s="11">
        <v>11</v>
      </c>
      <c r="G2350" s="11" t="s">
        <v>8055</v>
      </c>
    </row>
    <row r="2351" spans="1:7" x14ac:dyDescent="0.3">
      <c r="A2351" s="11" t="s">
        <v>8056</v>
      </c>
      <c r="B2351" s="11">
        <v>2022</v>
      </c>
      <c r="C2351" s="11" t="s">
        <v>8057</v>
      </c>
      <c r="D2351" s="11" t="s">
        <v>8058</v>
      </c>
      <c r="G2351" s="11" t="s">
        <v>1666</v>
      </c>
    </row>
    <row r="2352" spans="1:7" x14ac:dyDescent="0.3">
      <c r="A2352" s="11" t="s">
        <v>8059</v>
      </c>
      <c r="B2352" s="11">
        <v>2022</v>
      </c>
      <c r="C2352" s="11" t="s">
        <v>8060</v>
      </c>
      <c r="D2352" s="11" t="s">
        <v>8061</v>
      </c>
      <c r="E2352" s="11">
        <v>60</v>
      </c>
      <c r="G2352" s="11" t="s">
        <v>1930</v>
      </c>
    </row>
    <row r="2353" spans="1:8" x14ac:dyDescent="0.3">
      <c r="A2353" s="11" t="s">
        <v>8049</v>
      </c>
      <c r="B2353" s="11">
        <v>2023</v>
      </c>
      <c r="C2353" s="11" t="s">
        <v>8062</v>
      </c>
      <c r="D2353" s="11" t="s">
        <v>2471</v>
      </c>
      <c r="G2353" s="11" t="s">
        <v>1930</v>
      </c>
    </row>
    <row r="2354" spans="1:8" x14ac:dyDescent="0.3">
      <c r="A2354" s="11" t="s">
        <v>8063</v>
      </c>
      <c r="B2354" s="11">
        <v>2017</v>
      </c>
      <c r="C2354" s="11" t="s">
        <v>8064</v>
      </c>
      <c r="D2354" s="11" t="s">
        <v>6698</v>
      </c>
      <c r="E2354" s="11" t="s">
        <v>8065</v>
      </c>
      <c r="G2354" s="11" t="s">
        <v>8066</v>
      </c>
      <c r="H2354" s="11" t="s">
        <v>8067</v>
      </c>
    </row>
    <row r="2355" spans="1:8" x14ac:dyDescent="0.3">
      <c r="A2355" s="11" t="s">
        <v>8068</v>
      </c>
      <c r="B2355" s="11">
        <v>2019</v>
      </c>
      <c r="C2355" s="11" t="s">
        <v>8069</v>
      </c>
      <c r="D2355" s="11" t="s">
        <v>1247</v>
      </c>
      <c r="E2355" s="11">
        <v>141</v>
      </c>
      <c r="G2355" s="11" t="s">
        <v>8070</v>
      </c>
      <c r="H2355" s="11" t="s">
        <v>8071</v>
      </c>
    </row>
    <row r="2356" spans="1:8" x14ac:dyDescent="0.3">
      <c r="A2356" s="11" t="s">
        <v>3886</v>
      </c>
      <c r="B2356" s="11">
        <v>2020</v>
      </c>
      <c r="C2356" s="11" t="s">
        <v>3887</v>
      </c>
      <c r="D2356" s="11" t="s">
        <v>6615</v>
      </c>
      <c r="E2356" s="11">
        <v>90</v>
      </c>
      <c r="G2356" s="11">
        <v>101710</v>
      </c>
      <c r="H2356" s="11" t="s">
        <v>4643</v>
      </c>
    </row>
    <row r="2357" spans="1:8" x14ac:dyDescent="0.3">
      <c r="A2357" s="11" t="s">
        <v>8072</v>
      </c>
      <c r="B2357" s="11">
        <v>2023</v>
      </c>
      <c r="C2357" s="11" t="s">
        <v>8073</v>
      </c>
      <c r="D2357" s="11" t="s">
        <v>6232</v>
      </c>
      <c r="H2357" s="11" t="s">
        <v>8074</v>
      </c>
    </row>
    <row r="2358" spans="1:8" x14ac:dyDescent="0.3">
      <c r="A2358" s="11" t="s">
        <v>8075</v>
      </c>
      <c r="B2358" s="11">
        <v>2019</v>
      </c>
      <c r="C2358" s="11" t="s">
        <v>8076</v>
      </c>
      <c r="D2358" s="11" t="s">
        <v>8077</v>
      </c>
      <c r="G2358" s="11" t="s">
        <v>760</v>
      </c>
      <c r="H2358" s="11" t="s">
        <v>8078</v>
      </c>
    </row>
    <row r="2359" spans="1:8" x14ac:dyDescent="0.3">
      <c r="A2359" s="11" t="s">
        <v>8079</v>
      </c>
      <c r="B2359" s="11">
        <v>2004</v>
      </c>
      <c r="C2359" s="11" t="s">
        <v>8080</v>
      </c>
      <c r="D2359" s="11" t="s">
        <v>8081</v>
      </c>
      <c r="G2359" s="11" t="s">
        <v>8082</v>
      </c>
    </row>
    <row r="2360" spans="1:8" x14ac:dyDescent="0.3">
      <c r="A2360" s="11" t="s">
        <v>8083</v>
      </c>
      <c r="B2360" s="11">
        <v>2023</v>
      </c>
      <c r="C2360" s="11" t="s">
        <v>8084</v>
      </c>
      <c r="D2360" s="11" t="s">
        <v>8085</v>
      </c>
      <c r="E2360" s="11">
        <v>13</v>
      </c>
      <c r="F2360" s="11">
        <v>10</v>
      </c>
      <c r="H2360" s="11" t="s">
        <v>8086</v>
      </c>
    </row>
    <row r="2361" spans="1:8" x14ac:dyDescent="0.3">
      <c r="A2361" s="11" t="s">
        <v>1229</v>
      </c>
      <c r="B2361" s="11">
        <v>2002</v>
      </c>
      <c r="C2361" s="11" t="s">
        <v>4679</v>
      </c>
      <c r="D2361" s="11" t="s">
        <v>1231</v>
      </c>
      <c r="E2361" s="11">
        <v>16</v>
      </c>
      <c r="F2361" s="11">
        <v>2</v>
      </c>
      <c r="G2361" s="11" t="s">
        <v>1782</v>
      </c>
      <c r="H2361" s="11" t="s">
        <v>1783</v>
      </c>
    </row>
    <row r="2362" spans="1:8" x14ac:dyDescent="0.3">
      <c r="A2362" s="11" t="s">
        <v>8087</v>
      </c>
      <c r="B2362" s="11">
        <v>2022</v>
      </c>
      <c r="C2362" s="11" t="s">
        <v>8088</v>
      </c>
      <c r="D2362" s="11" t="s">
        <v>8089</v>
      </c>
      <c r="E2362" s="11">
        <v>38</v>
      </c>
      <c r="F2362" s="11" t="s">
        <v>8090</v>
      </c>
      <c r="G2362" s="11" t="s">
        <v>8091</v>
      </c>
      <c r="H2362" s="11" t="s">
        <v>8092</v>
      </c>
    </row>
    <row r="2363" spans="1:8" x14ac:dyDescent="0.3">
      <c r="A2363" s="11" t="s">
        <v>8093</v>
      </c>
      <c r="B2363" s="11">
        <v>2020</v>
      </c>
      <c r="C2363" s="11" t="s">
        <v>8094</v>
      </c>
      <c r="D2363" s="11" t="s">
        <v>1555</v>
      </c>
      <c r="E2363" s="11">
        <v>66</v>
      </c>
      <c r="F2363" s="11">
        <v>6</v>
      </c>
      <c r="G2363" s="11" t="s">
        <v>8095</v>
      </c>
      <c r="H2363" s="11" t="s">
        <v>8096</v>
      </c>
    </row>
    <row r="2364" spans="1:8" x14ac:dyDescent="0.3">
      <c r="A2364" s="11" t="s">
        <v>8097</v>
      </c>
      <c r="B2364" s="11">
        <v>2020</v>
      </c>
      <c r="C2364" s="11" t="s">
        <v>8098</v>
      </c>
      <c r="D2364" s="11" t="s">
        <v>6061</v>
      </c>
      <c r="E2364" s="11">
        <v>27</v>
      </c>
      <c r="G2364" s="11" t="s">
        <v>8099</v>
      </c>
    </row>
    <row r="2365" spans="1:8" x14ac:dyDescent="0.3">
      <c r="A2365" s="11" t="s">
        <v>8100</v>
      </c>
      <c r="B2365" s="11">
        <v>2020</v>
      </c>
      <c r="C2365" s="11" t="s">
        <v>8101</v>
      </c>
      <c r="D2365" s="11"/>
      <c r="G2365" s="8" t="s">
        <v>8102</v>
      </c>
    </row>
    <row r="2366" spans="1:8" x14ac:dyDescent="0.3">
      <c r="A2366" s="11" t="s">
        <v>8103</v>
      </c>
      <c r="B2366" s="11">
        <v>2016</v>
      </c>
      <c r="C2366" s="11" t="s">
        <v>8104</v>
      </c>
      <c r="D2366" s="11" t="s">
        <v>437</v>
      </c>
      <c r="E2366" s="11">
        <v>55</v>
      </c>
      <c r="G2366" s="11" t="s">
        <v>8105</v>
      </c>
      <c r="H2366" s="11" t="s">
        <v>8106</v>
      </c>
    </row>
    <row r="2367" spans="1:8" x14ac:dyDescent="0.3">
      <c r="A2367" s="11" t="s">
        <v>8107</v>
      </c>
      <c r="B2367" s="11">
        <v>2020</v>
      </c>
      <c r="C2367" s="11" t="s">
        <v>8108</v>
      </c>
      <c r="D2367" s="11"/>
      <c r="G2367" s="8" t="s">
        <v>8109</v>
      </c>
    </row>
    <row r="2368" spans="1:8" x14ac:dyDescent="0.3">
      <c r="A2368" s="11" t="s">
        <v>8110</v>
      </c>
      <c r="B2368" s="11">
        <v>2018</v>
      </c>
      <c r="C2368" s="11" t="s">
        <v>6140</v>
      </c>
      <c r="D2368" s="11" t="s">
        <v>8111</v>
      </c>
      <c r="E2368" s="11">
        <v>10</v>
      </c>
    </row>
    <row r="2369" spans="1:8" x14ac:dyDescent="0.3">
      <c r="A2369" s="11" t="s">
        <v>4502</v>
      </c>
      <c r="B2369" s="11">
        <v>2022</v>
      </c>
      <c r="C2369" s="11" t="s">
        <v>4503</v>
      </c>
      <c r="D2369" s="11" t="s">
        <v>4504</v>
      </c>
      <c r="E2369" s="11">
        <v>45</v>
      </c>
      <c r="G2369" s="11">
        <v>101314</v>
      </c>
      <c r="H2369" s="11" t="s">
        <v>8112</v>
      </c>
    </row>
    <row r="2370" spans="1:8" x14ac:dyDescent="0.3">
      <c r="A2370" s="11" t="s">
        <v>8113</v>
      </c>
      <c r="B2370" s="11">
        <v>2018</v>
      </c>
      <c r="C2370" s="11" t="s">
        <v>8114</v>
      </c>
      <c r="D2370" s="11" t="s">
        <v>5254</v>
      </c>
      <c r="E2370" s="11">
        <v>2068</v>
      </c>
    </row>
    <row r="2371" spans="1:8" x14ac:dyDescent="0.3">
      <c r="A2371" s="11" t="s">
        <v>8115</v>
      </c>
      <c r="B2371" s="11">
        <v>2019</v>
      </c>
      <c r="C2371" s="11" t="s">
        <v>8116</v>
      </c>
      <c r="D2371" s="11" t="s">
        <v>8085</v>
      </c>
      <c r="E2371" s="11">
        <v>9</v>
      </c>
      <c r="F2371" s="11">
        <v>19</v>
      </c>
      <c r="G2371" s="11" t="s">
        <v>1950</v>
      </c>
      <c r="H2371" s="11" t="s">
        <v>8117</v>
      </c>
    </row>
    <row r="2372" spans="1:8" x14ac:dyDescent="0.3">
      <c r="A2372" s="11" t="s">
        <v>1732</v>
      </c>
      <c r="B2372" s="11">
        <v>2017</v>
      </c>
      <c r="C2372" s="11" t="s">
        <v>4477</v>
      </c>
      <c r="D2372" s="11"/>
      <c r="G2372" s="8" t="s">
        <v>8118</v>
      </c>
    </row>
    <row r="2373" spans="1:8" x14ac:dyDescent="0.3">
      <c r="A2373" s="11" t="s">
        <v>8119</v>
      </c>
      <c r="B2373" s="11">
        <v>2022</v>
      </c>
      <c r="C2373" s="11" t="s">
        <v>8120</v>
      </c>
      <c r="D2373" s="11" t="s">
        <v>8121</v>
      </c>
      <c r="G2373" s="11" t="s">
        <v>760</v>
      </c>
      <c r="H2373" s="11" t="s">
        <v>8122</v>
      </c>
    </row>
    <row r="2374" spans="1:8" x14ac:dyDescent="0.3">
      <c r="A2374" s="11" t="s">
        <v>8123</v>
      </c>
      <c r="B2374" s="11">
        <v>2017</v>
      </c>
      <c r="C2374" s="11" t="s">
        <v>8124</v>
      </c>
      <c r="D2374" s="11" t="s">
        <v>437</v>
      </c>
      <c r="E2374" s="11">
        <v>74</v>
      </c>
      <c r="G2374" s="11" t="s">
        <v>8125</v>
      </c>
      <c r="H2374" s="11" t="s">
        <v>8126</v>
      </c>
    </row>
    <row r="2375" spans="1:8" x14ac:dyDescent="0.3">
      <c r="A2375" s="11" t="s">
        <v>8127</v>
      </c>
      <c r="B2375" s="11">
        <v>2022</v>
      </c>
      <c r="C2375" s="11" t="s">
        <v>8128</v>
      </c>
      <c r="D2375" s="11" t="s">
        <v>6850</v>
      </c>
      <c r="E2375" s="11">
        <v>59</v>
      </c>
      <c r="F2375" s="11">
        <v>2</v>
      </c>
      <c r="G2375" s="11">
        <v>102872</v>
      </c>
      <c r="H2375" s="11" t="s">
        <v>8129</v>
      </c>
    </row>
    <row r="2376" spans="1:8" x14ac:dyDescent="0.3">
      <c r="A2376" s="11" t="s">
        <v>8130</v>
      </c>
      <c r="B2376" s="11">
        <v>2019</v>
      </c>
      <c r="C2376" s="11" t="s">
        <v>8131</v>
      </c>
      <c r="D2376" s="11" t="s">
        <v>6698</v>
      </c>
      <c r="E2376" s="11" t="s">
        <v>8132</v>
      </c>
    </row>
    <row r="2377" spans="1:8" x14ac:dyDescent="0.3">
      <c r="A2377" s="11" t="s">
        <v>8133</v>
      </c>
      <c r="B2377" s="11">
        <v>2022</v>
      </c>
      <c r="C2377" s="11" t="s">
        <v>8134</v>
      </c>
      <c r="D2377" s="11" t="s">
        <v>5974</v>
      </c>
      <c r="E2377" s="11" t="s">
        <v>8135</v>
      </c>
      <c r="G2377" s="11" t="s">
        <v>1666</v>
      </c>
      <c r="H2377" s="11" t="s">
        <v>8136</v>
      </c>
    </row>
    <row r="2378" spans="1:8" x14ac:dyDescent="0.3">
      <c r="A2378" s="11" t="s">
        <v>8137</v>
      </c>
      <c r="B2378" s="11">
        <v>2019</v>
      </c>
      <c r="C2378" s="11" t="s">
        <v>8138</v>
      </c>
      <c r="D2378" s="11" t="s">
        <v>8139</v>
      </c>
      <c r="E2378" s="11" t="s">
        <v>8140</v>
      </c>
      <c r="G2378" s="11" t="s">
        <v>8141</v>
      </c>
      <c r="H2378" s="11" t="s">
        <v>8142</v>
      </c>
    </row>
    <row r="2379" spans="1:8" x14ac:dyDescent="0.3">
      <c r="A2379" s="11" t="s">
        <v>8143</v>
      </c>
      <c r="B2379" s="11">
        <v>2020</v>
      </c>
      <c r="C2379" s="11" t="s">
        <v>8144</v>
      </c>
      <c r="D2379" s="11" t="s">
        <v>8085</v>
      </c>
      <c r="E2379" s="11">
        <v>10</v>
      </c>
      <c r="F2379" s="11">
        <v>23</v>
      </c>
      <c r="G2379" s="11" t="s">
        <v>2152</v>
      </c>
      <c r="H2379" s="11" t="s">
        <v>8086</v>
      </c>
    </row>
    <row r="2380" spans="1:8" x14ac:dyDescent="0.3">
      <c r="A2380" s="11" t="s">
        <v>8145</v>
      </c>
      <c r="B2380" s="11">
        <v>2020</v>
      </c>
      <c r="C2380" s="11" t="s">
        <v>8146</v>
      </c>
      <c r="D2380" s="11" t="s">
        <v>8147</v>
      </c>
      <c r="E2380" s="11">
        <v>31</v>
      </c>
      <c r="F2380" s="11">
        <v>3</v>
      </c>
      <c r="G2380" s="11" t="s">
        <v>8148</v>
      </c>
      <c r="H2380" s="11" t="s">
        <v>8149</v>
      </c>
    </row>
    <row r="2381" spans="1:8" x14ac:dyDescent="0.3">
      <c r="A2381" s="11" t="s">
        <v>8150</v>
      </c>
      <c r="B2381" s="11">
        <v>2019</v>
      </c>
      <c r="C2381" s="11" t="s">
        <v>8151</v>
      </c>
      <c r="D2381" s="11" t="s">
        <v>8152</v>
      </c>
      <c r="E2381" s="11">
        <v>14</v>
      </c>
      <c r="F2381" s="11">
        <v>1</v>
      </c>
      <c r="G2381" s="11" t="s">
        <v>8153</v>
      </c>
      <c r="H2381" s="11" t="s">
        <v>8154</v>
      </c>
    </row>
    <row r="2382" spans="1:8" x14ac:dyDescent="0.3">
      <c r="A2382" s="11" t="s">
        <v>8155</v>
      </c>
      <c r="B2382" s="11">
        <v>2013</v>
      </c>
      <c r="C2382" s="11" t="s">
        <v>8156</v>
      </c>
      <c r="D2382" s="11" t="s">
        <v>8157</v>
      </c>
      <c r="G2382" s="11" t="s">
        <v>760</v>
      </c>
      <c r="H2382" s="11" t="s">
        <v>8158</v>
      </c>
    </row>
    <row r="2383" spans="1:8" x14ac:dyDescent="0.3">
      <c r="A2383" s="11" t="s">
        <v>8159</v>
      </c>
      <c r="B2383" s="11">
        <v>2015</v>
      </c>
      <c r="C2383" s="11" t="s">
        <v>8160</v>
      </c>
      <c r="D2383" s="11" t="s">
        <v>437</v>
      </c>
      <c r="E2383" s="11">
        <v>52</v>
      </c>
      <c r="G2383" s="11" t="s">
        <v>8161</v>
      </c>
      <c r="H2383" s="11" t="s">
        <v>8162</v>
      </c>
    </row>
    <row r="2384" spans="1:8" x14ac:dyDescent="0.3">
      <c r="A2384" s="11" t="s">
        <v>8163</v>
      </c>
      <c r="B2384" s="11">
        <v>2019</v>
      </c>
      <c r="C2384" s="11" t="s">
        <v>8164</v>
      </c>
      <c r="D2384" s="11" t="s">
        <v>8165</v>
      </c>
      <c r="G2384" s="11" t="s">
        <v>2624</v>
      </c>
      <c r="H2384" s="11" t="s">
        <v>8166</v>
      </c>
    </row>
    <row r="2385" spans="1:8" x14ac:dyDescent="0.3">
      <c r="A2385" s="11" t="s">
        <v>8167</v>
      </c>
      <c r="B2385" s="11">
        <v>2019</v>
      </c>
      <c r="C2385" s="11" t="s">
        <v>8168</v>
      </c>
      <c r="D2385" s="11"/>
      <c r="G2385" s="8" t="s">
        <v>8169</v>
      </c>
    </row>
    <row r="2386" spans="1:8" x14ac:dyDescent="0.3">
      <c r="A2386" s="11" t="s">
        <v>8170</v>
      </c>
      <c r="B2386" s="11">
        <v>2021</v>
      </c>
      <c r="C2386" s="11" t="s">
        <v>8171</v>
      </c>
      <c r="D2386" s="11" t="s">
        <v>2443</v>
      </c>
      <c r="E2386" s="11">
        <v>118</v>
      </c>
      <c r="F2386" s="11">
        <v>26</v>
      </c>
      <c r="G2386" s="11" t="s">
        <v>1950</v>
      </c>
      <c r="H2386" s="11" t="s">
        <v>8172</v>
      </c>
    </row>
    <row r="2387" spans="1:8" x14ac:dyDescent="0.3">
      <c r="A2387" s="11" t="s">
        <v>8173</v>
      </c>
      <c r="B2387" s="11">
        <v>2020</v>
      </c>
      <c r="C2387" s="11" t="s">
        <v>8174</v>
      </c>
      <c r="D2387" s="11"/>
      <c r="G2387" s="8" t="s">
        <v>8175</v>
      </c>
    </row>
    <row r="2388" spans="1:8" x14ac:dyDescent="0.3">
      <c r="A2388" s="11" t="s">
        <v>8176</v>
      </c>
      <c r="B2388" s="11">
        <v>2017</v>
      </c>
      <c r="C2388" s="11" t="s">
        <v>8177</v>
      </c>
      <c r="D2388" s="11"/>
      <c r="G2388" s="8" t="s">
        <v>8178</v>
      </c>
    </row>
    <row r="2389" spans="1:8" x14ac:dyDescent="0.3">
      <c r="A2389" s="11" t="s">
        <v>8179</v>
      </c>
      <c r="B2389" s="11">
        <v>2020</v>
      </c>
      <c r="C2389" s="11" t="s">
        <v>8180</v>
      </c>
      <c r="D2389" s="11" t="s">
        <v>8181</v>
      </c>
      <c r="G2389" s="11" t="s">
        <v>8182</v>
      </c>
    </row>
    <row r="2390" spans="1:8" x14ac:dyDescent="0.3">
      <c r="A2390" s="11" t="s">
        <v>8183</v>
      </c>
      <c r="B2390" s="11">
        <v>2016</v>
      </c>
      <c r="C2390" s="11" t="s">
        <v>8184</v>
      </c>
      <c r="D2390" s="11"/>
      <c r="G2390" s="11" t="s">
        <v>8185</v>
      </c>
      <c r="H2390" s="11" t="s">
        <v>8186</v>
      </c>
    </row>
    <row r="2391" spans="1:8" x14ac:dyDescent="0.3">
      <c r="A2391" s="11" t="s">
        <v>8187</v>
      </c>
      <c r="B2391" s="11">
        <v>2020</v>
      </c>
      <c r="C2391" s="11" t="s">
        <v>1892</v>
      </c>
      <c r="D2391" s="11" t="s">
        <v>8188</v>
      </c>
      <c r="E2391" s="11">
        <v>10</v>
      </c>
      <c r="F2391" s="11">
        <v>1</v>
      </c>
      <c r="G2391" s="11" t="s">
        <v>855</v>
      </c>
      <c r="H2391" s="11" t="s">
        <v>1894</v>
      </c>
    </row>
    <row r="2392" spans="1:8" x14ac:dyDescent="0.3">
      <c r="A2392" s="11" t="s">
        <v>8189</v>
      </c>
      <c r="B2392" s="11">
        <v>2018</v>
      </c>
      <c r="C2392" s="11" t="s">
        <v>8190</v>
      </c>
      <c r="D2392" s="11" t="s">
        <v>8191</v>
      </c>
      <c r="G2392" s="11" t="s">
        <v>2197</v>
      </c>
      <c r="H2392" s="11" t="s">
        <v>8192</v>
      </c>
    </row>
    <row r="2393" spans="1:8" x14ac:dyDescent="0.3">
      <c r="A2393" s="11" t="s">
        <v>8193</v>
      </c>
      <c r="B2393" s="11">
        <v>2018</v>
      </c>
      <c r="C2393" s="11" t="s">
        <v>8194</v>
      </c>
      <c r="D2393" s="11" t="s">
        <v>8195</v>
      </c>
      <c r="G2393" s="11" t="s">
        <v>1787</v>
      </c>
      <c r="H2393" s="11" t="s">
        <v>8196</v>
      </c>
    </row>
    <row r="2394" spans="1:8" x14ac:dyDescent="0.3">
      <c r="A2394" s="11" t="s">
        <v>8197</v>
      </c>
      <c r="B2394" s="11">
        <v>2017</v>
      </c>
      <c r="C2394" s="11" t="s">
        <v>8198</v>
      </c>
      <c r="D2394" s="11" t="s">
        <v>1325</v>
      </c>
      <c r="E2394" s="11">
        <v>19</v>
      </c>
      <c r="F2394" s="11">
        <v>1</v>
      </c>
      <c r="G2394" s="11" t="s">
        <v>8199</v>
      </c>
      <c r="H2394" s="11" t="s">
        <v>8200</v>
      </c>
    </row>
    <row r="2395" spans="1:8" x14ac:dyDescent="0.3">
      <c r="A2395" s="11" t="s">
        <v>8201</v>
      </c>
      <c r="B2395" s="11">
        <v>2020</v>
      </c>
      <c r="C2395" s="11" t="s">
        <v>8202</v>
      </c>
      <c r="D2395" s="11"/>
      <c r="G2395" s="11" t="s">
        <v>1799</v>
      </c>
      <c r="H2395" s="11" t="s">
        <v>8203</v>
      </c>
    </row>
    <row r="2396" spans="1:8" x14ac:dyDescent="0.3">
      <c r="A2396" s="11" t="s">
        <v>3013</v>
      </c>
      <c r="B2396" s="11">
        <v>2018</v>
      </c>
      <c r="C2396" s="11" t="s">
        <v>8204</v>
      </c>
      <c r="D2396" s="11" t="s">
        <v>8205</v>
      </c>
      <c r="G2396" s="11" t="s">
        <v>3016</v>
      </c>
      <c r="H2396" s="11" t="s">
        <v>8206</v>
      </c>
    </row>
    <row r="2397" spans="1:8" x14ac:dyDescent="0.3">
      <c r="A2397" s="11" t="s">
        <v>8207</v>
      </c>
      <c r="B2397" s="11">
        <v>2019</v>
      </c>
      <c r="C2397" s="11" t="s">
        <v>8208</v>
      </c>
      <c r="D2397" s="11" t="s">
        <v>8209</v>
      </c>
      <c r="E2397" s="11">
        <v>3</v>
      </c>
      <c r="F2397" s="11">
        <v>10</v>
      </c>
      <c r="G2397" s="11" t="s">
        <v>8210</v>
      </c>
      <c r="H2397" s="11" t="s">
        <v>8211</v>
      </c>
    </row>
    <row r="2398" spans="1:8" x14ac:dyDescent="0.3">
      <c r="A2398" s="11" t="s">
        <v>8212</v>
      </c>
      <c r="B2398" s="11">
        <v>2017</v>
      </c>
      <c r="C2398" s="11" t="s">
        <v>8213</v>
      </c>
      <c r="D2398" s="11" t="s">
        <v>8214</v>
      </c>
      <c r="G2398" s="11" t="s">
        <v>8215</v>
      </c>
    </row>
    <row r="2399" spans="1:8" x14ac:dyDescent="0.3">
      <c r="A2399" s="11" t="s">
        <v>8216</v>
      </c>
      <c r="B2399" s="11">
        <v>2020</v>
      </c>
      <c r="C2399" s="11" t="s">
        <v>8217</v>
      </c>
      <c r="D2399" s="11" t="s">
        <v>8218</v>
      </c>
      <c r="E2399" s="11" t="s">
        <v>8219</v>
      </c>
      <c r="G2399" s="11" t="s">
        <v>8220</v>
      </c>
      <c r="H2399" s="11" t="s">
        <v>8221</v>
      </c>
    </row>
    <row r="2400" spans="1:8" x14ac:dyDescent="0.3">
      <c r="A2400" s="11" t="s">
        <v>444</v>
      </c>
      <c r="B2400" s="11">
        <v>2021</v>
      </c>
      <c r="C2400" s="11" t="s">
        <v>171</v>
      </c>
      <c r="D2400" s="11" t="s">
        <v>446</v>
      </c>
      <c r="E2400" s="11">
        <v>185</v>
      </c>
      <c r="G2400" s="11" t="s">
        <v>668</v>
      </c>
      <c r="H2400" s="11" t="s">
        <v>669</v>
      </c>
    </row>
    <row r="2401" spans="1:8" x14ac:dyDescent="0.3">
      <c r="A2401" s="11" t="s">
        <v>4145</v>
      </c>
      <c r="B2401" s="11">
        <v>2021</v>
      </c>
      <c r="C2401" s="11" t="s">
        <v>8222</v>
      </c>
      <c r="D2401" s="11" t="s">
        <v>8223</v>
      </c>
      <c r="G2401" s="11" t="s">
        <v>8224</v>
      </c>
    </row>
    <row r="2402" spans="1:8" x14ac:dyDescent="0.3">
      <c r="A2402" s="11" t="s">
        <v>8225</v>
      </c>
      <c r="B2402" s="11">
        <v>2019</v>
      </c>
      <c r="C2402" s="11" t="s">
        <v>8226</v>
      </c>
      <c r="D2402" s="11" t="s">
        <v>906</v>
      </c>
      <c r="E2402" s="11">
        <v>7</v>
      </c>
      <c r="G2402" s="11" t="s">
        <v>8227</v>
      </c>
      <c r="H2402" s="11" t="s">
        <v>8228</v>
      </c>
    </row>
    <row r="2403" spans="1:8" x14ac:dyDescent="0.3">
      <c r="A2403" s="11" t="s">
        <v>473</v>
      </c>
      <c r="B2403" s="11">
        <v>2017</v>
      </c>
      <c r="C2403" s="11" t="s">
        <v>474</v>
      </c>
      <c r="D2403" s="11" t="s">
        <v>475</v>
      </c>
      <c r="G2403" s="11" t="s">
        <v>476</v>
      </c>
    </row>
    <row r="2404" spans="1:8" x14ac:dyDescent="0.3">
      <c r="A2404" s="11" t="s">
        <v>488</v>
      </c>
      <c r="B2404" s="11">
        <v>2016</v>
      </c>
      <c r="C2404" s="11" t="s">
        <v>8229</v>
      </c>
      <c r="D2404" s="11" t="s">
        <v>8230</v>
      </c>
      <c r="E2404" s="11">
        <v>5</v>
      </c>
      <c r="G2404" s="11" t="s">
        <v>1601</v>
      </c>
      <c r="H2404" s="11" t="s">
        <v>5262</v>
      </c>
    </row>
    <row r="2405" spans="1:8" x14ac:dyDescent="0.3">
      <c r="A2405" s="11" t="s">
        <v>8231</v>
      </c>
      <c r="B2405" s="11">
        <v>2020</v>
      </c>
      <c r="C2405" s="11" t="s">
        <v>8232</v>
      </c>
      <c r="D2405" s="11" t="s">
        <v>3979</v>
      </c>
      <c r="G2405" s="11" t="s">
        <v>8233</v>
      </c>
    </row>
    <row r="2406" spans="1:8" x14ac:dyDescent="0.3">
      <c r="A2406" s="11" t="s">
        <v>1241</v>
      </c>
      <c r="B2406" s="11">
        <v>2012</v>
      </c>
      <c r="C2406" s="11" t="s">
        <v>1242</v>
      </c>
      <c r="D2406" s="11" t="s">
        <v>8234</v>
      </c>
      <c r="G2406" s="11" t="s">
        <v>1923</v>
      </c>
    </row>
    <row r="2407" spans="1:8" x14ac:dyDescent="0.3">
      <c r="A2407" s="11" t="s">
        <v>8235</v>
      </c>
      <c r="B2407" s="11">
        <v>2021</v>
      </c>
      <c r="C2407" s="11" t="s">
        <v>8236</v>
      </c>
      <c r="D2407" s="11" t="s">
        <v>8237</v>
      </c>
      <c r="G2407" s="11" t="s">
        <v>8238</v>
      </c>
      <c r="H2407" s="11" t="s">
        <v>8239</v>
      </c>
    </row>
    <row r="2408" spans="1:8" x14ac:dyDescent="0.3">
      <c r="A2408" s="11" t="s">
        <v>8240</v>
      </c>
      <c r="B2408" s="11">
        <v>2020</v>
      </c>
      <c r="C2408" s="11" t="s">
        <v>8241</v>
      </c>
      <c r="D2408" s="11" t="s">
        <v>8242</v>
      </c>
      <c r="G2408" s="11" t="s">
        <v>8243</v>
      </c>
      <c r="H2408" s="11" t="s">
        <v>8244</v>
      </c>
    </row>
    <row r="2409" spans="1:8" x14ac:dyDescent="0.3">
      <c r="A2409" s="11" t="s">
        <v>836</v>
      </c>
      <c r="B2409" s="11">
        <v>2019</v>
      </c>
      <c r="C2409" s="11" t="s">
        <v>3718</v>
      </c>
      <c r="D2409" s="11" t="s">
        <v>8245</v>
      </c>
      <c r="G2409" s="11" t="s">
        <v>839</v>
      </c>
      <c r="H2409" s="11" t="s">
        <v>8246</v>
      </c>
    </row>
    <row r="2410" spans="1:8" x14ac:dyDescent="0.3">
      <c r="A2410" s="11" t="s">
        <v>8247</v>
      </c>
      <c r="B2410" s="11">
        <v>2011</v>
      </c>
      <c r="C2410" s="11" t="s">
        <v>8248</v>
      </c>
      <c r="D2410" s="11" t="s">
        <v>2448</v>
      </c>
      <c r="G2410" s="11" t="s">
        <v>8249</v>
      </c>
    </row>
    <row r="2411" spans="1:8" x14ac:dyDescent="0.3">
      <c r="A2411" s="11" t="s">
        <v>8250</v>
      </c>
      <c r="B2411" s="11">
        <v>2020</v>
      </c>
      <c r="C2411" s="11" t="s">
        <v>8251</v>
      </c>
      <c r="D2411" s="11" t="s">
        <v>1608</v>
      </c>
      <c r="E2411" s="11">
        <v>57</v>
      </c>
      <c r="F2411" s="11">
        <v>1</v>
      </c>
      <c r="G2411" s="11" t="s">
        <v>8252</v>
      </c>
    </row>
    <row r="2412" spans="1:8" x14ac:dyDescent="0.3">
      <c r="A2412" s="11" t="s">
        <v>8253</v>
      </c>
      <c r="B2412" s="11">
        <v>2021</v>
      </c>
      <c r="C2412" s="11" t="s">
        <v>5296</v>
      </c>
      <c r="D2412" s="11" t="s">
        <v>597</v>
      </c>
      <c r="E2412" s="11">
        <v>58</v>
      </c>
      <c r="F2412" s="11">
        <v>3</v>
      </c>
      <c r="G2412" s="11">
        <v>102524</v>
      </c>
      <c r="H2412" s="11" t="s">
        <v>5298</v>
      </c>
    </row>
    <row r="2413" spans="1:8" x14ac:dyDescent="0.3">
      <c r="A2413" s="11" t="s">
        <v>8254</v>
      </c>
      <c r="B2413" s="11">
        <v>2021</v>
      </c>
      <c r="C2413" s="11" t="s">
        <v>8255</v>
      </c>
      <c r="D2413" s="11" t="s">
        <v>3967</v>
      </c>
    </row>
    <row r="2414" spans="1:8" x14ac:dyDescent="0.3">
      <c r="A2414" s="11" t="s">
        <v>8256</v>
      </c>
      <c r="B2414" s="11">
        <v>2021</v>
      </c>
      <c r="C2414" s="11" t="s">
        <v>8257</v>
      </c>
      <c r="D2414" s="11" t="s">
        <v>8258</v>
      </c>
      <c r="G2414" s="11" t="s">
        <v>8259</v>
      </c>
    </row>
    <row r="2415" spans="1:8" x14ac:dyDescent="0.3">
      <c r="A2415" s="11" t="s">
        <v>8260</v>
      </c>
      <c r="B2415" s="11">
        <v>2020</v>
      </c>
      <c r="C2415" s="11" t="s">
        <v>8261</v>
      </c>
      <c r="D2415" s="11" t="s">
        <v>1412</v>
      </c>
      <c r="E2415" s="11">
        <v>22</v>
      </c>
      <c r="F2415" s="11">
        <v>11</v>
      </c>
      <c r="G2415" s="11" t="s">
        <v>8262</v>
      </c>
      <c r="H2415" s="11" t="s">
        <v>8263</v>
      </c>
    </row>
    <row r="2416" spans="1:8" x14ac:dyDescent="0.3">
      <c r="A2416" s="11" t="s">
        <v>8264</v>
      </c>
      <c r="B2416" s="11">
        <v>2020</v>
      </c>
      <c r="C2416" s="11" t="s">
        <v>8265</v>
      </c>
      <c r="D2416" s="11" t="s">
        <v>8266</v>
      </c>
      <c r="G2416" s="11" t="s">
        <v>8267</v>
      </c>
    </row>
    <row r="2417" spans="1:8" x14ac:dyDescent="0.3">
      <c r="A2417" s="11" t="s">
        <v>5323</v>
      </c>
      <c r="B2417" s="11">
        <v>2018</v>
      </c>
      <c r="C2417" s="11" t="s">
        <v>5324</v>
      </c>
      <c r="D2417" s="11" t="s">
        <v>3967</v>
      </c>
    </row>
    <row r="2418" spans="1:8" x14ac:dyDescent="0.3">
      <c r="A2418" s="11" t="s">
        <v>8268</v>
      </c>
      <c r="B2418" s="11">
        <v>2021</v>
      </c>
      <c r="C2418" s="11" t="s">
        <v>8269</v>
      </c>
      <c r="D2418" s="11" t="s">
        <v>8270</v>
      </c>
      <c r="G2418" s="11" t="s">
        <v>8271</v>
      </c>
      <c r="H2418" s="11" t="s">
        <v>8272</v>
      </c>
    </row>
    <row r="2419" spans="1:8" x14ac:dyDescent="0.3">
      <c r="A2419" s="11" t="s">
        <v>4014</v>
      </c>
      <c r="B2419" s="11">
        <v>2019</v>
      </c>
      <c r="C2419" s="11" t="s">
        <v>4785</v>
      </c>
      <c r="D2419" s="11" t="s">
        <v>8273</v>
      </c>
    </row>
    <row r="2420" spans="1:8" x14ac:dyDescent="0.3">
      <c r="A2420" s="11" t="s">
        <v>5330</v>
      </c>
      <c r="B2420" s="11">
        <v>2019</v>
      </c>
      <c r="C2420" s="11" t="s">
        <v>5331</v>
      </c>
      <c r="D2420" s="11" t="s">
        <v>2653</v>
      </c>
      <c r="G2420" s="11" t="s">
        <v>5333</v>
      </c>
    </row>
    <row r="2421" spans="1:8" x14ac:dyDescent="0.3">
      <c r="A2421" s="11" t="s">
        <v>8274</v>
      </c>
      <c r="B2421" s="11">
        <v>2020</v>
      </c>
      <c r="C2421" s="11" t="s">
        <v>427</v>
      </c>
      <c r="D2421" s="11" t="s">
        <v>597</v>
      </c>
      <c r="E2421" s="11">
        <v>57</v>
      </c>
      <c r="F2421" s="11">
        <v>3</v>
      </c>
      <c r="G2421" s="11">
        <v>102087</v>
      </c>
      <c r="H2421" s="11" t="s">
        <v>599</v>
      </c>
    </row>
    <row r="2422" spans="1:8" x14ac:dyDescent="0.3">
      <c r="A2422" s="11" t="s">
        <v>4199</v>
      </c>
      <c r="B2422" s="11">
        <v>2019</v>
      </c>
      <c r="C2422" s="11" t="s">
        <v>2000</v>
      </c>
      <c r="D2422" s="11" t="s">
        <v>8275</v>
      </c>
      <c r="G2422" s="11" t="s">
        <v>2003</v>
      </c>
    </row>
    <row r="2423" spans="1:8" x14ac:dyDescent="0.3">
      <c r="A2423" s="11" t="s">
        <v>8276</v>
      </c>
      <c r="B2423" s="11">
        <v>2021</v>
      </c>
      <c r="C2423" s="11" t="s">
        <v>8277</v>
      </c>
      <c r="D2423" s="11" t="s">
        <v>597</v>
      </c>
      <c r="E2423" s="11">
        <v>58</v>
      </c>
      <c r="F2423" s="11">
        <v>5</v>
      </c>
      <c r="G2423" s="11">
        <v>102660</v>
      </c>
      <c r="H2423" s="11" t="s">
        <v>8278</v>
      </c>
    </row>
    <row r="2424" spans="1:8" x14ac:dyDescent="0.3">
      <c r="A2424" s="11" t="s">
        <v>718</v>
      </c>
      <c r="B2424" s="11">
        <v>2021</v>
      </c>
      <c r="C2424" s="11" t="s">
        <v>66</v>
      </c>
      <c r="D2424" s="11" t="s">
        <v>597</v>
      </c>
      <c r="E2424" s="11">
        <v>58</v>
      </c>
      <c r="F2424" s="11">
        <v>4</v>
      </c>
      <c r="G2424" s="11">
        <v>102544</v>
      </c>
      <c r="H2424" s="11" t="s">
        <v>720</v>
      </c>
    </row>
    <row r="2425" spans="1:8" x14ac:dyDescent="0.3">
      <c r="A2425" s="11" t="s">
        <v>8279</v>
      </c>
      <c r="B2425" s="11">
        <v>2021</v>
      </c>
      <c r="C2425" s="11" t="s">
        <v>8280</v>
      </c>
      <c r="D2425" s="11" t="s">
        <v>8237</v>
      </c>
      <c r="G2425" s="11" t="s">
        <v>8281</v>
      </c>
      <c r="H2425" s="11" t="s">
        <v>8282</v>
      </c>
    </row>
    <row r="2426" spans="1:8" x14ac:dyDescent="0.3">
      <c r="A2426" s="11" t="s">
        <v>8283</v>
      </c>
      <c r="B2426" s="11">
        <v>2019</v>
      </c>
      <c r="C2426" s="11" t="s">
        <v>8284</v>
      </c>
      <c r="D2426" s="11" t="s">
        <v>4177</v>
      </c>
      <c r="E2426" s="11">
        <v>13</v>
      </c>
      <c r="G2426" s="11" t="s">
        <v>1112</v>
      </c>
    </row>
    <row r="2427" spans="1:8" x14ac:dyDescent="0.3">
      <c r="A2427" s="11" t="s">
        <v>4215</v>
      </c>
      <c r="B2427" s="11">
        <v>2017</v>
      </c>
      <c r="C2427" s="11" t="s">
        <v>1664</v>
      </c>
      <c r="D2427" s="11" t="s">
        <v>4216</v>
      </c>
      <c r="G2427" s="11" t="s">
        <v>1666</v>
      </c>
    </row>
    <row r="2428" spans="1:8" x14ac:dyDescent="0.3">
      <c r="A2428" s="11" t="s">
        <v>8285</v>
      </c>
      <c r="B2428" s="11">
        <v>2009</v>
      </c>
      <c r="C2428" s="11" t="s">
        <v>8286</v>
      </c>
      <c r="D2428" s="11" t="s">
        <v>597</v>
      </c>
      <c r="E2428" s="11">
        <v>45</v>
      </c>
      <c r="F2428" s="11">
        <v>4</v>
      </c>
      <c r="G2428" s="11" t="s">
        <v>8287</v>
      </c>
      <c r="H2428" s="11" t="s">
        <v>8288</v>
      </c>
    </row>
    <row r="2429" spans="1:8" x14ac:dyDescent="0.3">
      <c r="A2429" s="11" t="s">
        <v>8289</v>
      </c>
      <c r="B2429" s="11">
        <v>2020</v>
      </c>
      <c r="C2429" s="11" t="s">
        <v>8290</v>
      </c>
      <c r="D2429" s="11" t="s">
        <v>8291</v>
      </c>
    </row>
    <row r="2430" spans="1:8" x14ac:dyDescent="0.3">
      <c r="A2430" s="11" t="s">
        <v>8292</v>
      </c>
      <c r="B2430" s="11">
        <v>2021</v>
      </c>
      <c r="C2430" s="11" t="s">
        <v>8293</v>
      </c>
      <c r="D2430" s="11" t="s">
        <v>8294</v>
      </c>
      <c r="E2430" s="11">
        <v>11</v>
      </c>
      <c r="F2430" s="11">
        <v>1</v>
      </c>
      <c r="G2430" s="11" t="s">
        <v>2624</v>
      </c>
      <c r="H2430" s="11" t="s">
        <v>8295</v>
      </c>
    </row>
    <row r="2431" spans="1:8" x14ac:dyDescent="0.3">
      <c r="A2431" s="11" t="s">
        <v>8296</v>
      </c>
      <c r="B2431" s="11">
        <v>2020</v>
      </c>
      <c r="C2431" s="11" t="s">
        <v>8297</v>
      </c>
      <c r="D2431" s="11" t="s">
        <v>8266</v>
      </c>
      <c r="G2431" s="11" t="s">
        <v>8298</v>
      </c>
      <c r="H2431" s="11" t="s">
        <v>8299</v>
      </c>
    </row>
    <row r="2432" spans="1:8" x14ac:dyDescent="0.3">
      <c r="A2432" s="11" t="s">
        <v>8300</v>
      </c>
      <c r="B2432" s="11">
        <v>2020</v>
      </c>
      <c r="C2432" s="11" t="s">
        <v>8301</v>
      </c>
      <c r="D2432" s="11" t="s">
        <v>8302</v>
      </c>
      <c r="G2432" s="11" t="s">
        <v>8303</v>
      </c>
    </row>
    <row r="2433" spans="1:8" x14ac:dyDescent="0.3">
      <c r="A2433" s="11" t="s">
        <v>8304</v>
      </c>
      <c r="B2433" s="11">
        <v>2021</v>
      </c>
      <c r="C2433" s="11" t="s">
        <v>8305</v>
      </c>
      <c r="D2433" s="11" t="s">
        <v>8306</v>
      </c>
      <c r="G2433" s="11" t="s">
        <v>8307</v>
      </c>
    </row>
    <row r="2434" spans="1:8" x14ac:dyDescent="0.3">
      <c r="A2434" s="11" t="s">
        <v>8308</v>
      </c>
      <c r="B2434" s="11">
        <v>2020</v>
      </c>
      <c r="C2434" s="11" t="s">
        <v>8309</v>
      </c>
      <c r="D2434" s="11" t="s">
        <v>8310</v>
      </c>
    </row>
    <row r="2435" spans="1:8" x14ac:dyDescent="0.3">
      <c r="A2435" s="11" t="s">
        <v>1561</v>
      </c>
      <c r="B2435" s="11">
        <v>2012</v>
      </c>
      <c r="C2435" s="11" t="s">
        <v>1562</v>
      </c>
      <c r="D2435" s="11" t="s">
        <v>8311</v>
      </c>
      <c r="G2435" s="11" t="s">
        <v>4450</v>
      </c>
    </row>
    <row r="2436" spans="1:8" x14ac:dyDescent="0.3">
      <c r="A2436" s="11" t="s">
        <v>444</v>
      </c>
      <c r="B2436" s="11">
        <v>2021</v>
      </c>
      <c r="C2436" s="11" t="s">
        <v>171</v>
      </c>
      <c r="D2436" s="11" t="s">
        <v>446</v>
      </c>
      <c r="E2436" s="11">
        <v>185</v>
      </c>
      <c r="G2436" s="11" t="s">
        <v>668</v>
      </c>
      <c r="H2436" s="11" t="s">
        <v>669</v>
      </c>
    </row>
    <row r="2437" spans="1:8" x14ac:dyDescent="0.3">
      <c r="A2437" s="11" t="s">
        <v>4145</v>
      </c>
      <c r="B2437" s="11">
        <v>2021</v>
      </c>
      <c r="C2437" s="11" t="s">
        <v>8222</v>
      </c>
      <c r="D2437" s="11" t="s">
        <v>8223</v>
      </c>
      <c r="G2437" s="11" t="s">
        <v>8224</v>
      </c>
    </row>
    <row r="2438" spans="1:8" x14ac:dyDescent="0.3">
      <c r="A2438" s="11" t="s">
        <v>8225</v>
      </c>
      <c r="B2438" s="11">
        <v>2019</v>
      </c>
      <c r="C2438" s="11" t="s">
        <v>8226</v>
      </c>
      <c r="D2438" s="11" t="s">
        <v>906</v>
      </c>
      <c r="E2438" s="11">
        <v>7</v>
      </c>
      <c r="G2438" s="11" t="s">
        <v>8227</v>
      </c>
      <c r="H2438" s="11" t="s">
        <v>8228</v>
      </c>
    </row>
    <row r="2439" spans="1:8" x14ac:dyDescent="0.3">
      <c r="A2439" s="11" t="s">
        <v>473</v>
      </c>
      <c r="B2439" s="11">
        <v>2017</v>
      </c>
      <c r="C2439" s="11" t="s">
        <v>474</v>
      </c>
      <c r="D2439" s="11" t="s">
        <v>475</v>
      </c>
      <c r="G2439" s="11" t="s">
        <v>476</v>
      </c>
    </row>
    <row r="2440" spans="1:8" x14ac:dyDescent="0.3">
      <c r="A2440" s="11" t="s">
        <v>488</v>
      </c>
      <c r="B2440" s="11">
        <v>2016</v>
      </c>
      <c r="C2440" s="11" t="s">
        <v>8229</v>
      </c>
      <c r="D2440" s="11" t="s">
        <v>8230</v>
      </c>
      <c r="E2440" s="11">
        <v>5</v>
      </c>
      <c r="G2440" s="11" t="s">
        <v>1601</v>
      </c>
      <c r="H2440" s="11" t="s">
        <v>5262</v>
      </c>
    </row>
    <row r="2441" spans="1:8" x14ac:dyDescent="0.3">
      <c r="A2441" s="11" t="s">
        <v>8231</v>
      </c>
      <c r="B2441" s="11">
        <v>2020</v>
      </c>
      <c r="C2441" s="11" t="s">
        <v>8232</v>
      </c>
      <c r="D2441" s="11" t="s">
        <v>3979</v>
      </c>
      <c r="G2441" s="11" t="s">
        <v>8233</v>
      </c>
    </row>
    <row r="2442" spans="1:8" x14ac:dyDescent="0.3">
      <c r="A2442" s="11" t="s">
        <v>1241</v>
      </c>
      <c r="B2442" s="11">
        <v>2012</v>
      </c>
      <c r="C2442" s="11" t="s">
        <v>1242</v>
      </c>
      <c r="D2442" s="11" t="s">
        <v>8234</v>
      </c>
      <c r="G2442" s="11" t="s">
        <v>1923</v>
      </c>
    </row>
    <row r="2443" spans="1:8" x14ac:dyDescent="0.3">
      <c r="A2443" s="11" t="s">
        <v>8235</v>
      </c>
      <c r="B2443" s="11">
        <v>2021</v>
      </c>
      <c r="C2443" s="11" t="s">
        <v>8236</v>
      </c>
      <c r="D2443" s="11" t="s">
        <v>8237</v>
      </c>
      <c r="G2443" s="11" t="s">
        <v>8238</v>
      </c>
      <c r="H2443" s="11" t="s">
        <v>8239</v>
      </c>
    </row>
    <row r="2444" spans="1:8" x14ac:dyDescent="0.3">
      <c r="A2444" s="11" t="s">
        <v>8312</v>
      </c>
      <c r="B2444" s="11">
        <v>2019</v>
      </c>
      <c r="C2444" s="11" t="s">
        <v>8241</v>
      </c>
      <c r="D2444" s="11" t="s">
        <v>8313</v>
      </c>
    </row>
    <row r="2445" spans="1:8" x14ac:dyDescent="0.3">
      <c r="A2445" s="11" t="s">
        <v>506</v>
      </c>
      <c r="B2445" s="11">
        <v>2020</v>
      </c>
      <c r="C2445" s="11" t="s">
        <v>507</v>
      </c>
      <c r="D2445" s="11" t="s">
        <v>3169</v>
      </c>
      <c r="E2445" s="11">
        <v>20</v>
      </c>
      <c r="F2445" s="11">
        <v>2</v>
      </c>
      <c r="G2445" s="11" t="s">
        <v>3170</v>
      </c>
    </row>
    <row r="2446" spans="1:8" x14ac:dyDescent="0.3">
      <c r="A2446" s="11" t="s">
        <v>8314</v>
      </c>
      <c r="B2446" s="11">
        <v>2018</v>
      </c>
      <c r="C2446" s="11" t="s">
        <v>1944</v>
      </c>
      <c r="D2446" s="11" t="s">
        <v>3179</v>
      </c>
    </row>
    <row r="2447" spans="1:8" x14ac:dyDescent="0.3">
      <c r="A2447" s="11" t="s">
        <v>8315</v>
      </c>
      <c r="B2447" s="11">
        <v>2022</v>
      </c>
      <c r="C2447" s="11" t="s">
        <v>8316</v>
      </c>
      <c r="D2447" s="11" t="s">
        <v>8317</v>
      </c>
    </row>
    <row r="2448" spans="1:8" x14ac:dyDescent="0.3">
      <c r="A2448" s="11" t="s">
        <v>2311</v>
      </c>
      <c r="B2448" s="11">
        <v>2015</v>
      </c>
      <c r="C2448" s="11" t="s">
        <v>1614</v>
      </c>
      <c r="D2448" s="11" t="s">
        <v>2312</v>
      </c>
      <c r="G2448" s="11" t="s">
        <v>1616</v>
      </c>
    </row>
    <row r="2449" spans="1:7" x14ac:dyDescent="0.3">
      <c r="A2449" s="11" t="s">
        <v>8318</v>
      </c>
      <c r="B2449" s="11">
        <v>2020</v>
      </c>
      <c r="C2449" s="11" t="s">
        <v>8319</v>
      </c>
      <c r="D2449" s="11" t="s">
        <v>715</v>
      </c>
      <c r="E2449" s="11">
        <v>8</v>
      </c>
      <c r="G2449" s="11" t="s">
        <v>8320</v>
      </c>
    </row>
    <row r="2450" spans="1:7" x14ac:dyDescent="0.3">
      <c r="A2450" s="11" t="s">
        <v>3974</v>
      </c>
      <c r="B2450" s="11">
        <v>2020</v>
      </c>
      <c r="C2450" s="11" t="s">
        <v>3975</v>
      </c>
      <c r="D2450" s="11" t="s">
        <v>811</v>
      </c>
      <c r="G2450" s="11" t="s">
        <v>5109</v>
      </c>
    </row>
    <row r="2451" spans="1:7" x14ac:dyDescent="0.3">
      <c r="A2451" s="11" t="s">
        <v>8321</v>
      </c>
      <c r="B2451" s="11">
        <v>2018</v>
      </c>
      <c r="C2451" s="11" t="s">
        <v>8322</v>
      </c>
      <c r="D2451" s="11" t="s">
        <v>8323</v>
      </c>
      <c r="E2451" s="11">
        <v>45</v>
      </c>
      <c r="F2451" s="11">
        <v>15</v>
      </c>
      <c r="G2451" s="11" t="s">
        <v>8324</v>
      </c>
    </row>
    <row r="2452" spans="1:7" x14ac:dyDescent="0.3">
      <c r="A2452" s="11" t="s">
        <v>8325</v>
      </c>
      <c r="B2452" s="11">
        <v>2020</v>
      </c>
      <c r="C2452" s="11" t="s">
        <v>60</v>
      </c>
      <c r="D2452" s="11" t="s">
        <v>485</v>
      </c>
      <c r="E2452" s="11">
        <v>210</v>
      </c>
      <c r="G2452" s="11">
        <v>106458</v>
      </c>
    </row>
    <row r="2453" spans="1:7" x14ac:dyDescent="0.3">
      <c r="A2453" s="11" t="s">
        <v>8326</v>
      </c>
      <c r="B2453" s="11">
        <v>2021</v>
      </c>
      <c r="C2453" s="11" t="s">
        <v>8327</v>
      </c>
      <c r="D2453" s="11" t="s">
        <v>597</v>
      </c>
      <c r="E2453" s="11">
        <v>58</v>
      </c>
      <c r="F2453" s="11">
        <v>5</v>
      </c>
      <c r="G2453" s="11">
        <v>102643</v>
      </c>
    </row>
    <row r="2454" spans="1:7" x14ac:dyDescent="0.3">
      <c r="A2454" s="11" t="s">
        <v>7512</v>
      </c>
      <c r="B2454" s="11">
        <v>2022</v>
      </c>
      <c r="C2454" s="11" t="s">
        <v>8328</v>
      </c>
      <c r="D2454" s="11" t="s">
        <v>8329</v>
      </c>
      <c r="E2454" s="11">
        <v>25</v>
      </c>
      <c r="F2454" s="11">
        <v>4</v>
      </c>
      <c r="G2454" s="11" t="s">
        <v>8330</v>
      </c>
    </row>
    <row r="2455" spans="1:7" x14ac:dyDescent="0.3">
      <c r="A2455" s="11" t="s">
        <v>708</v>
      </c>
      <c r="B2455" s="11">
        <v>2019</v>
      </c>
      <c r="C2455" s="11" t="s">
        <v>587</v>
      </c>
      <c r="D2455" s="11" t="s">
        <v>1239</v>
      </c>
      <c r="E2455" s="11">
        <v>14</v>
      </c>
      <c r="F2455" s="11">
        <v>8</v>
      </c>
      <c r="G2455" s="11" t="s">
        <v>1737</v>
      </c>
    </row>
    <row r="2456" spans="1:7" x14ac:dyDescent="0.3">
      <c r="A2456" s="11" t="s">
        <v>983</v>
      </c>
      <c r="B2456" s="11">
        <v>2023</v>
      </c>
      <c r="C2456" s="11" t="s">
        <v>984</v>
      </c>
      <c r="D2456" s="11" t="s">
        <v>446</v>
      </c>
      <c r="E2456" s="11">
        <v>215</v>
      </c>
      <c r="G2456" s="11">
        <v>119342</v>
      </c>
    </row>
    <row r="2457" spans="1:7" x14ac:dyDescent="0.3">
      <c r="A2457" s="11" t="s">
        <v>6203</v>
      </c>
      <c r="B2457" s="11">
        <v>2021</v>
      </c>
      <c r="C2457" s="11" t="s">
        <v>6204</v>
      </c>
      <c r="D2457" s="11" t="s">
        <v>4118</v>
      </c>
      <c r="E2457" s="11">
        <v>35</v>
      </c>
      <c r="G2457" s="11" t="s">
        <v>7908</v>
      </c>
    </row>
    <row r="2458" spans="1:7" x14ac:dyDescent="0.3">
      <c r="A2458" s="11" t="s">
        <v>3619</v>
      </c>
      <c r="B2458" s="11">
        <v>2020</v>
      </c>
      <c r="C2458" s="11" t="s">
        <v>3620</v>
      </c>
      <c r="D2458" s="11" t="s">
        <v>446</v>
      </c>
      <c r="E2458" s="11">
        <v>161</v>
      </c>
      <c r="G2458" s="11">
        <v>113725</v>
      </c>
    </row>
    <row r="2459" spans="1:7" x14ac:dyDescent="0.3">
      <c r="A2459" s="11" t="s">
        <v>1004</v>
      </c>
      <c r="B2459" s="11">
        <v>2022</v>
      </c>
      <c r="C2459" s="11" t="s">
        <v>8331</v>
      </c>
      <c r="D2459" s="11" t="s">
        <v>1006</v>
      </c>
      <c r="G2459" s="11" t="s">
        <v>589</v>
      </c>
    </row>
    <row r="2460" spans="1:7" x14ac:dyDescent="0.3">
      <c r="A2460" s="11" t="s">
        <v>8274</v>
      </c>
      <c r="B2460" s="11">
        <v>2020</v>
      </c>
      <c r="C2460" s="11" t="s">
        <v>427</v>
      </c>
      <c r="D2460" s="11" t="s">
        <v>597</v>
      </c>
      <c r="E2460" s="11">
        <v>57</v>
      </c>
      <c r="F2460" s="11">
        <v>3</v>
      </c>
      <c r="G2460" s="11">
        <v>102087</v>
      </c>
    </row>
    <row r="2461" spans="1:7" x14ac:dyDescent="0.3">
      <c r="A2461" s="11" t="s">
        <v>4199</v>
      </c>
      <c r="B2461" s="11">
        <v>2020</v>
      </c>
      <c r="C2461" s="11" t="s">
        <v>4200</v>
      </c>
      <c r="D2461" s="11" t="s">
        <v>1239</v>
      </c>
      <c r="E2461" s="11">
        <v>15</v>
      </c>
      <c r="F2461" s="11">
        <v>8</v>
      </c>
      <c r="G2461" s="11" t="s">
        <v>4201</v>
      </c>
    </row>
    <row r="2462" spans="1:7" x14ac:dyDescent="0.3">
      <c r="A2462" s="11" t="s">
        <v>8332</v>
      </c>
      <c r="B2462" s="11">
        <v>2022</v>
      </c>
      <c r="C2462" s="11" t="s">
        <v>420</v>
      </c>
      <c r="D2462" s="11" t="s">
        <v>446</v>
      </c>
      <c r="E2462" s="11">
        <v>201</v>
      </c>
      <c r="G2462" s="11">
        <v>117032</v>
      </c>
    </row>
    <row r="2463" spans="1:7" x14ac:dyDescent="0.3">
      <c r="A2463" s="11" t="s">
        <v>718</v>
      </c>
      <c r="B2463" s="11">
        <v>2021</v>
      </c>
      <c r="C2463" s="11" t="s">
        <v>66</v>
      </c>
      <c r="D2463" s="11" t="s">
        <v>597</v>
      </c>
      <c r="E2463" s="11">
        <v>58</v>
      </c>
      <c r="F2463" s="11">
        <v>4</v>
      </c>
      <c r="G2463" s="11">
        <v>102544</v>
      </c>
    </row>
    <row r="2464" spans="1:7" x14ac:dyDescent="0.3">
      <c r="A2464" s="11" t="s">
        <v>4051</v>
      </c>
      <c r="B2464" s="11">
        <v>2022</v>
      </c>
      <c r="C2464" s="11" t="s">
        <v>4052</v>
      </c>
      <c r="D2464" s="11" t="s">
        <v>811</v>
      </c>
      <c r="E2464" s="11">
        <v>28</v>
      </c>
      <c r="F2464" s="11">
        <v>6</v>
      </c>
      <c r="G2464" s="11" t="s">
        <v>4053</v>
      </c>
    </row>
    <row r="2465" spans="1:7" x14ac:dyDescent="0.3">
      <c r="A2465" s="11" t="s">
        <v>6888</v>
      </c>
      <c r="B2465" s="11">
        <v>2018</v>
      </c>
      <c r="C2465" s="11" t="s">
        <v>8333</v>
      </c>
      <c r="D2465" s="11" t="s">
        <v>8334</v>
      </c>
      <c r="G2465" s="11" t="s">
        <v>6891</v>
      </c>
    </row>
    <row r="2466" spans="1:7" x14ac:dyDescent="0.3">
      <c r="A2466" s="11" t="s">
        <v>8335</v>
      </c>
      <c r="B2466" s="11">
        <v>2021</v>
      </c>
      <c r="C2466" s="11" t="s">
        <v>223</v>
      </c>
      <c r="D2466" s="11" t="s">
        <v>597</v>
      </c>
      <c r="E2466" s="11">
        <v>58</v>
      </c>
      <c r="F2466" s="11">
        <v>6</v>
      </c>
      <c r="G2466" s="11">
        <v>102674</v>
      </c>
    </row>
    <row r="2467" spans="1:7" x14ac:dyDescent="0.3">
      <c r="A2467" s="11" t="s">
        <v>8336</v>
      </c>
      <c r="B2467" s="11">
        <v>2021</v>
      </c>
      <c r="C2467" s="11" t="s">
        <v>8337</v>
      </c>
      <c r="D2467" s="11" t="s">
        <v>8338</v>
      </c>
      <c r="G2467" s="11" t="s">
        <v>8339</v>
      </c>
    </row>
    <row r="2468" spans="1:7" x14ac:dyDescent="0.3">
      <c r="A2468" s="11" t="s">
        <v>8340</v>
      </c>
      <c r="B2468" s="11">
        <v>2020</v>
      </c>
      <c r="C2468" s="11" t="s">
        <v>8341</v>
      </c>
      <c r="D2468" s="11" t="s">
        <v>8342</v>
      </c>
    </row>
    <row r="2469" spans="1:7" x14ac:dyDescent="0.3">
      <c r="A2469" s="11" t="s">
        <v>3319</v>
      </c>
      <c r="B2469" s="11">
        <v>2018</v>
      </c>
      <c r="C2469" s="11" t="s">
        <v>3320</v>
      </c>
      <c r="D2469" s="11" t="s">
        <v>8343</v>
      </c>
    </row>
    <row r="2470" spans="1:7" x14ac:dyDescent="0.3">
      <c r="A2470" s="11" t="s">
        <v>8344</v>
      </c>
      <c r="B2470" s="11">
        <v>2022</v>
      </c>
      <c r="C2470" s="11" t="s">
        <v>8345</v>
      </c>
      <c r="D2470" s="11" t="s">
        <v>597</v>
      </c>
      <c r="E2470" s="11">
        <v>59</v>
      </c>
      <c r="F2470" s="11">
        <v>1</v>
      </c>
      <c r="G2470" s="11">
        <v>102760</v>
      </c>
    </row>
    <row r="2471" spans="1:7" x14ac:dyDescent="0.3">
      <c r="A2471" s="11" t="s">
        <v>8346</v>
      </c>
      <c r="B2471" s="11">
        <v>2020</v>
      </c>
      <c r="C2471" s="11" t="s">
        <v>8347</v>
      </c>
      <c r="D2471" s="11" t="s">
        <v>8348</v>
      </c>
      <c r="G2471" s="11" t="s">
        <v>7591</v>
      </c>
    </row>
    <row r="2472" spans="1:7" x14ac:dyDescent="0.3">
      <c r="A2472" s="11" t="s">
        <v>8349</v>
      </c>
      <c r="B2472" s="11">
        <v>2020</v>
      </c>
      <c r="C2472" s="11" t="s">
        <v>8350</v>
      </c>
      <c r="D2472" s="11" t="s">
        <v>991</v>
      </c>
      <c r="E2472" s="11">
        <v>62</v>
      </c>
      <c r="G2472" s="11" t="s">
        <v>8351</v>
      </c>
    </row>
    <row r="2473" spans="1:7" x14ac:dyDescent="0.3">
      <c r="A2473" s="11" t="s">
        <v>1104</v>
      </c>
      <c r="B2473" s="11">
        <v>2023</v>
      </c>
      <c r="C2473" s="11" t="s">
        <v>377</v>
      </c>
      <c r="D2473" s="11" t="s">
        <v>446</v>
      </c>
      <c r="E2473" s="11">
        <v>216</v>
      </c>
      <c r="G2473" s="11">
        <v>119446</v>
      </c>
    </row>
    <row r="2474" spans="1:7" x14ac:dyDescent="0.3">
      <c r="A2474" s="11" t="s">
        <v>8352</v>
      </c>
      <c r="B2474" s="11">
        <v>2022</v>
      </c>
      <c r="C2474" s="11" t="s">
        <v>8353</v>
      </c>
      <c r="D2474" s="11" t="s">
        <v>597</v>
      </c>
      <c r="E2474" s="11">
        <v>59</v>
      </c>
      <c r="F2474" s="11">
        <v>4</v>
      </c>
      <c r="G2474" s="11">
        <v>102998</v>
      </c>
    </row>
    <row r="2475" spans="1:7" x14ac:dyDescent="0.3">
      <c r="A2475" s="11" t="s">
        <v>8354</v>
      </c>
      <c r="B2475" s="11">
        <v>2022</v>
      </c>
      <c r="C2475" s="11" t="s">
        <v>8355</v>
      </c>
      <c r="D2475" s="11" t="s">
        <v>446</v>
      </c>
      <c r="E2475" s="11">
        <v>205</v>
      </c>
      <c r="G2475" s="11">
        <v>117571</v>
      </c>
    </row>
    <row r="2476" spans="1:7" x14ac:dyDescent="0.3">
      <c r="A2476" s="11" t="s">
        <v>8356</v>
      </c>
      <c r="B2476" s="11">
        <v>2021</v>
      </c>
      <c r="C2476" s="11" t="s">
        <v>8357</v>
      </c>
      <c r="D2476" s="11" t="s">
        <v>8358</v>
      </c>
      <c r="E2476" s="11">
        <v>92</v>
      </c>
      <c r="G2476" s="11">
        <v>107186</v>
      </c>
    </row>
    <row r="2477" spans="1:7" x14ac:dyDescent="0.3">
      <c r="A2477" s="11" t="s">
        <v>8359</v>
      </c>
      <c r="B2477" s="11">
        <v>2018</v>
      </c>
      <c r="C2477" s="11" t="s">
        <v>4237</v>
      </c>
      <c r="D2477" s="11" t="s">
        <v>8360</v>
      </c>
      <c r="G2477" s="11" t="s">
        <v>4239</v>
      </c>
    </row>
    <row r="2478" spans="1:7" x14ac:dyDescent="0.3">
      <c r="A2478" s="11" t="s">
        <v>8361</v>
      </c>
      <c r="B2478" s="11">
        <v>2020</v>
      </c>
      <c r="C2478" s="11" t="s">
        <v>8362</v>
      </c>
      <c r="D2478" s="11" t="s">
        <v>715</v>
      </c>
      <c r="E2478" s="11">
        <v>8</v>
      </c>
      <c r="G2478" s="11" t="s">
        <v>8363</v>
      </c>
    </row>
    <row r="2479" spans="1:7" x14ac:dyDescent="0.3">
      <c r="A2479" s="11" t="s">
        <v>7032</v>
      </c>
      <c r="B2479" s="11">
        <v>2022</v>
      </c>
      <c r="C2479" s="11" t="s">
        <v>7033</v>
      </c>
      <c r="D2479" s="11" t="s">
        <v>811</v>
      </c>
      <c r="E2479" s="11">
        <v>28</v>
      </c>
      <c r="F2479" s="11">
        <v>6</v>
      </c>
      <c r="G2479" s="11" t="s">
        <v>8364</v>
      </c>
    </row>
    <row r="2480" spans="1:7" x14ac:dyDescent="0.3">
      <c r="A2480" s="11" t="s">
        <v>8365</v>
      </c>
      <c r="B2480" s="11">
        <v>2023</v>
      </c>
      <c r="C2480" s="11" t="s">
        <v>8366</v>
      </c>
      <c r="D2480" s="11" t="s">
        <v>597</v>
      </c>
      <c r="E2480" s="11">
        <v>60</v>
      </c>
      <c r="F2480" s="11">
        <v>3</v>
      </c>
      <c r="G2480" s="11">
        <v>103270</v>
      </c>
    </row>
    <row r="2481" spans="1:7" x14ac:dyDescent="0.3">
      <c r="A2481" s="11" t="s">
        <v>8367</v>
      </c>
      <c r="B2481" s="11">
        <v>2022</v>
      </c>
      <c r="C2481" s="11" t="s">
        <v>8368</v>
      </c>
      <c r="D2481" s="11" t="s">
        <v>3901</v>
      </c>
      <c r="E2481" s="11">
        <v>2022</v>
      </c>
    </row>
    <row r="2482" spans="1:7" x14ac:dyDescent="0.3">
      <c r="A2482" s="11" t="s">
        <v>8369</v>
      </c>
      <c r="B2482" s="11">
        <v>2021</v>
      </c>
      <c r="C2482" s="11" t="s">
        <v>8370</v>
      </c>
      <c r="D2482" s="11" t="s">
        <v>8371</v>
      </c>
    </row>
    <row r="2483" spans="1:7" x14ac:dyDescent="0.3">
      <c r="A2483" s="11" t="s">
        <v>8372</v>
      </c>
      <c r="B2483" s="11">
        <v>2023</v>
      </c>
      <c r="C2483" s="11" t="s">
        <v>8373</v>
      </c>
      <c r="D2483" s="11" t="s">
        <v>8374</v>
      </c>
      <c r="E2483" s="11">
        <v>5</v>
      </c>
      <c r="F2483" s="11">
        <v>1</v>
      </c>
      <c r="G2483" s="11" t="s">
        <v>8375</v>
      </c>
    </row>
    <row r="2484" spans="1:7" x14ac:dyDescent="0.3">
      <c r="A2484" s="11" t="s">
        <v>8376</v>
      </c>
      <c r="B2484" s="11">
        <v>2019</v>
      </c>
      <c r="C2484" s="11" t="s">
        <v>8377</v>
      </c>
      <c r="D2484" s="11" t="s">
        <v>8378</v>
      </c>
      <c r="E2484" s="11">
        <v>12</v>
      </c>
      <c r="F2484" s="11">
        <v>12</v>
      </c>
      <c r="G2484" s="11" t="s">
        <v>8379</v>
      </c>
    </row>
    <row r="2485" spans="1:7" x14ac:dyDescent="0.3">
      <c r="A2485" s="11" t="s">
        <v>8380</v>
      </c>
      <c r="B2485" s="11">
        <v>2020</v>
      </c>
      <c r="C2485" s="11" t="s">
        <v>8381</v>
      </c>
      <c r="D2485" s="11" t="s">
        <v>8382</v>
      </c>
      <c r="E2485" s="11">
        <v>12</v>
      </c>
      <c r="F2485" s="11">
        <v>2</v>
      </c>
      <c r="G2485" s="11" t="s">
        <v>8383</v>
      </c>
    </row>
    <row r="2486" spans="1:7" x14ac:dyDescent="0.3">
      <c r="A2486" s="11" t="s">
        <v>8384</v>
      </c>
      <c r="B2486" s="11">
        <v>2020</v>
      </c>
      <c r="C2486" s="11" t="s">
        <v>8385</v>
      </c>
      <c r="D2486" s="11" t="s">
        <v>4634</v>
      </c>
      <c r="E2486" s="11">
        <v>19</v>
      </c>
      <c r="G2486" s="11">
        <v>100096</v>
      </c>
    </row>
    <row r="2487" spans="1:7" x14ac:dyDescent="0.3">
      <c r="A2487" s="11" t="s">
        <v>8386</v>
      </c>
      <c r="B2487" s="11">
        <v>2020</v>
      </c>
      <c r="C2487" s="11" t="s">
        <v>8387</v>
      </c>
      <c r="D2487" s="11" t="s">
        <v>3186</v>
      </c>
      <c r="E2487" s="11">
        <v>10</v>
      </c>
      <c r="F2487" s="11">
        <v>23</v>
      </c>
      <c r="G2487" s="11">
        <v>8614</v>
      </c>
    </row>
    <row r="2488" spans="1:7" x14ac:dyDescent="0.3">
      <c r="A2488" s="11" t="s">
        <v>8388</v>
      </c>
      <c r="B2488" s="11">
        <v>2020</v>
      </c>
      <c r="C2488" s="11" t="s">
        <v>8389</v>
      </c>
      <c r="D2488" s="11" t="s">
        <v>8390</v>
      </c>
      <c r="G2488" s="11" t="s">
        <v>8391</v>
      </c>
    </row>
    <row r="2489" spans="1:7" x14ac:dyDescent="0.3">
      <c r="A2489" s="11" t="s">
        <v>8392</v>
      </c>
      <c r="B2489" s="11">
        <v>2019</v>
      </c>
      <c r="C2489" s="11" t="s">
        <v>8393</v>
      </c>
      <c r="D2489" s="11" t="s">
        <v>8394</v>
      </c>
      <c r="G2489" s="11" t="s">
        <v>8395</v>
      </c>
    </row>
    <row r="2490" spans="1:7" x14ac:dyDescent="0.3">
      <c r="A2490" s="11" t="s">
        <v>8396</v>
      </c>
      <c r="B2490" s="11">
        <v>2023</v>
      </c>
      <c r="C2490" s="11" t="s">
        <v>8397</v>
      </c>
      <c r="D2490" s="11" t="s">
        <v>8398</v>
      </c>
      <c r="E2490" s="11">
        <v>943</v>
      </c>
      <c r="G2490" s="11" t="s">
        <v>8399</v>
      </c>
    </row>
    <row r="2491" spans="1:7" x14ac:dyDescent="0.3">
      <c r="A2491" s="11" t="s">
        <v>8400</v>
      </c>
      <c r="B2491" s="11">
        <v>2021</v>
      </c>
      <c r="C2491" s="11" t="s">
        <v>8401</v>
      </c>
      <c r="D2491" s="11" t="s">
        <v>8402</v>
      </c>
      <c r="E2491" s="11">
        <v>4</v>
      </c>
      <c r="F2491" s="11">
        <v>1</v>
      </c>
      <c r="G2491" s="11" t="s">
        <v>8403</v>
      </c>
    </row>
    <row r="2492" spans="1:7" x14ac:dyDescent="0.3">
      <c r="A2492" s="11" t="s">
        <v>8404</v>
      </c>
      <c r="B2492" s="11">
        <v>2023</v>
      </c>
      <c r="C2492" s="11" t="s">
        <v>8405</v>
      </c>
      <c r="D2492" s="11" t="s">
        <v>619</v>
      </c>
      <c r="G2492" s="11" t="s">
        <v>4010</v>
      </c>
    </row>
    <row r="2493" spans="1:7" x14ac:dyDescent="0.3">
      <c r="A2493" s="11" t="s">
        <v>8406</v>
      </c>
      <c r="B2493" s="11">
        <v>2008</v>
      </c>
      <c r="C2493" s="11" t="s">
        <v>8407</v>
      </c>
      <c r="D2493" s="11" t="s">
        <v>6704</v>
      </c>
      <c r="E2493" s="11">
        <v>34</v>
      </c>
      <c r="F2493" s="11">
        <v>4</v>
      </c>
      <c r="G2493" s="11" t="s">
        <v>8408</v>
      </c>
    </row>
    <row r="2494" spans="1:7" x14ac:dyDescent="0.3">
      <c r="A2494" s="11" t="s">
        <v>8409</v>
      </c>
      <c r="B2494" s="11">
        <v>2022</v>
      </c>
      <c r="C2494" s="11" t="s">
        <v>8410</v>
      </c>
      <c r="D2494" s="11" t="s">
        <v>2101</v>
      </c>
      <c r="E2494" s="11">
        <v>12</v>
      </c>
      <c r="F2494" s="11">
        <v>1</v>
      </c>
      <c r="G2494" s="11" t="s">
        <v>5109</v>
      </c>
    </row>
    <row r="2495" spans="1:7" x14ac:dyDescent="0.3">
      <c r="A2495" s="11" t="s">
        <v>8411</v>
      </c>
      <c r="B2495" s="11">
        <v>2018</v>
      </c>
      <c r="C2495" s="11" t="s">
        <v>8412</v>
      </c>
      <c r="D2495" s="11" t="s">
        <v>8413</v>
      </c>
      <c r="G2495" s="11" t="s">
        <v>8414</v>
      </c>
    </row>
    <row r="2496" spans="1:7" x14ac:dyDescent="0.3">
      <c r="A2496" s="11" t="s">
        <v>473</v>
      </c>
      <c r="B2496" s="11">
        <v>2017</v>
      </c>
      <c r="C2496" s="11" t="s">
        <v>474</v>
      </c>
      <c r="D2496" s="11" t="s">
        <v>475</v>
      </c>
      <c r="G2496" s="11" t="s">
        <v>476</v>
      </c>
    </row>
    <row r="2497" spans="1:7" x14ac:dyDescent="0.3">
      <c r="A2497" s="11" t="s">
        <v>8415</v>
      </c>
      <c r="B2497" s="11">
        <v>2022</v>
      </c>
      <c r="C2497" s="11" t="s">
        <v>8416</v>
      </c>
      <c r="D2497" s="11" t="s">
        <v>8417</v>
      </c>
      <c r="G2497" s="11" t="s">
        <v>8418</v>
      </c>
    </row>
    <row r="2498" spans="1:7" x14ac:dyDescent="0.3">
      <c r="A2498" s="11" t="s">
        <v>8419</v>
      </c>
      <c r="B2498" s="11">
        <v>2013</v>
      </c>
      <c r="C2498" s="11" t="s">
        <v>8420</v>
      </c>
      <c r="D2498" s="11"/>
    </row>
    <row r="2499" spans="1:7" x14ac:dyDescent="0.3">
      <c r="A2499" s="11" t="s">
        <v>8421</v>
      </c>
      <c r="B2499" s="11">
        <v>2005</v>
      </c>
      <c r="C2499" s="11" t="s">
        <v>8422</v>
      </c>
      <c r="D2499" s="11" t="s">
        <v>8423</v>
      </c>
      <c r="E2499" s="11">
        <v>32</v>
      </c>
      <c r="F2499" s="11">
        <v>3</v>
      </c>
      <c r="G2499" s="11">
        <v>265</v>
      </c>
    </row>
    <row r="2500" spans="1:7" x14ac:dyDescent="0.3">
      <c r="A2500" s="11" t="s">
        <v>8421</v>
      </c>
      <c r="B2500" s="11">
        <v>2007</v>
      </c>
      <c r="C2500" s="11" t="s">
        <v>8424</v>
      </c>
      <c r="D2500" s="11" t="s">
        <v>8425</v>
      </c>
      <c r="E2500" s="11">
        <v>1</v>
      </c>
      <c r="F2500" s="11">
        <v>2</v>
      </c>
      <c r="G2500" s="11" t="s">
        <v>8426</v>
      </c>
    </row>
    <row r="2501" spans="1:7" x14ac:dyDescent="0.3">
      <c r="A2501" s="11" t="s">
        <v>8427</v>
      </c>
      <c r="B2501" s="11">
        <v>2022</v>
      </c>
      <c r="C2501" s="11" t="s">
        <v>8428</v>
      </c>
      <c r="D2501" s="11" t="s">
        <v>8429</v>
      </c>
      <c r="G2501" s="11" t="s">
        <v>8430</v>
      </c>
    </row>
    <row r="2502" spans="1:7" x14ac:dyDescent="0.3">
      <c r="A2502" s="11" t="s">
        <v>8431</v>
      </c>
      <c r="B2502" s="11">
        <v>2021</v>
      </c>
      <c r="C2502" s="11" t="s">
        <v>8432</v>
      </c>
      <c r="D2502" s="11" t="s">
        <v>8433</v>
      </c>
    </row>
    <row r="2503" spans="1:7" x14ac:dyDescent="0.3">
      <c r="A2503" s="11" t="s">
        <v>8434</v>
      </c>
      <c r="B2503" s="11">
        <v>2022</v>
      </c>
      <c r="C2503" s="11" t="s">
        <v>8435</v>
      </c>
      <c r="D2503" s="11" t="s">
        <v>8436</v>
      </c>
    </row>
    <row r="2504" spans="1:7" x14ac:dyDescent="0.3">
      <c r="A2504" s="11" t="s">
        <v>8437</v>
      </c>
      <c r="B2504" s="11">
        <v>2019</v>
      </c>
      <c r="C2504" s="11" t="s">
        <v>3549</v>
      </c>
      <c r="D2504" s="11" t="s">
        <v>8438</v>
      </c>
      <c r="G2504" s="11" t="s">
        <v>3551</v>
      </c>
    </row>
    <row r="2505" spans="1:7" x14ac:dyDescent="0.3">
      <c r="A2505" s="11" t="s">
        <v>8439</v>
      </c>
      <c r="B2505" s="11">
        <v>2022</v>
      </c>
      <c r="C2505" s="11" t="s">
        <v>8440</v>
      </c>
      <c r="D2505" s="11" t="s">
        <v>8441</v>
      </c>
      <c r="E2505" s="11">
        <v>112</v>
      </c>
      <c r="F2505" s="11">
        <v>11</v>
      </c>
      <c r="G2505" s="11" t="s">
        <v>8442</v>
      </c>
    </row>
    <row r="2506" spans="1:7" x14ac:dyDescent="0.3">
      <c r="A2506" s="11" t="s">
        <v>8443</v>
      </c>
      <c r="B2506" s="11">
        <v>2020</v>
      </c>
      <c r="C2506" s="11" t="s">
        <v>8444</v>
      </c>
      <c r="D2506" s="11" t="s">
        <v>8445</v>
      </c>
    </row>
    <row r="2507" spans="1:7" x14ac:dyDescent="0.3">
      <c r="A2507" s="11" t="s">
        <v>8446</v>
      </c>
      <c r="B2507" s="11">
        <v>2020</v>
      </c>
      <c r="C2507" s="11" t="s">
        <v>8447</v>
      </c>
      <c r="D2507" s="11" t="s">
        <v>8448</v>
      </c>
      <c r="G2507" s="11" t="s">
        <v>1946</v>
      </c>
    </row>
    <row r="2508" spans="1:7" x14ac:dyDescent="0.3">
      <c r="A2508" s="11" t="s">
        <v>8449</v>
      </c>
      <c r="B2508" s="11">
        <v>2020</v>
      </c>
      <c r="C2508" s="11" t="s">
        <v>8450</v>
      </c>
      <c r="D2508" s="11" t="s">
        <v>8451</v>
      </c>
      <c r="G2508" s="11" t="s">
        <v>8452</v>
      </c>
    </row>
    <row r="2509" spans="1:7" x14ac:dyDescent="0.3">
      <c r="A2509" s="11" t="s">
        <v>8453</v>
      </c>
      <c r="B2509" s="11">
        <v>2023</v>
      </c>
      <c r="C2509" s="11" t="s">
        <v>8454</v>
      </c>
      <c r="D2509" s="11" t="s">
        <v>8455</v>
      </c>
      <c r="E2509" s="11">
        <v>3</v>
      </c>
      <c r="F2509" s="11">
        <v>1</v>
      </c>
      <c r="G2509" s="11">
        <v>100151</v>
      </c>
    </row>
    <row r="2510" spans="1:7" x14ac:dyDescent="0.3">
      <c r="A2510" s="11" t="s">
        <v>8456</v>
      </c>
      <c r="B2510" s="11">
        <v>2021</v>
      </c>
      <c r="C2510" s="11" t="s">
        <v>8457</v>
      </c>
      <c r="D2510" s="11" t="s">
        <v>8458</v>
      </c>
      <c r="G2510" s="11" t="s">
        <v>8459</v>
      </c>
    </row>
    <row r="2511" spans="1:7" x14ac:dyDescent="0.3">
      <c r="A2511" s="11" t="s">
        <v>823</v>
      </c>
      <c r="B2511" s="11">
        <v>2020</v>
      </c>
      <c r="C2511" s="11" t="s">
        <v>3917</v>
      </c>
      <c r="D2511" s="11" t="s">
        <v>3967</v>
      </c>
    </row>
    <row r="2512" spans="1:7" x14ac:dyDescent="0.3">
      <c r="A2512" s="11" t="s">
        <v>8460</v>
      </c>
      <c r="B2512" s="11">
        <v>2023</v>
      </c>
      <c r="C2512" s="11" t="s">
        <v>8461</v>
      </c>
      <c r="D2512" s="11" t="s">
        <v>8462</v>
      </c>
    </row>
    <row r="2513" spans="1:7" x14ac:dyDescent="0.3">
      <c r="A2513" s="11" t="s">
        <v>8463</v>
      </c>
      <c r="B2513" s="11">
        <v>1968</v>
      </c>
      <c r="C2513" s="11" t="s">
        <v>8464</v>
      </c>
      <c r="D2513" s="11" t="s">
        <v>1351</v>
      </c>
      <c r="E2513" s="11">
        <v>70</v>
      </c>
      <c r="F2513" s="11">
        <v>4</v>
      </c>
      <c r="G2513" s="11">
        <v>213</v>
      </c>
    </row>
    <row r="2514" spans="1:7" x14ac:dyDescent="0.3">
      <c r="A2514" s="11" t="s">
        <v>8240</v>
      </c>
      <c r="B2514" s="11">
        <v>2020</v>
      </c>
      <c r="C2514" s="11" t="s">
        <v>8241</v>
      </c>
      <c r="D2514" s="11" t="s">
        <v>8465</v>
      </c>
      <c r="G2514" s="11" t="s">
        <v>8466</v>
      </c>
    </row>
    <row r="2515" spans="1:7" x14ac:dyDescent="0.3">
      <c r="A2515" s="11" t="s">
        <v>4705</v>
      </c>
      <c r="B2515" s="11">
        <v>2020</v>
      </c>
      <c r="C2515" s="11" t="s">
        <v>4706</v>
      </c>
      <c r="D2515" s="11" t="s">
        <v>4707</v>
      </c>
      <c r="G2515" s="11" t="s">
        <v>4708</v>
      </c>
    </row>
    <row r="2516" spans="1:7" x14ac:dyDescent="0.3">
      <c r="A2516" s="11" t="s">
        <v>7063</v>
      </c>
      <c r="B2516" s="11">
        <v>2021</v>
      </c>
      <c r="C2516" s="11" t="s">
        <v>8467</v>
      </c>
      <c r="D2516" s="11" t="s">
        <v>8468</v>
      </c>
    </row>
    <row r="2517" spans="1:7" x14ac:dyDescent="0.3">
      <c r="A2517" s="11" t="s">
        <v>8469</v>
      </c>
      <c r="B2517" s="11">
        <v>2021</v>
      </c>
      <c r="C2517" s="11" t="s">
        <v>8470</v>
      </c>
      <c r="D2517" s="11" t="s">
        <v>8471</v>
      </c>
      <c r="G2517" s="11" t="s">
        <v>760</v>
      </c>
    </row>
    <row r="2518" spans="1:7" x14ac:dyDescent="0.3">
      <c r="A2518" s="11" t="s">
        <v>8472</v>
      </c>
      <c r="B2518" s="11">
        <v>2018</v>
      </c>
      <c r="C2518" s="11" t="s">
        <v>8473</v>
      </c>
      <c r="D2518" s="11" t="s">
        <v>8474</v>
      </c>
      <c r="E2518" s="11">
        <v>103</v>
      </c>
      <c r="G2518" s="11" t="s">
        <v>8475</v>
      </c>
    </row>
    <row r="2519" spans="1:7" x14ac:dyDescent="0.3">
      <c r="A2519" s="11" t="s">
        <v>8476</v>
      </c>
      <c r="B2519" s="11">
        <v>2019</v>
      </c>
      <c r="C2519" s="11" t="s">
        <v>5499</v>
      </c>
      <c r="D2519" s="11" t="s">
        <v>8477</v>
      </c>
      <c r="G2519" s="11" t="s">
        <v>839</v>
      </c>
    </row>
    <row r="2520" spans="1:7" x14ac:dyDescent="0.3">
      <c r="A2520" s="11" t="s">
        <v>8478</v>
      </c>
      <c r="B2520" s="11">
        <v>2021</v>
      </c>
      <c r="C2520" s="11" t="s">
        <v>8479</v>
      </c>
      <c r="D2520" s="11" t="s">
        <v>3964</v>
      </c>
      <c r="E2520" s="11">
        <v>8</v>
      </c>
      <c r="F2520" s="11">
        <v>1</v>
      </c>
      <c r="G2520" s="11" t="s">
        <v>4010</v>
      </c>
    </row>
    <row r="2521" spans="1:7" x14ac:dyDescent="0.3">
      <c r="A2521" s="11" t="s">
        <v>8480</v>
      </c>
      <c r="B2521" s="11">
        <v>2023</v>
      </c>
      <c r="C2521" s="11" t="s">
        <v>8481</v>
      </c>
      <c r="D2521" s="11" t="s">
        <v>3186</v>
      </c>
      <c r="E2521" s="11">
        <v>13</v>
      </c>
      <c r="F2521" s="11">
        <v>4</v>
      </c>
      <c r="G2521" s="11">
        <v>2062</v>
      </c>
    </row>
    <row r="2522" spans="1:7" x14ac:dyDescent="0.3">
      <c r="A2522" s="11" t="s">
        <v>2311</v>
      </c>
      <c r="B2522" s="11">
        <v>2015</v>
      </c>
      <c r="C2522" s="11" t="s">
        <v>1614</v>
      </c>
      <c r="D2522" s="11" t="s">
        <v>8482</v>
      </c>
      <c r="G2522" s="11" t="s">
        <v>1616</v>
      </c>
    </row>
    <row r="2523" spans="1:7" x14ac:dyDescent="0.3">
      <c r="A2523" s="11" t="s">
        <v>8483</v>
      </c>
      <c r="B2523" s="11">
        <v>2019</v>
      </c>
      <c r="C2523" s="11" t="s">
        <v>8484</v>
      </c>
      <c r="D2523" s="11" t="s">
        <v>8485</v>
      </c>
    </row>
    <row r="2524" spans="1:7" x14ac:dyDescent="0.3">
      <c r="A2524" s="11" t="s">
        <v>8486</v>
      </c>
      <c r="B2524" s="11">
        <v>2012</v>
      </c>
      <c r="C2524" s="11" t="s">
        <v>8487</v>
      </c>
      <c r="D2524" s="11" t="s">
        <v>8488</v>
      </c>
      <c r="E2524" s="11">
        <v>3</v>
      </c>
      <c r="F2524" s="11">
        <v>1</v>
      </c>
      <c r="G2524" s="11" t="s">
        <v>2128</v>
      </c>
    </row>
    <row r="2525" spans="1:7" x14ac:dyDescent="0.3">
      <c r="A2525" s="11" t="s">
        <v>8489</v>
      </c>
      <c r="B2525" s="11">
        <v>2013</v>
      </c>
      <c r="C2525" s="11" t="s">
        <v>8490</v>
      </c>
      <c r="D2525" s="11" t="s">
        <v>8491</v>
      </c>
      <c r="E2525" s="11">
        <v>21</v>
      </c>
      <c r="F2525" s="11">
        <v>21</v>
      </c>
      <c r="G2525" s="11" t="s">
        <v>8492</v>
      </c>
    </row>
    <row r="2526" spans="1:7" x14ac:dyDescent="0.3">
      <c r="A2526" s="11" t="s">
        <v>4492</v>
      </c>
      <c r="B2526" s="11">
        <v>2021</v>
      </c>
      <c r="C2526" s="11" t="s">
        <v>4493</v>
      </c>
      <c r="D2526" s="11" t="s">
        <v>715</v>
      </c>
      <c r="E2526" s="11">
        <v>9</v>
      </c>
      <c r="G2526" s="11" t="s">
        <v>4494</v>
      </c>
    </row>
    <row r="2527" spans="1:7" x14ac:dyDescent="0.3">
      <c r="A2527" s="11" t="s">
        <v>8493</v>
      </c>
      <c r="B2527" s="11">
        <v>2023</v>
      </c>
      <c r="C2527" s="11" t="s">
        <v>8494</v>
      </c>
      <c r="D2527" s="11" t="s">
        <v>8495</v>
      </c>
      <c r="E2527" s="11">
        <v>13</v>
      </c>
      <c r="F2527" s="11">
        <v>2</v>
      </c>
      <c r="G2527" s="11">
        <v>1979</v>
      </c>
    </row>
    <row r="2528" spans="1:7" x14ac:dyDescent="0.3">
      <c r="A2528" s="11" t="s">
        <v>8496</v>
      </c>
      <c r="B2528" s="11">
        <v>2019</v>
      </c>
      <c r="C2528" s="11" t="s">
        <v>8497</v>
      </c>
      <c r="D2528" s="11" t="s">
        <v>8498</v>
      </c>
      <c r="G2528" s="11" t="s">
        <v>760</v>
      </c>
    </row>
    <row r="2529" spans="1:8" x14ac:dyDescent="0.3">
      <c r="A2529" s="11" t="s">
        <v>8499</v>
      </c>
      <c r="B2529" s="11">
        <v>2023</v>
      </c>
      <c r="C2529" s="11" t="s">
        <v>8500</v>
      </c>
      <c r="D2529" s="11" t="s">
        <v>597</v>
      </c>
      <c r="E2529" s="11">
        <v>60</v>
      </c>
      <c r="F2529" s="11">
        <v>3</v>
      </c>
      <c r="G2529" s="11">
        <v>103250</v>
      </c>
    </row>
    <row r="2530" spans="1:8" x14ac:dyDescent="0.3">
      <c r="A2530" s="11" t="s">
        <v>8501</v>
      </c>
      <c r="B2530" s="11">
        <v>2022</v>
      </c>
      <c r="C2530" s="11" t="s">
        <v>8502</v>
      </c>
      <c r="D2530" s="11" t="s">
        <v>597</v>
      </c>
      <c r="E2530" s="11">
        <v>59</v>
      </c>
      <c r="F2530" s="11">
        <v>4</v>
      </c>
      <c r="G2530" s="11">
        <v>102981</v>
      </c>
    </row>
    <row r="2531" spans="1:8" x14ac:dyDescent="0.3">
      <c r="A2531" s="11" t="s">
        <v>8020</v>
      </c>
      <c r="B2531" s="11">
        <v>2021</v>
      </c>
      <c r="C2531" s="11" t="s">
        <v>8021</v>
      </c>
      <c r="D2531" s="11" t="s">
        <v>597</v>
      </c>
      <c r="E2531" s="11">
        <v>58</v>
      </c>
      <c r="F2531" s="11">
        <v>5</v>
      </c>
      <c r="G2531" s="11">
        <v>102616</v>
      </c>
    </row>
    <row r="2532" spans="1:8" x14ac:dyDescent="0.3">
      <c r="A2532" s="11" t="s">
        <v>8503</v>
      </c>
      <c r="B2532" s="11">
        <v>2017</v>
      </c>
      <c r="C2532" s="11" t="s">
        <v>8504</v>
      </c>
      <c r="D2532" s="11" t="s">
        <v>8505</v>
      </c>
      <c r="G2532" s="11" t="s">
        <v>2326</v>
      </c>
    </row>
    <row r="2533" spans="1:8" x14ac:dyDescent="0.3">
      <c r="A2533" s="11" t="s">
        <v>8506</v>
      </c>
      <c r="B2533" s="11">
        <v>2021</v>
      </c>
      <c r="C2533" s="11" t="s">
        <v>8507</v>
      </c>
      <c r="D2533" s="11" t="s">
        <v>8508</v>
      </c>
      <c r="E2533" s="11">
        <v>6</v>
      </c>
      <c r="F2533" s="11">
        <v>1</v>
      </c>
      <c r="G2533" s="11" t="s">
        <v>4010</v>
      </c>
    </row>
    <row r="2534" spans="1:8" x14ac:dyDescent="0.3">
      <c r="A2534" s="11" t="s">
        <v>8509</v>
      </c>
      <c r="B2534" s="11">
        <v>2022</v>
      </c>
      <c r="C2534" s="11" t="s">
        <v>8510</v>
      </c>
      <c r="D2534" s="11" t="s">
        <v>1239</v>
      </c>
      <c r="E2534" s="11">
        <v>17</v>
      </c>
      <c r="F2534" s="11">
        <v>3</v>
      </c>
      <c r="G2534" s="11" t="s">
        <v>8511</v>
      </c>
    </row>
    <row r="2535" spans="1:8" x14ac:dyDescent="0.3">
      <c r="A2535" s="11" t="s">
        <v>8512</v>
      </c>
      <c r="B2535" s="11">
        <v>2020</v>
      </c>
      <c r="C2535" s="11" t="s">
        <v>8513</v>
      </c>
      <c r="D2535" s="11" t="s">
        <v>8514</v>
      </c>
      <c r="E2535" s="11">
        <v>18</v>
      </c>
      <c r="F2535" s="11">
        <v>7</v>
      </c>
      <c r="G2535" s="11" t="s">
        <v>2246</v>
      </c>
    </row>
    <row r="2536" spans="1:8" x14ac:dyDescent="0.3">
      <c r="A2536" s="11" t="s">
        <v>8515</v>
      </c>
      <c r="B2536" s="11">
        <v>2020</v>
      </c>
      <c r="C2536" s="11" t="s">
        <v>8516</v>
      </c>
      <c r="D2536" s="11" t="s">
        <v>8517</v>
      </c>
      <c r="G2536" s="11" t="s">
        <v>8518</v>
      </c>
    </row>
    <row r="2537" spans="1:8" x14ac:dyDescent="0.3">
      <c r="A2537" s="11" t="s">
        <v>8519</v>
      </c>
      <c r="B2537" s="11">
        <v>2023</v>
      </c>
      <c r="C2537" s="11" t="s">
        <v>8520</v>
      </c>
      <c r="D2537" s="11" t="s">
        <v>8521</v>
      </c>
      <c r="E2537" s="11">
        <v>20</v>
      </c>
      <c r="G2537" s="11" t="s">
        <v>8522</v>
      </c>
      <c r="H2537" s="11" t="s">
        <v>8523</v>
      </c>
    </row>
    <row r="2538" spans="1:8" x14ac:dyDescent="0.3">
      <c r="A2538" s="11" t="s">
        <v>8524</v>
      </c>
      <c r="B2538" s="11">
        <v>2021</v>
      </c>
      <c r="C2538" s="11" t="s">
        <v>8525</v>
      </c>
      <c r="D2538" s="11" t="s">
        <v>8526</v>
      </c>
    </row>
    <row r="2539" spans="1:8" x14ac:dyDescent="0.3">
      <c r="A2539" s="11" t="s">
        <v>8527</v>
      </c>
      <c r="B2539" s="11" t="s">
        <v>8528</v>
      </c>
      <c r="C2539" s="11" t="s">
        <v>8529</v>
      </c>
      <c r="D2539" s="11" t="s">
        <v>8530</v>
      </c>
      <c r="E2539" s="11">
        <v>63</v>
      </c>
      <c r="F2539" s="11">
        <v>3</v>
      </c>
      <c r="G2539" s="11">
        <v>16</v>
      </c>
    </row>
    <row r="2540" spans="1:8" x14ac:dyDescent="0.3">
      <c r="A2540" s="11" t="s">
        <v>8527</v>
      </c>
      <c r="B2540" s="11" t="s">
        <v>8531</v>
      </c>
      <c r="C2540" s="11" t="s">
        <v>8532</v>
      </c>
      <c r="D2540" s="11" t="s">
        <v>8533</v>
      </c>
      <c r="E2540" s="11">
        <v>78</v>
      </c>
      <c r="F2540" s="11">
        <v>8</v>
      </c>
      <c r="G2540" s="11">
        <v>596</v>
      </c>
    </row>
    <row r="2541" spans="1:8" x14ac:dyDescent="0.3">
      <c r="A2541" s="11" t="s">
        <v>8527</v>
      </c>
      <c r="B2541" s="11">
        <v>1999</v>
      </c>
      <c r="C2541" s="11" t="s">
        <v>8534</v>
      </c>
      <c r="D2541" s="11" t="s">
        <v>8535</v>
      </c>
    </row>
    <row r="2542" spans="1:8" x14ac:dyDescent="0.3">
      <c r="A2542" s="11" t="s">
        <v>8536</v>
      </c>
      <c r="B2542" s="11">
        <v>2021</v>
      </c>
      <c r="C2542" s="11" t="s">
        <v>8537</v>
      </c>
      <c r="D2542" s="11" t="s">
        <v>8538</v>
      </c>
    </row>
    <row r="2543" spans="1:8" x14ac:dyDescent="0.3">
      <c r="A2543" s="11" t="s">
        <v>8539</v>
      </c>
      <c r="B2543" s="11">
        <v>2019</v>
      </c>
      <c r="C2543" s="11" t="s">
        <v>8540</v>
      </c>
      <c r="D2543" s="11" t="s">
        <v>8541</v>
      </c>
      <c r="G2543" s="11" t="s">
        <v>8542</v>
      </c>
    </row>
    <row r="2544" spans="1:8" x14ac:dyDescent="0.3">
      <c r="A2544" s="11" t="s">
        <v>3958</v>
      </c>
      <c r="B2544" s="11">
        <v>2018</v>
      </c>
      <c r="C2544" s="11" t="s">
        <v>3959</v>
      </c>
      <c r="D2544" s="11" t="s">
        <v>8543</v>
      </c>
      <c r="G2544" s="11" t="s">
        <v>3961</v>
      </c>
    </row>
    <row r="2545" spans="1:7" x14ac:dyDescent="0.3">
      <c r="A2545" s="11" t="s">
        <v>8544</v>
      </c>
      <c r="B2545" s="11">
        <v>2017</v>
      </c>
      <c r="C2545" s="11" t="s">
        <v>8545</v>
      </c>
      <c r="D2545" s="11" t="s">
        <v>8546</v>
      </c>
      <c r="G2545" s="11" t="s">
        <v>8547</v>
      </c>
    </row>
    <row r="2546" spans="1:7" x14ac:dyDescent="0.3">
      <c r="A2546" s="11" t="s">
        <v>8548</v>
      </c>
      <c r="B2546" s="11">
        <v>2020</v>
      </c>
      <c r="C2546" s="11" t="s">
        <v>8549</v>
      </c>
      <c r="D2546" s="11" t="s">
        <v>5196</v>
      </c>
      <c r="E2546" s="11">
        <v>17</v>
      </c>
      <c r="F2546" s="11">
        <v>1</v>
      </c>
      <c r="G2546" s="11">
        <v>45</v>
      </c>
    </row>
    <row r="2547" spans="1:7" x14ac:dyDescent="0.3">
      <c r="A2547" s="11" t="s">
        <v>8550</v>
      </c>
      <c r="B2547" s="11">
        <v>2018</v>
      </c>
      <c r="C2547" s="11" t="s">
        <v>8551</v>
      </c>
      <c r="D2547" s="11" t="s">
        <v>8552</v>
      </c>
      <c r="G2547" s="11" t="s">
        <v>760</v>
      </c>
    </row>
    <row r="2548" spans="1:7" x14ac:dyDescent="0.3">
      <c r="A2548" s="11" t="s">
        <v>3223</v>
      </c>
      <c r="B2548" s="11">
        <v>2018</v>
      </c>
      <c r="C2548" s="11" t="s">
        <v>8553</v>
      </c>
      <c r="D2548" s="11" t="s">
        <v>4056</v>
      </c>
      <c r="E2548" s="11">
        <v>135</v>
      </c>
      <c r="G2548" s="11" t="s">
        <v>6785</v>
      </c>
    </row>
    <row r="2549" spans="1:7" x14ac:dyDescent="0.3">
      <c r="A2549" s="11" t="s">
        <v>8554</v>
      </c>
      <c r="B2549" s="11">
        <v>2019</v>
      </c>
      <c r="C2549" s="11" t="s">
        <v>8555</v>
      </c>
      <c r="D2549" s="11" t="s">
        <v>8556</v>
      </c>
      <c r="G2549" s="11" t="s">
        <v>8557</v>
      </c>
    </row>
    <row r="2550" spans="1:7" x14ac:dyDescent="0.3">
      <c r="A2550" s="11" t="s">
        <v>8558</v>
      </c>
      <c r="B2550" s="11">
        <v>2021</v>
      </c>
      <c r="C2550" s="11" t="s">
        <v>8559</v>
      </c>
      <c r="D2550" s="11" t="s">
        <v>8560</v>
      </c>
      <c r="E2550" s="11">
        <v>10</v>
      </c>
      <c r="F2550" s="11">
        <v>4</v>
      </c>
      <c r="G2550" s="11" t="s">
        <v>8561</v>
      </c>
    </row>
    <row r="2551" spans="1:7" x14ac:dyDescent="0.3">
      <c r="A2551" s="11" t="s">
        <v>8562</v>
      </c>
      <c r="B2551" s="11">
        <v>2019</v>
      </c>
      <c r="C2551" s="11" t="s">
        <v>8563</v>
      </c>
      <c r="D2551" s="11" t="s">
        <v>8564</v>
      </c>
      <c r="G2551" s="11" t="s">
        <v>2326</v>
      </c>
    </row>
    <row r="2552" spans="1:7" x14ac:dyDescent="0.3">
      <c r="A2552" s="11" t="s">
        <v>8565</v>
      </c>
      <c r="B2552" s="11">
        <v>2020</v>
      </c>
      <c r="C2552" s="11" t="s">
        <v>8566</v>
      </c>
      <c r="D2552" s="11" t="s">
        <v>8567</v>
      </c>
    </row>
    <row r="2553" spans="1:7" x14ac:dyDescent="0.3">
      <c r="A2553" s="11" t="s">
        <v>8568</v>
      </c>
      <c r="B2553" s="11">
        <v>2020</v>
      </c>
      <c r="C2553" s="11" t="s">
        <v>8569</v>
      </c>
      <c r="D2553" s="11" t="s">
        <v>8433</v>
      </c>
      <c r="G2553" s="11" t="s">
        <v>8570</v>
      </c>
    </row>
    <row r="2554" spans="1:7" x14ac:dyDescent="0.3">
      <c r="A2554" s="11" t="s">
        <v>8571</v>
      </c>
      <c r="B2554" s="11">
        <v>2021</v>
      </c>
      <c r="C2554" s="11" t="s">
        <v>8572</v>
      </c>
      <c r="D2554" s="11" t="s">
        <v>5315</v>
      </c>
      <c r="G2554" s="11" t="s">
        <v>1666</v>
      </c>
    </row>
    <row r="2555" spans="1:7" x14ac:dyDescent="0.3">
      <c r="A2555" s="11" t="s">
        <v>8573</v>
      </c>
      <c r="B2555" s="11">
        <v>2021</v>
      </c>
      <c r="C2555" s="11" t="s">
        <v>8574</v>
      </c>
      <c r="D2555" s="11" t="s">
        <v>8575</v>
      </c>
      <c r="E2555" s="11">
        <v>5</v>
      </c>
      <c r="F2555" s="11" t="s">
        <v>8576</v>
      </c>
      <c r="G2555" s="11" t="s">
        <v>855</v>
      </c>
    </row>
    <row r="2556" spans="1:7" x14ac:dyDescent="0.3">
      <c r="A2556" s="11" t="s">
        <v>8577</v>
      </c>
      <c r="B2556" s="11">
        <v>2012</v>
      </c>
      <c r="C2556" s="11" t="s">
        <v>8578</v>
      </c>
      <c r="D2556" s="11" t="s">
        <v>8579</v>
      </c>
      <c r="E2556" s="11">
        <v>33</v>
      </c>
      <c r="F2556" s="11">
        <v>5</v>
      </c>
      <c r="G2556" s="11" t="s">
        <v>8580</v>
      </c>
    </row>
    <row r="2557" spans="1:7" x14ac:dyDescent="0.3">
      <c r="A2557" s="11" t="s">
        <v>8581</v>
      </c>
      <c r="B2557" s="11">
        <v>2020</v>
      </c>
      <c r="C2557" s="11" t="s">
        <v>8582</v>
      </c>
      <c r="D2557" s="11" t="s">
        <v>8583</v>
      </c>
      <c r="E2557" s="11">
        <v>32</v>
      </c>
      <c r="F2557" s="11" t="s">
        <v>8584</v>
      </c>
      <c r="G2557" s="11" t="s">
        <v>6150</v>
      </c>
    </row>
    <row r="2558" spans="1:7" x14ac:dyDescent="0.3">
      <c r="A2558" s="11" t="s">
        <v>8585</v>
      </c>
      <c r="B2558" s="11">
        <v>2021</v>
      </c>
      <c r="C2558" s="11" t="s">
        <v>8586</v>
      </c>
      <c r="D2558" s="11" t="s">
        <v>8587</v>
      </c>
      <c r="G2558" s="11" t="s">
        <v>8588</v>
      </c>
    </row>
    <row r="2559" spans="1:7" x14ac:dyDescent="0.3">
      <c r="A2559" s="11" t="s">
        <v>929</v>
      </c>
      <c r="B2559" s="11">
        <v>2020</v>
      </c>
      <c r="C2559" s="11" t="s">
        <v>8589</v>
      </c>
      <c r="D2559" s="11" t="s">
        <v>8590</v>
      </c>
    </row>
    <row r="2560" spans="1:7" x14ac:dyDescent="0.3">
      <c r="A2560" s="11" t="s">
        <v>8591</v>
      </c>
      <c r="B2560" s="11">
        <v>2021</v>
      </c>
      <c r="C2560" s="11" t="s">
        <v>8592</v>
      </c>
      <c r="D2560" s="11" t="s">
        <v>8593</v>
      </c>
      <c r="G2560" s="11" t="s">
        <v>8594</v>
      </c>
    </row>
    <row r="2561" spans="1:8" x14ac:dyDescent="0.3">
      <c r="A2561" s="11" t="s">
        <v>8595</v>
      </c>
      <c r="B2561" s="11">
        <v>2011</v>
      </c>
      <c r="C2561" s="11" t="s">
        <v>8596</v>
      </c>
      <c r="D2561" s="11" t="s">
        <v>8597</v>
      </c>
    </row>
    <row r="2562" spans="1:8" x14ac:dyDescent="0.3">
      <c r="A2562" s="11" t="s">
        <v>8598</v>
      </c>
      <c r="B2562" s="11">
        <v>2020</v>
      </c>
      <c r="C2562" s="11" t="s">
        <v>8599</v>
      </c>
      <c r="D2562" s="11" t="s">
        <v>8600</v>
      </c>
    </row>
    <row r="2563" spans="1:8" x14ac:dyDescent="0.3">
      <c r="A2563" s="11" t="s">
        <v>8601</v>
      </c>
      <c r="B2563" s="11">
        <v>2020</v>
      </c>
      <c r="C2563" s="11" t="s">
        <v>8602</v>
      </c>
      <c r="D2563" s="11" t="s">
        <v>597</v>
      </c>
      <c r="E2563" s="11">
        <v>57</v>
      </c>
      <c r="F2563" s="11">
        <v>6</v>
      </c>
      <c r="G2563" s="11">
        <v>102290</v>
      </c>
    </row>
    <row r="2564" spans="1:8" x14ac:dyDescent="0.3">
      <c r="A2564" s="11" t="s">
        <v>8603</v>
      </c>
      <c r="B2564" s="11">
        <v>2019</v>
      </c>
      <c r="C2564" s="11" t="s">
        <v>8604</v>
      </c>
      <c r="D2564" s="11" t="s">
        <v>768</v>
      </c>
      <c r="E2564" s="11">
        <v>337</v>
      </c>
      <c r="G2564" s="11" t="s">
        <v>8605</v>
      </c>
    </row>
    <row r="2565" spans="1:8" x14ac:dyDescent="0.3">
      <c r="A2565" s="11" t="s">
        <v>8606</v>
      </c>
      <c r="B2565" s="11">
        <v>2021</v>
      </c>
      <c r="C2565" s="11" t="s">
        <v>8607</v>
      </c>
      <c r="D2565" s="11" t="s">
        <v>8608</v>
      </c>
      <c r="G2565" s="11" t="s">
        <v>8609</v>
      </c>
    </row>
    <row r="2566" spans="1:8" x14ac:dyDescent="0.3">
      <c r="A2566" s="11" t="s">
        <v>8610</v>
      </c>
      <c r="B2566" s="11">
        <v>2022</v>
      </c>
      <c r="C2566" s="11" t="s">
        <v>8611</v>
      </c>
      <c r="D2566" s="11" t="s">
        <v>8612</v>
      </c>
      <c r="H2566" s="11" t="s">
        <v>8613</v>
      </c>
    </row>
    <row r="2567" spans="1:8" x14ac:dyDescent="0.3">
      <c r="A2567" s="11" t="s">
        <v>586</v>
      </c>
      <c r="B2567" s="11">
        <v>2019</v>
      </c>
      <c r="C2567" s="11" t="s">
        <v>587</v>
      </c>
      <c r="D2567" s="11" t="s">
        <v>1239</v>
      </c>
      <c r="E2567" s="11">
        <v>14</v>
      </c>
      <c r="F2567" s="11">
        <v>8</v>
      </c>
      <c r="G2567" s="11" t="s">
        <v>1737</v>
      </c>
    </row>
    <row r="2568" spans="1:8" x14ac:dyDescent="0.3">
      <c r="A2568" s="11" t="s">
        <v>983</v>
      </c>
      <c r="B2568" s="11">
        <v>2023</v>
      </c>
      <c r="C2568" s="11" t="s">
        <v>984</v>
      </c>
      <c r="D2568" s="11" t="s">
        <v>446</v>
      </c>
      <c r="E2568" s="11">
        <v>215</v>
      </c>
      <c r="G2568" s="11">
        <v>119342</v>
      </c>
    </row>
    <row r="2569" spans="1:8" x14ac:dyDescent="0.3">
      <c r="A2569" s="11" t="s">
        <v>7376</v>
      </c>
      <c r="B2569" s="11">
        <v>2008</v>
      </c>
      <c r="C2569" s="11" t="s">
        <v>8614</v>
      </c>
      <c r="D2569" s="11" t="s">
        <v>8615</v>
      </c>
      <c r="E2569" s="11">
        <v>27</v>
      </c>
      <c r="F2569" s="11">
        <v>4</v>
      </c>
      <c r="G2569" s="11" t="s">
        <v>8616</v>
      </c>
    </row>
    <row r="2570" spans="1:8" x14ac:dyDescent="0.3">
      <c r="A2570" s="11" t="s">
        <v>8617</v>
      </c>
      <c r="B2570" s="11">
        <v>2023</v>
      </c>
      <c r="C2570" s="11" t="s">
        <v>8618</v>
      </c>
      <c r="D2570" s="11" t="s">
        <v>8619</v>
      </c>
      <c r="G2570" s="11" t="s">
        <v>8620</v>
      </c>
    </row>
    <row r="2571" spans="1:8" x14ac:dyDescent="0.3">
      <c r="A2571" s="11" t="s">
        <v>8621</v>
      </c>
      <c r="B2571" s="11">
        <v>2021</v>
      </c>
      <c r="C2571" s="11" t="s">
        <v>8622</v>
      </c>
      <c r="D2571" s="11" t="s">
        <v>8623</v>
      </c>
      <c r="G2571" s="11" t="s">
        <v>8624</v>
      </c>
    </row>
    <row r="2572" spans="1:8" x14ac:dyDescent="0.3">
      <c r="A2572" s="11" t="s">
        <v>8625</v>
      </c>
      <c r="B2572" s="11">
        <v>2019</v>
      </c>
      <c r="C2572" s="11" t="s">
        <v>8626</v>
      </c>
      <c r="D2572" s="11" t="s">
        <v>8627</v>
      </c>
      <c r="G2572" s="11" t="s">
        <v>8628</v>
      </c>
    </row>
    <row r="2573" spans="1:8" x14ac:dyDescent="0.3">
      <c r="A2573" s="11" t="s">
        <v>8629</v>
      </c>
      <c r="B2573" s="11">
        <v>2019</v>
      </c>
      <c r="C2573" s="11" t="s">
        <v>8630</v>
      </c>
      <c r="D2573" s="11" t="s">
        <v>8631</v>
      </c>
    </row>
    <row r="2574" spans="1:8" x14ac:dyDescent="0.3">
      <c r="A2574" s="11" t="s">
        <v>709</v>
      </c>
      <c r="B2574" s="11">
        <v>2021</v>
      </c>
      <c r="C2574" s="11" t="s">
        <v>710</v>
      </c>
      <c r="D2574" s="11" t="s">
        <v>711</v>
      </c>
      <c r="G2574" s="11" t="s">
        <v>712</v>
      </c>
    </row>
    <row r="2575" spans="1:8" x14ac:dyDescent="0.3">
      <c r="A2575" s="11" t="s">
        <v>8632</v>
      </c>
      <c r="B2575" s="11">
        <v>2022</v>
      </c>
      <c r="C2575" s="11" t="s">
        <v>8633</v>
      </c>
      <c r="D2575" s="11" t="s">
        <v>8634</v>
      </c>
    </row>
    <row r="2576" spans="1:8" x14ac:dyDescent="0.3">
      <c r="A2576" s="11" t="s">
        <v>8635</v>
      </c>
      <c r="B2576" s="11">
        <v>2020</v>
      </c>
      <c r="C2576" s="11" t="s">
        <v>8636</v>
      </c>
      <c r="D2576" s="11" t="s">
        <v>8637</v>
      </c>
      <c r="E2576" s="11">
        <v>7</v>
      </c>
      <c r="G2576" s="11">
        <v>100777</v>
      </c>
    </row>
    <row r="2577" spans="1:7" x14ac:dyDescent="0.3">
      <c r="A2577" s="11" t="s">
        <v>8638</v>
      </c>
      <c r="B2577" s="11">
        <v>2022</v>
      </c>
      <c r="C2577" s="11" t="s">
        <v>8639</v>
      </c>
      <c r="D2577" s="11" t="s">
        <v>8640</v>
      </c>
      <c r="G2577" s="11" t="s">
        <v>1799</v>
      </c>
    </row>
    <row r="2578" spans="1:7" x14ac:dyDescent="0.3">
      <c r="A2578" s="11" t="s">
        <v>8641</v>
      </c>
      <c r="B2578" s="11">
        <v>2015</v>
      </c>
      <c r="C2578" s="11" t="s">
        <v>8642</v>
      </c>
      <c r="D2578" s="11" t="s">
        <v>8643</v>
      </c>
      <c r="E2578" s="11">
        <v>4</v>
      </c>
      <c r="F2578" s="11">
        <v>1</v>
      </c>
      <c r="G2578" s="11" t="s">
        <v>1950</v>
      </c>
    </row>
    <row r="2579" spans="1:7" x14ac:dyDescent="0.3">
      <c r="A2579" s="11" t="s">
        <v>8644</v>
      </c>
      <c r="B2579" s="11">
        <v>2019</v>
      </c>
      <c r="C2579" s="11" t="s">
        <v>8645</v>
      </c>
      <c r="D2579" s="11" t="s">
        <v>8646</v>
      </c>
      <c r="G2579" s="11" t="s">
        <v>760</v>
      </c>
    </row>
    <row r="2580" spans="1:7" x14ac:dyDescent="0.3">
      <c r="A2580" s="11" t="s">
        <v>8647</v>
      </c>
      <c r="B2580" s="11">
        <v>2020</v>
      </c>
      <c r="C2580" s="11" t="s">
        <v>8648</v>
      </c>
      <c r="D2580" s="11" t="s">
        <v>8649</v>
      </c>
    </row>
    <row r="2581" spans="1:7" x14ac:dyDescent="0.3">
      <c r="A2581" s="11" t="s">
        <v>8650</v>
      </c>
      <c r="B2581" s="11">
        <v>2021</v>
      </c>
      <c r="C2581" s="11" t="s">
        <v>8651</v>
      </c>
      <c r="D2581" s="11" t="s">
        <v>8608</v>
      </c>
      <c r="G2581" s="11" t="s">
        <v>8652</v>
      </c>
    </row>
    <row r="2582" spans="1:7" x14ac:dyDescent="0.3">
      <c r="A2582" s="11" t="s">
        <v>8653</v>
      </c>
      <c r="B2582" s="11">
        <v>2021</v>
      </c>
      <c r="C2582" s="11" t="s">
        <v>8654</v>
      </c>
      <c r="D2582" s="11" t="s">
        <v>8655</v>
      </c>
      <c r="G2582" s="11" t="s">
        <v>8656</v>
      </c>
    </row>
    <row r="2583" spans="1:7" x14ac:dyDescent="0.3">
      <c r="A2583" s="11" t="s">
        <v>8657</v>
      </c>
      <c r="B2583" s="11">
        <v>2022</v>
      </c>
      <c r="C2583" s="11" t="s">
        <v>8658</v>
      </c>
      <c r="D2583" s="11" t="s">
        <v>8659</v>
      </c>
    </row>
    <row r="2584" spans="1:7" x14ac:dyDescent="0.3">
      <c r="A2584" s="11" t="s">
        <v>8660</v>
      </c>
      <c r="B2584" s="11">
        <v>2014</v>
      </c>
      <c r="C2584" s="11" t="s">
        <v>8661</v>
      </c>
      <c r="D2584" s="11" t="s">
        <v>8662</v>
      </c>
      <c r="E2584" s="11">
        <v>5</v>
      </c>
      <c r="G2584" s="11">
        <v>143</v>
      </c>
    </row>
    <row r="2585" spans="1:7" x14ac:dyDescent="0.3">
      <c r="A2585" s="11" t="s">
        <v>8663</v>
      </c>
      <c r="B2585" s="11">
        <v>2021</v>
      </c>
      <c r="C2585" s="11" t="s">
        <v>8664</v>
      </c>
      <c r="D2585" s="11" t="s">
        <v>8665</v>
      </c>
      <c r="E2585" s="11">
        <v>47</v>
      </c>
      <c r="F2585" s="11">
        <v>4</v>
      </c>
      <c r="G2585" s="11" t="s">
        <v>8666</v>
      </c>
    </row>
    <row r="2586" spans="1:7" x14ac:dyDescent="0.3">
      <c r="A2586" s="11" t="s">
        <v>8667</v>
      </c>
      <c r="B2586" s="11">
        <v>2019</v>
      </c>
      <c r="C2586" s="11" t="s">
        <v>8668</v>
      </c>
      <c r="D2586" s="11" t="s">
        <v>4144</v>
      </c>
      <c r="E2586" s="11">
        <v>10</v>
      </c>
      <c r="F2586" s="11">
        <v>11</v>
      </c>
      <c r="G2586" s="11">
        <v>329</v>
      </c>
    </row>
    <row r="2587" spans="1:7" x14ac:dyDescent="0.3">
      <c r="A2587" s="11" t="s">
        <v>8669</v>
      </c>
      <c r="B2587" s="11">
        <v>2023</v>
      </c>
      <c r="C2587" s="11" t="s">
        <v>8670</v>
      </c>
      <c r="D2587" s="11" t="s">
        <v>597</v>
      </c>
      <c r="E2587" s="11">
        <v>60</v>
      </c>
      <c r="F2587" s="11">
        <v>2</v>
      </c>
      <c r="G2587" s="11">
        <v>103148</v>
      </c>
    </row>
    <row r="2588" spans="1:7" x14ac:dyDescent="0.3">
      <c r="A2588" s="11" t="s">
        <v>8671</v>
      </c>
      <c r="B2588" s="11">
        <v>2018</v>
      </c>
      <c r="C2588" s="11" t="s">
        <v>8672</v>
      </c>
      <c r="D2588" s="11" t="s">
        <v>8673</v>
      </c>
      <c r="G2588" s="11" t="s">
        <v>8674</v>
      </c>
    </row>
    <row r="2589" spans="1:7" x14ac:dyDescent="0.3">
      <c r="A2589" s="11" t="s">
        <v>8675</v>
      </c>
      <c r="B2589" s="11">
        <v>2009</v>
      </c>
      <c r="C2589" s="11" t="s">
        <v>8676</v>
      </c>
      <c r="D2589" s="11" t="s">
        <v>8677</v>
      </c>
      <c r="E2589" s="11">
        <v>46</v>
      </c>
      <c r="F2589" s="11">
        <v>2</v>
      </c>
      <c r="G2589" s="11" t="s">
        <v>8678</v>
      </c>
    </row>
    <row r="2590" spans="1:7" x14ac:dyDescent="0.3">
      <c r="A2590" s="11" t="s">
        <v>8679</v>
      </c>
      <c r="B2590" s="11">
        <v>2018</v>
      </c>
      <c r="C2590" s="11" t="s">
        <v>8680</v>
      </c>
      <c r="D2590" s="11" t="s">
        <v>8681</v>
      </c>
      <c r="G2590" s="11" t="s">
        <v>1849</v>
      </c>
    </row>
    <row r="2591" spans="1:7" x14ac:dyDescent="0.3">
      <c r="A2591" s="11" t="s">
        <v>8682</v>
      </c>
      <c r="B2591" s="11" t="s">
        <v>4399</v>
      </c>
      <c r="C2591" s="11" t="s">
        <v>8683</v>
      </c>
      <c r="D2591" s="11" t="s">
        <v>715</v>
      </c>
      <c r="E2591" s="11">
        <v>8</v>
      </c>
      <c r="G2591" s="11" t="s">
        <v>8684</v>
      </c>
    </row>
    <row r="2592" spans="1:7" x14ac:dyDescent="0.3">
      <c r="A2592" s="11" t="s">
        <v>8682</v>
      </c>
      <c r="B2592" s="11" t="s">
        <v>4403</v>
      </c>
      <c r="C2592" s="11" t="s">
        <v>8685</v>
      </c>
      <c r="D2592" s="11" t="s">
        <v>8686</v>
      </c>
      <c r="E2592" s="11">
        <v>32</v>
      </c>
      <c r="F2592" s="11">
        <v>2</v>
      </c>
      <c r="G2592" s="11" t="s">
        <v>8687</v>
      </c>
    </row>
    <row r="2593" spans="1:7" x14ac:dyDescent="0.3">
      <c r="A2593" s="11" t="s">
        <v>6877</v>
      </c>
      <c r="B2593" s="11">
        <v>2017</v>
      </c>
      <c r="C2593" s="11" t="s">
        <v>3623</v>
      </c>
      <c r="D2593" s="11" t="s">
        <v>8688</v>
      </c>
      <c r="G2593" s="11" t="s">
        <v>3625</v>
      </c>
    </row>
    <row r="2594" spans="1:7" x14ac:dyDescent="0.3">
      <c r="A2594" s="11" t="s">
        <v>8689</v>
      </c>
      <c r="B2594" s="11">
        <v>2021</v>
      </c>
      <c r="C2594" s="11" t="s">
        <v>8690</v>
      </c>
      <c r="D2594" s="11" t="s">
        <v>3444</v>
      </c>
    </row>
    <row r="2595" spans="1:7" x14ac:dyDescent="0.3">
      <c r="A2595" s="11" t="s">
        <v>4801</v>
      </c>
      <c r="B2595" s="11">
        <v>2006</v>
      </c>
      <c r="C2595" s="11" t="s">
        <v>4802</v>
      </c>
      <c r="D2595" s="11" t="s">
        <v>4803</v>
      </c>
      <c r="E2595" s="11">
        <v>4</v>
      </c>
      <c r="F2595" s="11">
        <v>2</v>
      </c>
      <c r="G2595" s="11" t="s">
        <v>4804</v>
      </c>
    </row>
    <row r="2596" spans="1:7" x14ac:dyDescent="0.3">
      <c r="A2596" s="11" t="s">
        <v>8691</v>
      </c>
      <c r="B2596" s="11">
        <v>2019</v>
      </c>
      <c r="C2596" s="11" t="s">
        <v>7522</v>
      </c>
      <c r="D2596" s="11" t="s">
        <v>8692</v>
      </c>
      <c r="G2596" s="11" t="s">
        <v>7524</v>
      </c>
    </row>
    <row r="2597" spans="1:7" x14ac:dyDescent="0.3">
      <c r="A2597" s="11" t="s">
        <v>8693</v>
      </c>
      <c r="B2597" s="11">
        <v>2022</v>
      </c>
      <c r="C2597" s="11" t="s">
        <v>8694</v>
      </c>
      <c r="D2597" s="11" t="s">
        <v>8695</v>
      </c>
    </row>
    <row r="2598" spans="1:7" x14ac:dyDescent="0.3">
      <c r="A2598" s="11" t="s">
        <v>8696</v>
      </c>
      <c r="B2598" s="11">
        <v>2017</v>
      </c>
      <c r="C2598" s="11" t="s">
        <v>8697</v>
      </c>
      <c r="D2598" s="11" t="s">
        <v>8698</v>
      </c>
      <c r="E2598" s="11">
        <v>5</v>
      </c>
      <c r="F2598" s="11">
        <v>1</v>
      </c>
      <c r="G2598" s="11">
        <v>16</v>
      </c>
    </row>
    <row r="2599" spans="1:7" x14ac:dyDescent="0.3">
      <c r="A2599" s="11" t="s">
        <v>4816</v>
      </c>
      <c r="B2599" s="11">
        <v>2019</v>
      </c>
      <c r="C2599" s="11" t="s">
        <v>8699</v>
      </c>
      <c r="D2599" s="11" t="s">
        <v>4818</v>
      </c>
      <c r="E2599" s="11">
        <v>20</v>
      </c>
      <c r="F2599" s="11">
        <v>8</v>
      </c>
      <c r="G2599" s="11" t="s">
        <v>8700</v>
      </c>
    </row>
    <row r="2600" spans="1:7" x14ac:dyDescent="0.3">
      <c r="A2600" s="11" t="s">
        <v>8701</v>
      </c>
      <c r="B2600" s="11">
        <v>2018</v>
      </c>
      <c r="C2600" s="11" t="s">
        <v>8702</v>
      </c>
      <c r="D2600" s="11" t="s">
        <v>4822</v>
      </c>
    </row>
    <row r="2601" spans="1:7" x14ac:dyDescent="0.3">
      <c r="A2601" s="11" t="s">
        <v>8703</v>
      </c>
      <c r="B2601" s="11">
        <v>2021</v>
      </c>
      <c r="C2601" s="11" t="s">
        <v>8704</v>
      </c>
      <c r="D2601" s="11" t="s">
        <v>5196</v>
      </c>
      <c r="E2601" s="11">
        <v>18</v>
      </c>
      <c r="F2601" s="11">
        <v>22</v>
      </c>
      <c r="G2601" s="11">
        <v>11759</v>
      </c>
    </row>
    <row r="2602" spans="1:7" x14ac:dyDescent="0.3">
      <c r="A2602" s="11" t="s">
        <v>8705</v>
      </c>
      <c r="B2602" s="11">
        <v>2023</v>
      </c>
      <c r="C2602" s="11" t="s">
        <v>8706</v>
      </c>
      <c r="D2602" s="11" t="s">
        <v>8707</v>
      </c>
      <c r="E2602" s="11">
        <v>78</v>
      </c>
      <c r="G2602" s="11">
        <v>101464</v>
      </c>
    </row>
    <row r="2603" spans="1:7" x14ac:dyDescent="0.3">
      <c r="A2603" s="11" t="s">
        <v>8708</v>
      </c>
      <c r="B2603" s="11">
        <v>2020</v>
      </c>
      <c r="C2603" s="11" t="s">
        <v>8709</v>
      </c>
      <c r="D2603" s="11" t="s">
        <v>8710</v>
      </c>
      <c r="G2603" s="11" t="s">
        <v>8711</v>
      </c>
    </row>
    <row r="2604" spans="1:7" x14ac:dyDescent="0.3">
      <c r="A2604" s="11" t="s">
        <v>8712</v>
      </c>
      <c r="B2604" s="11">
        <v>2021</v>
      </c>
      <c r="C2604" s="11" t="s">
        <v>8713</v>
      </c>
      <c r="D2604" s="11" t="s">
        <v>8714</v>
      </c>
      <c r="G2604" s="11" t="s">
        <v>8339</v>
      </c>
    </row>
    <row r="2605" spans="1:7" x14ac:dyDescent="0.3">
      <c r="A2605" s="11" t="s">
        <v>4590</v>
      </c>
      <c r="B2605" s="11">
        <v>2019</v>
      </c>
      <c r="C2605" s="11" t="s">
        <v>135</v>
      </c>
      <c r="D2605" s="11" t="s">
        <v>437</v>
      </c>
      <c r="E2605" s="11">
        <v>93</v>
      </c>
      <c r="G2605" s="11" t="s">
        <v>622</v>
      </c>
    </row>
    <row r="2606" spans="1:7" x14ac:dyDescent="0.3">
      <c r="A2606" s="11" t="s">
        <v>8715</v>
      </c>
      <c r="B2606" s="11">
        <v>2023</v>
      </c>
      <c r="C2606" s="11" t="s">
        <v>8716</v>
      </c>
      <c r="D2606" s="11" t="s">
        <v>8462</v>
      </c>
    </row>
    <row r="2607" spans="1:7" x14ac:dyDescent="0.3">
      <c r="A2607" s="11" t="s">
        <v>8717</v>
      </c>
      <c r="B2607" s="11">
        <v>2021</v>
      </c>
      <c r="C2607" s="11" t="s">
        <v>8718</v>
      </c>
      <c r="D2607" s="11" t="s">
        <v>8719</v>
      </c>
      <c r="G2607" s="11" t="s">
        <v>8720</v>
      </c>
    </row>
    <row r="2608" spans="1:7" x14ac:dyDescent="0.3">
      <c r="A2608" s="11" t="s">
        <v>624</v>
      </c>
      <c r="B2608" s="11">
        <v>2017</v>
      </c>
      <c r="C2608" s="11" t="s">
        <v>625</v>
      </c>
      <c r="D2608" s="11" t="s">
        <v>626</v>
      </c>
      <c r="E2608" s="11">
        <v>11</v>
      </c>
      <c r="F2608" s="11">
        <v>1</v>
      </c>
      <c r="G2608" s="11" t="s">
        <v>627</v>
      </c>
    </row>
    <row r="2609" spans="1:7" x14ac:dyDescent="0.3">
      <c r="A2609" s="11" t="s">
        <v>8721</v>
      </c>
      <c r="B2609" s="11">
        <v>2013</v>
      </c>
      <c r="C2609" s="11" t="s">
        <v>8722</v>
      </c>
      <c r="D2609" s="11" t="s">
        <v>8723</v>
      </c>
    </row>
    <row r="2610" spans="1:7" x14ac:dyDescent="0.3">
      <c r="A2610" s="11" t="s">
        <v>8724</v>
      </c>
      <c r="B2610" s="11">
        <v>2019</v>
      </c>
      <c r="C2610" s="11" t="s">
        <v>8725</v>
      </c>
      <c r="D2610" s="11" t="s">
        <v>8726</v>
      </c>
      <c r="E2610" s="11">
        <v>250</v>
      </c>
      <c r="G2610" s="11" t="s">
        <v>2624</v>
      </c>
    </row>
    <row r="2611" spans="1:7" x14ac:dyDescent="0.3">
      <c r="A2611" s="11" t="s">
        <v>8727</v>
      </c>
      <c r="B2611" s="11">
        <v>2018</v>
      </c>
      <c r="C2611" s="11" t="s">
        <v>8728</v>
      </c>
      <c r="D2611" s="11" t="s">
        <v>8729</v>
      </c>
      <c r="E2611" s="11">
        <v>32</v>
      </c>
      <c r="F2611" s="11">
        <v>7</v>
      </c>
      <c r="G2611" s="11" t="s">
        <v>8730</v>
      </c>
    </row>
    <row r="2612" spans="1:7" x14ac:dyDescent="0.3">
      <c r="A2612" s="11" t="s">
        <v>8731</v>
      </c>
      <c r="B2612" s="11">
        <v>2021</v>
      </c>
      <c r="C2612" s="11" t="s">
        <v>8732</v>
      </c>
      <c r="D2612" s="11" t="s">
        <v>8733</v>
      </c>
      <c r="G2612" s="11" t="s">
        <v>8734</v>
      </c>
    </row>
    <row r="2613" spans="1:7" x14ac:dyDescent="0.3">
      <c r="A2613" s="11" t="s">
        <v>8735</v>
      </c>
      <c r="B2613" s="11">
        <v>2021</v>
      </c>
      <c r="C2613" s="11" t="s">
        <v>8736</v>
      </c>
      <c r="D2613" s="11" t="s">
        <v>8737</v>
      </c>
      <c r="G2613" s="11">
        <v>954</v>
      </c>
    </row>
    <row r="2614" spans="1:7" x14ac:dyDescent="0.3">
      <c r="A2614" s="11" t="s">
        <v>8738</v>
      </c>
      <c r="B2614" s="11">
        <v>1997</v>
      </c>
      <c r="C2614" s="11" t="s">
        <v>8739</v>
      </c>
      <c r="D2614" s="11" t="s">
        <v>8740</v>
      </c>
      <c r="E2614" s="11">
        <v>45</v>
      </c>
      <c r="F2614" s="11">
        <v>11</v>
      </c>
      <c r="G2614" s="11" t="s">
        <v>8741</v>
      </c>
    </row>
    <row r="2615" spans="1:7" x14ac:dyDescent="0.3">
      <c r="A2615" s="11" t="s">
        <v>8742</v>
      </c>
      <c r="B2615" s="11">
        <v>2021</v>
      </c>
      <c r="C2615" s="11" t="s">
        <v>8743</v>
      </c>
      <c r="D2615" s="11" t="s">
        <v>8719</v>
      </c>
      <c r="G2615" s="11" t="s">
        <v>8744</v>
      </c>
    </row>
    <row r="2616" spans="1:7" x14ac:dyDescent="0.3">
      <c r="A2616" s="11" t="s">
        <v>8344</v>
      </c>
      <c r="B2616" s="11">
        <v>2022</v>
      </c>
      <c r="C2616" s="11" t="s">
        <v>8745</v>
      </c>
      <c r="D2616" s="11" t="s">
        <v>597</v>
      </c>
      <c r="E2616" s="11">
        <v>59</v>
      </c>
      <c r="F2616" s="11">
        <v>1</v>
      </c>
      <c r="G2616" s="11">
        <v>102760</v>
      </c>
    </row>
    <row r="2617" spans="1:7" x14ac:dyDescent="0.3">
      <c r="A2617" s="11" t="s">
        <v>8746</v>
      </c>
      <c r="B2617" s="11">
        <v>2022</v>
      </c>
      <c r="C2617" s="11" t="s">
        <v>8747</v>
      </c>
      <c r="D2617" s="11" t="s">
        <v>8748</v>
      </c>
    </row>
    <row r="2618" spans="1:7" x14ac:dyDescent="0.3">
      <c r="A2618" s="11" t="s">
        <v>8749</v>
      </c>
      <c r="B2618" s="11">
        <v>2020</v>
      </c>
      <c r="C2618" s="11" t="s">
        <v>8750</v>
      </c>
      <c r="D2618" s="11" t="s">
        <v>8751</v>
      </c>
      <c r="G2618" s="11" t="s">
        <v>1622</v>
      </c>
    </row>
    <row r="2619" spans="1:7" x14ac:dyDescent="0.3">
      <c r="A2619" s="11" t="s">
        <v>8752</v>
      </c>
      <c r="B2619" s="11">
        <v>2020</v>
      </c>
      <c r="C2619" s="11" t="s">
        <v>8753</v>
      </c>
      <c r="D2619" s="11" t="s">
        <v>4056</v>
      </c>
      <c r="E2619" s="11">
        <v>171</v>
      </c>
      <c r="G2619" s="11" t="s">
        <v>1817</v>
      </c>
    </row>
    <row r="2620" spans="1:7" x14ac:dyDescent="0.3">
      <c r="A2620" s="11" t="s">
        <v>8754</v>
      </c>
      <c r="B2620" s="11">
        <v>2022</v>
      </c>
      <c r="C2620" s="11" t="s">
        <v>8755</v>
      </c>
      <c r="D2620" s="11" t="s">
        <v>8707</v>
      </c>
      <c r="E2620" s="11">
        <v>76</v>
      </c>
      <c r="G2620" s="11">
        <v>101404</v>
      </c>
    </row>
    <row r="2621" spans="1:7" x14ac:dyDescent="0.3">
      <c r="A2621" s="11" t="s">
        <v>8756</v>
      </c>
      <c r="B2621" s="11">
        <v>1997</v>
      </c>
      <c r="C2621" s="11" t="s">
        <v>8757</v>
      </c>
      <c r="D2621" s="11" t="s">
        <v>8758</v>
      </c>
    </row>
    <row r="2622" spans="1:7" x14ac:dyDescent="0.3">
      <c r="A2622" s="11" t="s">
        <v>8759</v>
      </c>
      <c r="B2622" s="11">
        <v>2020</v>
      </c>
      <c r="C2622" s="11" t="s">
        <v>8760</v>
      </c>
      <c r="D2622" s="11" t="s">
        <v>8761</v>
      </c>
      <c r="E2622" s="11">
        <v>7</v>
      </c>
      <c r="F2622" s="11">
        <v>16</v>
      </c>
      <c r="G2622" s="11" t="s">
        <v>8762</v>
      </c>
    </row>
    <row r="2623" spans="1:7" x14ac:dyDescent="0.3">
      <c r="A2623" s="11" t="s">
        <v>8763</v>
      </c>
      <c r="B2623" s="11">
        <v>2014</v>
      </c>
      <c r="C2623" s="11" t="s">
        <v>8764</v>
      </c>
      <c r="D2623" s="11" t="s">
        <v>8765</v>
      </c>
      <c r="E2623" s="11">
        <v>9</v>
      </c>
      <c r="F2623" s="11">
        <v>18</v>
      </c>
      <c r="G2623" s="11" t="s">
        <v>8766</v>
      </c>
    </row>
    <row r="2624" spans="1:7" x14ac:dyDescent="0.3">
      <c r="A2624" s="11" t="s">
        <v>8767</v>
      </c>
      <c r="B2624" s="11">
        <v>2019</v>
      </c>
      <c r="C2624" s="11" t="s">
        <v>8768</v>
      </c>
      <c r="D2624" s="11" t="s">
        <v>8769</v>
      </c>
      <c r="G2624" s="11" t="s">
        <v>8770</v>
      </c>
    </row>
    <row r="2625" spans="1:7" x14ac:dyDescent="0.3">
      <c r="A2625" s="11" t="s">
        <v>8771</v>
      </c>
      <c r="B2625" s="11">
        <v>2022</v>
      </c>
      <c r="C2625" s="11" t="s">
        <v>8772</v>
      </c>
      <c r="D2625" s="11" t="s">
        <v>8773</v>
      </c>
    </row>
    <row r="2626" spans="1:7" x14ac:dyDescent="0.3">
      <c r="A2626" s="11" t="s">
        <v>8774</v>
      </c>
      <c r="B2626" s="11">
        <v>2022</v>
      </c>
      <c r="C2626" s="11" t="s">
        <v>8775</v>
      </c>
      <c r="D2626" s="11" t="s">
        <v>8776</v>
      </c>
      <c r="E2626" s="11">
        <v>3</v>
      </c>
      <c r="F2626" s="11">
        <v>5</v>
      </c>
      <c r="G2626" s="11">
        <v>330</v>
      </c>
    </row>
    <row r="2627" spans="1:7" x14ac:dyDescent="0.3">
      <c r="A2627" s="11" t="s">
        <v>8777</v>
      </c>
      <c r="B2627" s="11">
        <v>2022</v>
      </c>
      <c r="C2627" s="11" t="s">
        <v>348</v>
      </c>
      <c r="D2627" s="11" t="s">
        <v>437</v>
      </c>
      <c r="E2627" s="11">
        <v>126</v>
      </c>
      <c r="G2627" s="11">
        <v>106972</v>
      </c>
    </row>
    <row r="2628" spans="1:7" x14ac:dyDescent="0.3">
      <c r="A2628" s="11" t="s">
        <v>8778</v>
      </c>
      <c r="B2628" s="11">
        <v>2022</v>
      </c>
      <c r="C2628" s="11" t="s">
        <v>8779</v>
      </c>
      <c r="D2628" s="11" t="s">
        <v>437</v>
      </c>
      <c r="E2628" s="11">
        <v>136</v>
      </c>
      <c r="G2628" s="11">
        <v>107371</v>
      </c>
    </row>
    <row r="2629" spans="1:7" x14ac:dyDescent="0.3">
      <c r="A2629" s="11" t="s">
        <v>8780</v>
      </c>
      <c r="B2629" s="11">
        <v>2019</v>
      </c>
      <c r="C2629" s="11" t="s">
        <v>8781</v>
      </c>
      <c r="D2629" s="11" t="s">
        <v>8485</v>
      </c>
    </row>
    <row r="2630" spans="1:7" x14ac:dyDescent="0.3">
      <c r="A2630" s="11" t="s">
        <v>8782</v>
      </c>
      <c r="B2630" s="11">
        <v>2022</v>
      </c>
      <c r="C2630" s="11" t="s">
        <v>8783</v>
      </c>
      <c r="D2630" s="11" t="s">
        <v>8776</v>
      </c>
      <c r="E2630" s="11">
        <v>3</v>
      </c>
      <c r="F2630" s="11">
        <v>1</v>
      </c>
      <c r="G2630" s="11" t="s">
        <v>2045</v>
      </c>
    </row>
    <row r="2631" spans="1:7" x14ac:dyDescent="0.3">
      <c r="A2631" s="11" t="s">
        <v>8784</v>
      </c>
      <c r="B2631" s="11">
        <v>2009</v>
      </c>
      <c r="C2631" s="11" t="s">
        <v>8785</v>
      </c>
      <c r="D2631" s="11" t="s">
        <v>8786</v>
      </c>
      <c r="E2631" s="11">
        <v>103</v>
      </c>
      <c r="F2631" s="11">
        <v>2</v>
      </c>
      <c r="G2631" s="11" t="s">
        <v>8787</v>
      </c>
    </row>
    <row r="2632" spans="1:7" x14ac:dyDescent="0.3">
      <c r="A2632" s="11" t="s">
        <v>8788</v>
      </c>
      <c r="B2632" s="11" t="s">
        <v>8789</v>
      </c>
      <c r="C2632" s="11" t="s">
        <v>8790</v>
      </c>
      <c r="D2632" s="11" t="s">
        <v>7381</v>
      </c>
    </row>
    <row r="2633" spans="1:7" x14ac:dyDescent="0.3">
      <c r="A2633" s="11" t="s">
        <v>8791</v>
      </c>
      <c r="B2633" s="11" t="s">
        <v>8792</v>
      </c>
      <c r="C2633" s="11" t="s">
        <v>8793</v>
      </c>
      <c r="D2633" s="11" t="s">
        <v>8794</v>
      </c>
      <c r="E2633" s="11">
        <v>17</v>
      </c>
      <c r="F2633" s="11">
        <v>2009</v>
      </c>
    </row>
    <row r="2634" spans="1:7" x14ac:dyDescent="0.3">
      <c r="A2634" s="11" t="s">
        <v>8795</v>
      </c>
      <c r="B2634" s="11">
        <v>2020</v>
      </c>
      <c r="C2634" s="11" t="s">
        <v>7934</v>
      </c>
      <c r="D2634" s="11" t="s">
        <v>7935</v>
      </c>
      <c r="G2634" s="11" t="s">
        <v>5483</v>
      </c>
    </row>
    <row r="2635" spans="1:7" x14ac:dyDescent="0.3">
      <c r="A2635" s="11" t="s">
        <v>8796</v>
      </c>
      <c r="B2635" s="11">
        <v>2023</v>
      </c>
      <c r="C2635" s="11" t="s">
        <v>8797</v>
      </c>
      <c r="D2635" s="11" t="s">
        <v>8798</v>
      </c>
      <c r="E2635" s="11">
        <v>9</v>
      </c>
      <c r="F2635" s="11">
        <v>1</v>
      </c>
      <c r="G2635" s="11" t="s">
        <v>8799</v>
      </c>
    </row>
    <row r="2636" spans="1:7" x14ac:dyDescent="0.3">
      <c r="A2636" s="11" t="s">
        <v>8800</v>
      </c>
      <c r="B2636" s="11">
        <v>2019</v>
      </c>
      <c r="C2636" s="11" t="s">
        <v>8801</v>
      </c>
      <c r="D2636" s="11" t="s">
        <v>715</v>
      </c>
      <c r="E2636" s="11">
        <v>7</v>
      </c>
      <c r="G2636" s="11" t="s">
        <v>8802</v>
      </c>
    </row>
    <row r="2637" spans="1:7" x14ac:dyDescent="0.3">
      <c r="A2637" s="11" t="s">
        <v>1180</v>
      </c>
      <c r="B2637" s="11">
        <v>2016</v>
      </c>
      <c r="C2637" s="11" t="s">
        <v>8803</v>
      </c>
      <c r="D2637" s="11" t="s">
        <v>8804</v>
      </c>
    </row>
    <row r="2638" spans="1:7" x14ac:dyDescent="0.3">
      <c r="A2638" s="11" t="s">
        <v>8805</v>
      </c>
      <c r="B2638" s="11">
        <v>2016</v>
      </c>
      <c r="C2638" s="11" t="s">
        <v>8806</v>
      </c>
      <c r="D2638" s="11" t="s">
        <v>8807</v>
      </c>
      <c r="E2638" s="11">
        <v>97</v>
      </c>
      <c r="F2638" s="11">
        <v>4</v>
      </c>
      <c r="G2638" s="11" t="s">
        <v>8808</v>
      </c>
    </row>
    <row r="2639" spans="1:7" x14ac:dyDescent="0.3">
      <c r="A2639" s="11" t="s">
        <v>8809</v>
      </c>
      <c r="B2639" s="11">
        <v>2014</v>
      </c>
      <c r="C2639" s="11" t="s">
        <v>8810</v>
      </c>
      <c r="D2639" s="11" t="s">
        <v>8811</v>
      </c>
      <c r="G2639" s="11">
        <v>14210992</v>
      </c>
    </row>
    <row r="2640" spans="1:7" x14ac:dyDescent="0.3">
      <c r="A2640" s="11" t="s">
        <v>8812</v>
      </c>
      <c r="B2640" s="11">
        <v>2014</v>
      </c>
      <c r="C2640" s="11" t="s">
        <v>8813</v>
      </c>
      <c r="D2640" s="11" t="s">
        <v>8814</v>
      </c>
      <c r="G2640" s="11">
        <v>14061015</v>
      </c>
    </row>
    <row r="2641" spans="1:8" x14ac:dyDescent="0.3">
      <c r="A2641" s="11" t="s">
        <v>8815</v>
      </c>
      <c r="B2641" s="11">
        <v>2022</v>
      </c>
      <c r="C2641" s="11" t="s">
        <v>8816</v>
      </c>
      <c r="D2641" s="11"/>
    </row>
    <row r="2642" spans="1:8" x14ac:dyDescent="0.3">
      <c r="A2642" s="11" t="s">
        <v>8817</v>
      </c>
      <c r="B2642" s="11">
        <v>2021</v>
      </c>
      <c r="C2642" s="11" t="s">
        <v>8818</v>
      </c>
      <c r="D2642" s="11" t="s">
        <v>3993</v>
      </c>
      <c r="E2642" s="11">
        <v>10</v>
      </c>
      <c r="F2642" s="11">
        <v>21</v>
      </c>
      <c r="G2642" s="11">
        <v>2664</v>
      </c>
    </row>
    <row r="2643" spans="1:8" x14ac:dyDescent="0.3">
      <c r="A2643" s="11" t="s">
        <v>8819</v>
      </c>
      <c r="B2643" s="11">
        <v>2022</v>
      </c>
      <c r="C2643" s="11" t="s">
        <v>8820</v>
      </c>
      <c r="D2643" s="11" t="s">
        <v>8821</v>
      </c>
      <c r="E2643" s="11">
        <v>12</v>
      </c>
      <c r="F2643" s="11">
        <v>1</v>
      </c>
      <c r="G2643" s="11" t="s">
        <v>2045</v>
      </c>
      <c r="H2643" s="11" t="s">
        <v>8822</v>
      </c>
    </row>
    <row r="2644" spans="1:8" x14ac:dyDescent="0.3">
      <c r="A2644" s="11" t="s">
        <v>8823</v>
      </c>
      <c r="B2644" s="11">
        <v>2018</v>
      </c>
      <c r="C2644" s="11" t="s">
        <v>8824</v>
      </c>
      <c r="D2644" s="11" t="s">
        <v>8825</v>
      </c>
      <c r="E2644" s="11">
        <v>7</v>
      </c>
      <c r="G2644" s="11" t="s">
        <v>8826</v>
      </c>
      <c r="H2644" s="11" t="s">
        <v>8827</v>
      </c>
    </row>
    <row r="2645" spans="1:8" x14ac:dyDescent="0.3">
      <c r="A2645" s="11" t="s">
        <v>8823</v>
      </c>
      <c r="B2645" s="11">
        <v>2023</v>
      </c>
      <c r="C2645" s="11" t="s">
        <v>8828</v>
      </c>
      <c r="D2645" s="11" t="s">
        <v>8829</v>
      </c>
      <c r="E2645" s="11">
        <v>69</v>
      </c>
      <c r="F2645" s="11">
        <v>4</v>
      </c>
      <c r="G2645" s="11" t="s">
        <v>8830</v>
      </c>
      <c r="H2645" s="11" t="s">
        <v>8831</v>
      </c>
    </row>
    <row r="2646" spans="1:8" x14ac:dyDescent="0.3">
      <c r="A2646" s="11" t="s">
        <v>8832</v>
      </c>
      <c r="B2646" s="11">
        <v>2023</v>
      </c>
      <c r="C2646" s="11" t="s">
        <v>8833</v>
      </c>
      <c r="D2646" s="11" t="s">
        <v>8834</v>
      </c>
      <c r="E2646" s="11">
        <v>104</v>
      </c>
      <c r="G2646" s="11" t="s">
        <v>8835</v>
      </c>
      <c r="H2646" s="11" t="s">
        <v>8836</v>
      </c>
    </row>
    <row r="2647" spans="1:8" x14ac:dyDescent="0.3">
      <c r="A2647" s="11" t="s">
        <v>8837</v>
      </c>
      <c r="B2647" s="11">
        <v>2022</v>
      </c>
      <c r="C2647" s="11" t="s">
        <v>8838</v>
      </c>
      <c r="D2647" s="11" t="s">
        <v>8839</v>
      </c>
      <c r="G2647" s="11" t="s">
        <v>1868</v>
      </c>
    </row>
    <row r="2648" spans="1:8" x14ac:dyDescent="0.3">
      <c r="A2648" s="11" t="s">
        <v>8840</v>
      </c>
      <c r="B2648" s="11">
        <v>2017</v>
      </c>
      <c r="C2648" s="11" t="s">
        <v>8841</v>
      </c>
      <c r="D2648" s="11" t="s">
        <v>8842</v>
      </c>
    </row>
    <row r="2649" spans="1:8" x14ac:dyDescent="0.3">
      <c r="A2649" s="11" t="s">
        <v>8843</v>
      </c>
      <c r="B2649" s="11">
        <v>2023</v>
      </c>
      <c r="C2649" s="11" t="s">
        <v>8844</v>
      </c>
      <c r="D2649" s="11" t="s">
        <v>8845</v>
      </c>
      <c r="H2649" s="11" t="s">
        <v>8846</v>
      </c>
    </row>
    <row r="2650" spans="1:8" x14ac:dyDescent="0.3">
      <c r="A2650" s="11" t="s">
        <v>8847</v>
      </c>
      <c r="B2650" s="11">
        <v>2015</v>
      </c>
      <c r="C2650" s="11" t="s">
        <v>8848</v>
      </c>
      <c r="D2650" s="11" t="s">
        <v>8849</v>
      </c>
      <c r="E2650" s="11">
        <v>2</v>
      </c>
      <c r="F2650" s="11">
        <v>8</v>
      </c>
      <c r="G2650" s="11" t="s">
        <v>8850</v>
      </c>
    </row>
    <row r="2651" spans="1:8" x14ac:dyDescent="0.3">
      <c r="A2651" s="11" t="s">
        <v>8851</v>
      </c>
      <c r="B2651" s="11">
        <v>2021</v>
      </c>
      <c r="C2651" s="11" t="s">
        <v>8852</v>
      </c>
      <c r="D2651" s="11" t="s">
        <v>8853</v>
      </c>
      <c r="G2651" s="11" t="s">
        <v>8854</v>
      </c>
    </row>
    <row r="2652" spans="1:8" x14ac:dyDescent="0.3">
      <c r="A2652" s="11" t="s">
        <v>8855</v>
      </c>
      <c r="B2652" s="11">
        <v>2022</v>
      </c>
      <c r="C2652" s="11" t="s">
        <v>8856</v>
      </c>
      <c r="D2652" s="11" t="s">
        <v>3901</v>
      </c>
      <c r="E2652" s="11">
        <v>2022</v>
      </c>
    </row>
    <row r="2653" spans="1:8" x14ac:dyDescent="0.3">
      <c r="A2653" s="11" t="s">
        <v>8857</v>
      </c>
      <c r="B2653" s="11">
        <v>2021</v>
      </c>
      <c r="C2653" s="11" t="s">
        <v>8858</v>
      </c>
      <c r="D2653" s="11" t="s">
        <v>8859</v>
      </c>
      <c r="E2653" s="11">
        <v>15</v>
      </c>
      <c r="F2653" s="11">
        <v>3</v>
      </c>
      <c r="G2653" s="11" t="s">
        <v>6017</v>
      </c>
    </row>
    <row r="2654" spans="1:8" x14ac:dyDescent="0.3">
      <c r="A2654" s="11" t="s">
        <v>8860</v>
      </c>
      <c r="B2654" s="11">
        <v>2022</v>
      </c>
      <c r="C2654" s="11" t="s">
        <v>8861</v>
      </c>
      <c r="D2654" s="11" t="s">
        <v>8862</v>
      </c>
      <c r="E2654" s="11">
        <v>28</v>
      </c>
      <c r="F2654" s="11">
        <v>2</v>
      </c>
      <c r="G2654" s="11" t="s">
        <v>8863</v>
      </c>
    </row>
    <row r="2655" spans="1:8" x14ac:dyDescent="0.3">
      <c r="A2655" s="11" t="s">
        <v>7512</v>
      </c>
      <c r="B2655" s="11" t="s">
        <v>8864</v>
      </c>
      <c r="C2655" s="11" t="s">
        <v>8865</v>
      </c>
      <c r="D2655" s="11" t="s">
        <v>8329</v>
      </c>
      <c r="E2655" s="11">
        <v>25</v>
      </c>
      <c r="F2655" s="11">
        <v>4</v>
      </c>
      <c r="G2655" s="11" t="s">
        <v>8330</v>
      </c>
    </row>
    <row r="2656" spans="1:8" x14ac:dyDescent="0.3">
      <c r="A2656" s="11" t="s">
        <v>7512</v>
      </c>
      <c r="B2656" s="11" t="s">
        <v>8866</v>
      </c>
      <c r="C2656" s="11" t="s">
        <v>7513</v>
      </c>
      <c r="D2656" s="11" t="s">
        <v>8867</v>
      </c>
      <c r="E2656" s="11">
        <v>28</v>
      </c>
      <c r="F2656" s="11">
        <v>6</v>
      </c>
      <c r="G2656" s="11" t="s">
        <v>8868</v>
      </c>
    </row>
    <row r="2657" spans="1:8" x14ac:dyDescent="0.3">
      <c r="A2657" s="11" t="s">
        <v>8869</v>
      </c>
      <c r="B2657" s="11">
        <v>2020</v>
      </c>
      <c r="C2657" s="11" t="s">
        <v>8870</v>
      </c>
      <c r="D2657" s="11" t="s">
        <v>7507</v>
      </c>
      <c r="E2657" s="11">
        <v>24</v>
      </c>
      <c r="F2657" s="11">
        <v>15</v>
      </c>
      <c r="G2657" s="11" t="s">
        <v>7508</v>
      </c>
    </row>
    <row r="2658" spans="1:8" x14ac:dyDescent="0.3">
      <c r="A2658" s="11" t="s">
        <v>8871</v>
      </c>
      <c r="B2658" s="11">
        <v>2021</v>
      </c>
      <c r="C2658" s="11" t="s">
        <v>8872</v>
      </c>
      <c r="D2658" s="11" t="s">
        <v>6541</v>
      </c>
      <c r="E2658" s="11">
        <v>11</v>
      </c>
      <c r="F2658" s="11">
        <v>22</v>
      </c>
      <c r="G2658" s="11">
        <v>10706</v>
      </c>
    </row>
    <row r="2659" spans="1:8" x14ac:dyDescent="0.3">
      <c r="A2659" s="11" t="s">
        <v>4543</v>
      </c>
      <c r="B2659" s="11">
        <v>2021</v>
      </c>
      <c r="C2659" s="11" t="s">
        <v>4544</v>
      </c>
      <c r="D2659" s="11" t="s">
        <v>8873</v>
      </c>
      <c r="E2659" s="11">
        <v>118</v>
      </c>
      <c r="G2659" s="11" t="s">
        <v>4545</v>
      </c>
    </row>
    <row r="2660" spans="1:8" x14ac:dyDescent="0.3">
      <c r="A2660" s="11" t="s">
        <v>8874</v>
      </c>
      <c r="B2660" s="11">
        <v>2020</v>
      </c>
      <c r="C2660" s="11" t="s">
        <v>8875</v>
      </c>
      <c r="D2660" s="11" t="s">
        <v>8876</v>
      </c>
      <c r="G2660" s="11" t="s">
        <v>8877</v>
      </c>
      <c r="H2660" s="11" t="s">
        <v>8878</v>
      </c>
    </row>
    <row r="2661" spans="1:8" x14ac:dyDescent="0.3">
      <c r="A2661" s="11" t="s">
        <v>8879</v>
      </c>
      <c r="B2661" s="11" t="s">
        <v>3557</v>
      </c>
      <c r="C2661" s="11" t="s">
        <v>8880</v>
      </c>
      <c r="D2661" s="11" t="s">
        <v>8881</v>
      </c>
      <c r="E2661" s="11">
        <v>8</v>
      </c>
      <c r="F2661" s="11">
        <v>6</v>
      </c>
      <c r="G2661" s="11" t="s">
        <v>8882</v>
      </c>
      <c r="H2661" s="11" t="s">
        <v>8883</v>
      </c>
    </row>
    <row r="2662" spans="1:8" x14ac:dyDescent="0.3">
      <c r="A2662" s="11" t="s">
        <v>8879</v>
      </c>
      <c r="B2662" s="11" t="s">
        <v>4830</v>
      </c>
      <c r="C2662" s="11" t="s">
        <v>8884</v>
      </c>
      <c r="D2662" s="11" t="s">
        <v>8885</v>
      </c>
      <c r="E2662" s="11">
        <v>97</v>
      </c>
      <c r="F2662" s="11">
        <v>6</v>
      </c>
      <c r="G2662" s="11" t="s">
        <v>8886</v>
      </c>
    </row>
    <row r="2663" spans="1:8" x14ac:dyDescent="0.3">
      <c r="A2663" s="11" t="s">
        <v>4555</v>
      </c>
      <c r="B2663" s="11">
        <v>2022</v>
      </c>
      <c r="C2663" s="11" t="s">
        <v>4556</v>
      </c>
      <c r="D2663" s="11" t="s">
        <v>715</v>
      </c>
      <c r="E2663" s="11">
        <v>10</v>
      </c>
      <c r="G2663" s="11" t="s">
        <v>4557</v>
      </c>
    </row>
    <row r="2664" spans="1:8" x14ac:dyDescent="0.3">
      <c r="A2664" s="11" t="s">
        <v>8887</v>
      </c>
      <c r="B2664" s="11"/>
      <c r="C2664" s="11" t="s">
        <v>8888</v>
      </c>
      <c r="D2664" s="11" t="s">
        <v>8889</v>
      </c>
      <c r="E2664" s="11">
        <v>2582</v>
      </c>
      <c r="G2664" s="11">
        <v>7421</v>
      </c>
    </row>
    <row r="2665" spans="1:8" x14ac:dyDescent="0.3">
      <c r="A2665" s="11" t="s">
        <v>8890</v>
      </c>
      <c r="B2665" s="11">
        <v>2022</v>
      </c>
      <c r="C2665" s="11" t="s">
        <v>8891</v>
      </c>
      <c r="D2665" s="11" t="s">
        <v>8892</v>
      </c>
      <c r="E2665" s="11">
        <v>3</v>
      </c>
      <c r="F2665" s="11">
        <v>1</v>
      </c>
      <c r="G2665" s="11" t="s">
        <v>8893</v>
      </c>
    </row>
    <row r="2666" spans="1:8" x14ac:dyDescent="0.3">
      <c r="A2666" s="11" t="s">
        <v>8894</v>
      </c>
      <c r="B2666" s="11">
        <v>2020</v>
      </c>
      <c r="C2666" s="11" t="s">
        <v>8895</v>
      </c>
      <c r="D2666" s="11" t="s">
        <v>8896</v>
      </c>
      <c r="E2666" s="11">
        <v>8</v>
      </c>
      <c r="G2666" s="11" t="s">
        <v>8897</v>
      </c>
      <c r="H2666" s="11" t="s">
        <v>8898</v>
      </c>
    </row>
    <row r="2667" spans="1:8" x14ac:dyDescent="0.3">
      <c r="A2667" s="11" t="s">
        <v>8899</v>
      </c>
      <c r="B2667" s="11">
        <v>2022</v>
      </c>
      <c r="C2667" s="11" t="s">
        <v>8900</v>
      </c>
      <c r="D2667" s="11" t="s">
        <v>8901</v>
      </c>
      <c r="G2667" s="11" t="s">
        <v>1601</v>
      </c>
    </row>
    <row r="2668" spans="1:8" x14ac:dyDescent="0.3">
      <c r="A2668" s="11" t="s">
        <v>4054</v>
      </c>
      <c r="B2668" s="11">
        <v>2021</v>
      </c>
      <c r="C2668" s="11" t="s">
        <v>8902</v>
      </c>
      <c r="D2668" s="11" t="s">
        <v>1816</v>
      </c>
      <c r="E2668" s="11">
        <v>181</v>
      </c>
      <c r="G2668" s="11" t="s">
        <v>8903</v>
      </c>
    </row>
    <row r="2669" spans="1:8" x14ac:dyDescent="0.3">
      <c r="A2669" s="11" t="s">
        <v>8904</v>
      </c>
      <c r="B2669" s="11"/>
      <c r="C2669" s="11" t="s">
        <v>8905</v>
      </c>
      <c r="D2669" s="11"/>
    </row>
    <row r="2670" spans="1:8" x14ac:dyDescent="0.3">
      <c r="A2670" s="11" t="s">
        <v>8906</v>
      </c>
      <c r="B2670" s="11">
        <v>2020</v>
      </c>
      <c r="C2670" s="11" t="s">
        <v>7615</v>
      </c>
      <c r="D2670" s="11" t="s">
        <v>8907</v>
      </c>
      <c r="G2670" s="11" t="s">
        <v>4812</v>
      </c>
    </row>
    <row r="2671" spans="1:8" x14ac:dyDescent="0.3">
      <c r="A2671" s="11" t="s">
        <v>8908</v>
      </c>
      <c r="B2671" s="11">
        <v>2023</v>
      </c>
      <c r="C2671" s="11" t="s">
        <v>8909</v>
      </c>
      <c r="D2671" s="11" t="s">
        <v>8910</v>
      </c>
      <c r="G2671" s="11" t="s">
        <v>8911</v>
      </c>
    </row>
    <row r="2672" spans="1:8" x14ac:dyDescent="0.3">
      <c r="A2672" s="11" t="s">
        <v>8912</v>
      </c>
      <c r="B2672" s="11">
        <v>2022</v>
      </c>
      <c r="C2672" s="11" t="s">
        <v>8913</v>
      </c>
      <c r="D2672" s="11" t="s">
        <v>8839</v>
      </c>
      <c r="G2672" s="11" t="s">
        <v>8914</v>
      </c>
    </row>
    <row r="2673" spans="1:8" x14ac:dyDescent="0.3">
      <c r="A2673" s="11" t="s">
        <v>8915</v>
      </c>
      <c r="B2673" s="11">
        <v>2020</v>
      </c>
      <c r="C2673" s="11" t="s">
        <v>8916</v>
      </c>
      <c r="D2673" s="11" t="s">
        <v>8917</v>
      </c>
      <c r="E2673" s="11">
        <v>8</v>
      </c>
      <c r="F2673" s="11">
        <v>15</v>
      </c>
    </row>
    <row r="2674" spans="1:8" x14ac:dyDescent="0.3">
      <c r="A2674" s="11" t="s">
        <v>8918</v>
      </c>
      <c r="B2674" s="11">
        <v>2020</v>
      </c>
      <c r="C2674" s="11" t="s">
        <v>8919</v>
      </c>
      <c r="D2674" s="11" t="s">
        <v>8920</v>
      </c>
      <c r="G2674" s="11" t="s">
        <v>8921</v>
      </c>
    </row>
    <row r="2675" spans="1:8" x14ac:dyDescent="0.3">
      <c r="A2675" s="11" t="s">
        <v>8922</v>
      </c>
      <c r="B2675" s="11">
        <v>2020</v>
      </c>
      <c r="C2675" s="11" t="s">
        <v>8923</v>
      </c>
      <c r="D2675" s="11" t="s">
        <v>7517</v>
      </c>
      <c r="G2675" s="11" t="s">
        <v>2624</v>
      </c>
    </row>
    <row r="2676" spans="1:8" x14ac:dyDescent="0.3">
      <c r="A2676" s="11" t="s">
        <v>8924</v>
      </c>
      <c r="B2676" s="11">
        <v>2022</v>
      </c>
      <c r="C2676" s="11" t="s">
        <v>8925</v>
      </c>
      <c r="D2676" s="11" t="s">
        <v>8926</v>
      </c>
      <c r="G2676" s="11" t="s">
        <v>8927</v>
      </c>
    </row>
    <row r="2677" spans="1:8" x14ac:dyDescent="0.3">
      <c r="A2677" s="11" t="s">
        <v>4629</v>
      </c>
      <c r="B2677" s="11">
        <v>2022</v>
      </c>
      <c r="C2677" s="11" t="s">
        <v>8928</v>
      </c>
      <c r="D2677" s="11" t="s">
        <v>828</v>
      </c>
      <c r="E2677" s="11">
        <v>16</v>
      </c>
      <c r="G2677" s="11" t="s">
        <v>8929</v>
      </c>
    </row>
    <row r="2678" spans="1:8" x14ac:dyDescent="0.3">
      <c r="A2678" s="11" t="s">
        <v>8930</v>
      </c>
      <c r="B2678" s="11">
        <v>2021</v>
      </c>
      <c r="C2678" s="11" t="s">
        <v>7593</v>
      </c>
      <c r="D2678" s="11" t="s">
        <v>8931</v>
      </c>
      <c r="E2678" s="11">
        <v>2021</v>
      </c>
    </row>
    <row r="2679" spans="1:8" x14ac:dyDescent="0.3">
      <c r="A2679" s="11" t="s">
        <v>8932</v>
      </c>
      <c r="B2679" s="11">
        <v>2020</v>
      </c>
      <c r="C2679" s="11" t="s">
        <v>8933</v>
      </c>
      <c r="D2679" s="11" t="s">
        <v>828</v>
      </c>
      <c r="E2679" s="11">
        <v>14</v>
      </c>
      <c r="G2679" s="11" t="s">
        <v>8934</v>
      </c>
    </row>
    <row r="2680" spans="1:8" x14ac:dyDescent="0.3">
      <c r="A2680" s="11" t="s">
        <v>8935</v>
      </c>
      <c r="B2680" s="11">
        <v>2020</v>
      </c>
      <c r="C2680" s="11" t="s">
        <v>8936</v>
      </c>
      <c r="D2680" s="11" t="s">
        <v>2803</v>
      </c>
      <c r="E2680" s="11">
        <v>11</v>
      </c>
      <c r="F2680" s="11">
        <v>8</v>
      </c>
      <c r="G2680" s="11" t="s">
        <v>8937</v>
      </c>
      <c r="H2680" s="11" t="s">
        <v>8938</v>
      </c>
    </row>
    <row r="2681" spans="1:8" x14ac:dyDescent="0.3">
      <c r="A2681" s="11" t="s">
        <v>3865</v>
      </c>
      <c r="B2681" s="11">
        <v>2018</v>
      </c>
      <c r="C2681" s="11" t="s">
        <v>8939</v>
      </c>
      <c r="D2681" s="11" t="s">
        <v>8940</v>
      </c>
      <c r="G2681" s="11" t="s">
        <v>760</v>
      </c>
      <c r="H2681" s="11" t="s">
        <v>7494</v>
      </c>
    </row>
    <row r="2682" spans="1:8" x14ac:dyDescent="0.3">
      <c r="A2682" s="11" t="s">
        <v>8941</v>
      </c>
      <c r="B2682" s="11">
        <v>2019</v>
      </c>
      <c r="C2682" s="11" t="s">
        <v>8942</v>
      </c>
      <c r="D2682" s="11" t="s">
        <v>8943</v>
      </c>
      <c r="E2682" s="11">
        <v>25</v>
      </c>
      <c r="F2682" s="11">
        <v>3</v>
      </c>
      <c r="G2682" s="11" t="s">
        <v>8944</v>
      </c>
      <c r="H2682" s="11" t="s">
        <v>8945</v>
      </c>
    </row>
    <row r="2683" spans="1:8" x14ac:dyDescent="0.3">
      <c r="A2683" s="11" t="s">
        <v>8946</v>
      </c>
      <c r="B2683" s="11">
        <v>2016</v>
      </c>
      <c r="C2683" s="11" t="s">
        <v>203</v>
      </c>
      <c r="D2683" s="11" t="s">
        <v>437</v>
      </c>
      <c r="E2683" s="11">
        <v>63</v>
      </c>
      <c r="G2683" s="11" t="s">
        <v>3538</v>
      </c>
      <c r="H2683" s="11" t="s">
        <v>8947</v>
      </c>
    </row>
    <row r="2684" spans="1:8" x14ac:dyDescent="0.3">
      <c r="A2684" s="11" t="s">
        <v>8948</v>
      </c>
      <c r="B2684" s="11">
        <v>2021</v>
      </c>
      <c r="C2684" s="11" t="s">
        <v>8949</v>
      </c>
      <c r="D2684" s="11" t="s">
        <v>6049</v>
      </c>
      <c r="G2684" s="11" t="s">
        <v>8950</v>
      </c>
      <c r="H2684" s="11" t="s">
        <v>8951</v>
      </c>
    </row>
    <row r="2685" spans="1:8" x14ac:dyDescent="0.3">
      <c r="A2685" s="11" t="s">
        <v>8411</v>
      </c>
      <c r="B2685" s="11">
        <v>2018</v>
      </c>
      <c r="C2685" s="11" t="s">
        <v>8412</v>
      </c>
      <c r="D2685" s="11" t="s">
        <v>8952</v>
      </c>
      <c r="G2685" s="11" t="s">
        <v>8414</v>
      </c>
      <c r="H2685" s="11" t="s">
        <v>8953</v>
      </c>
    </row>
    <row r="2686" spans="1:8" x14ac:dyDescent="0.3">
      <c r="A2686" s="11" t="s">
        <v>8954</v>
      </c>
      <c r="B2686" s="11">
        <v>2017</v>
      </c>
      <c r="C2686" s="11" t="s">
        <v>474</v>
      </c>
      <c r="D2686" s="11" t="s">
        <v>728</v>
      </c>
      <c r="E2686" s="11" t="s">
        <v>8955</v>
      </c>
    </row>
    <row r="2687" spans="1:8" x14ac:dyDescent="0.3">
      <c r="A2687" s="11" t="s">
        <v>8956</v>
      </c>
      <c r="B2687" s="11">
        <v>2019</v>
      </c>
      <c r="C2687" s="11" t="s">
        <v>8957</v>
      </c>
      <c r="D2687" s="11" t="s">
        <v>8958</v>
      </c>
      <c r="E2687" s="11">
        <v>996</v>
      </c>
      <c r="G2687" s="11" t="s">
        <v>8959</v>
      </c>
      <c r="H2687" s="11" t="s">
        <v>8960</v>
      </c>
    </row>
    <row r="2688" spans="1:8" x14ac:dyDescent="0.3">
      <c r="A2688" s="11" t="s">
        <v>8961</v>
      </c>
      <c r="B2688" s="11">
        <v>2009</v>
      </c>
      <c r="C2688" s="11" t="s">
        <v>8962</v>
      </c>
      <c r="D2688" s="11" t="s">
        <v>446</v>
      </c>
      <c r="E2688" s="11">
        <v>36</v>
      </c>
      <c r="F2688" s="11" t="s">
        <v>8963</v>
      </c>
      <c r="G2688" s="11" t="s">
        <v>8964</v>
      </c>
      <c r="H2688" s="11" t="s">
        <v>8965</v>
      </c>
    </row>
    <row r="2689" spans="1:8" x14ac:dyDescent="0.3">
      <c r="A2689" s="11" t="s">
        <v>8966</v>
      </c>
      <c r="B2689" s="11">
        <v>2021</v>
      </c>
      <c r="C2689" s="11" t="s">
        <v>8967</v>
      </c>
      <c r="D2689" s="11" t="s">
        <v>1480</v>
      </c>
      <c r="E2689" s="11">
        <v>58</v>
      </c>
      <c r="G2689" s="11">
        <v>101608</v>
      </c>
      <c r="H2689" s="11" t="s">
        <v>8968</v>
      </c>
    </row>
    <row r="2690" spans="1:8" x14ac:dyDescent="0.3">
      <c r="A2690" s="11" t="s">
        <v>8969</v>
      </c>
      <c r="B2690" s="11">
        <v>2022</v>
      </c>
      <c r="C2690" s="11" t="s">
        <v>8970</v>
      </c>
      <c r="D2690" s="11" t="s">
        <v>6850</v>
      </c>
      <c r="E2690" s="11">
        <v>59</v>
      </c>
      <c r="F2690" s="11">
        <v>2</v>
      </c>
      <c r="G2690" s="11">
        <v>102798</v>
      </c>
      <c r="H2690" s="11" t="s">
        <v>8971</v>
      </c>
    </row>
    <row r="2691" spans="1:8" x14ac:dyDescent="0.3">
      <c r="A2691" s="11" t="s">
        <v>6664</v>
      </c>
      <c r="B2691" s="11">
        <v>2018</v>
      </c>
      <c r="C2691" s="11" t="s">
        <v>8972</v>
      </c>
      <c r="D2691" s="11" t="s">
        <v>8973</v>
      </c>
      <c r="G2691" s="11" t="s">
        <v>8974</v>
      </c>
      <c r="H2691" s="11" t="s">
        <v>8975</v>
      </c>
    </row>
    <row r="2692" spans="1:8" x14ac:dyDescent="0.3">
      <c r="A2692" s="11" t="s">
        <v>8976</v>
      </c>
      <c r="B2692" s="11">
        <v>2016</v>
      </c>
      <c r="C2692" s="11" t="s">
        <v>8977</v>
      </c>
      <c r="D2692" s="11" t="s">
        <v>1139</v>
      </c>
      <c r="E2692" s="11" t="s">
        <v>8978</v>
      </c>
      <c r="G2692" s="11" t="s">
        <v>8979</v>
      </c>
      <c r="H2692" s="11" t="s">
        <v>8980</v>
      </c>
    </row>
    <row r="2693" spans="1:8" x14ac:dyDescent="0.3">
      <c r="A2693" s="11" t="s">
        <v>8981</v>
      </c>
      <c r="B2693" s="11">
        <v>2022</v>
      </c>
      <c r="C2693" s="11" t="s">
        <v>8982</v>
      </c>
      <c r="D2693" s="11" t="s">
        <v>6049</v>
      </c>
      <c r="E2693" s="11">
        <v>24</v>
      </c>
      <c r="G2693" s="11" t="s">
        <v>8983</v>
      </c>
    </row>
    <row r="2694" spans="1:8" x14ac:dyDescent="0.3">
      <c r="A2694" s="11" t="s">
        <v>8984</v>
      </c>
      <c r="B2694" s="11">
        <v>2014</v>
      </c>
      <c r="C2694" s="11" t="s">
        <v>8985</v>
      </c>
      <c r="D2694" s="11" t="s">
        <v>8986</v>
      </c>
      <c r="E2694" s="11">
        <v>58</v>
      </c>
      <c r="F2694" s="11">
        <v>3</v>
      </c>
      <c r="G2694" s="11" t="s">
        <v>8987</v>
      </c>
      <c r="H2694" s="11" t="s">
        <v>8988</v>
      </c>
    </row>
    <row r="2695" spans="1:8" x14ac:dyDescent="0.3">
      <c r="A2695" s="11" t="s">
        <v>8989</v>
      </c>
      <c r="B2695" s="11">
        <v>2019</v>
      </c>
      <c r="C2695" s="11" t="s">
        <v>8990</v>
      </c>
      <c r="D2695" s="11" t="s">
        <v>8991</v>
      </c>
      <c r="G2695" s="11" t="s">
        <v>8992</v>
      </c>
      <c r="H2695" s="11" t="s">
        <v>8993</v>
      </c>
    </row>
    <row r="2696" spans="1:8" x14ac:dyDescent="0.3">
      <c r="A2696" s="11" t="s">
        <v>8503</v>
      </c>
      <c r="B2696" s="11">
        <v>2017</v>
      </c>
      <c r="C2696" s="11" t="s">
        <v>8504</v>
      </c>
      <c r="D2696" s="11" t="s">
        <v>7410</v>
      </c>
      <c r="G2696" s="11" t="s">
        <v>2326</v>
      </c>
      <c r="H2696" s="11" t="s">
        <v>7411</v>
      </c>
    </row>
    <row r="2697" spans="1:8" x14ac:dyDescent="0.3">
      <c r="A2697" s="11" t="s">
        <v>8994</v>
      </c>
      <c r="B2697" s="11">
        <v>2011</v>
      </c>
      <c r="C2697" s="11" t="s">
        <v>8995</v>
      </c>
      <c r="D2697" s="11" t="s">
        <v>3647</v>
      </c>
      <c r="E2697" s="11">
        <v>33</v>
      </c>
      <c r="F2697" s="11">
        <v>4</v>
      </c>
      <c r="G2697" s="11" t="s">
        <v>8996</v>
      </c>
      <c r="H2697" s="11" t="s">
        <v>8997</v>
      </c>
    </row>
    <row r="2698" spans="1:8" x14ac:dyDescent="0.3">
      <c r="A2698" s="11" t="s">
        <v>8998</v>
      </c>
      <c r="B2698" s="11">
        <v>2022</v>
      </c>
      <c r="C2698" s="11" t="s">
        <v>8999</v>
      </c>
      <c r="D2698" s="11" t="s">
        <v>6049</v>
      </c>
      <c r="E2698" s="11">
        <v>24</v>
      </c>
      <c r="F2698" s="11">
        <v>1</v>
      </c>
      <c r="G2698" s="11" t="s">
        <v>8983</v>
      </c>
      <c r="H2698" s="11" t="s">
        <v>9000</v>
      </c>
    </row>
    <row r="2699" spans="1:8" x14ac:dyDescent="0.3">
      <c r="A2699" s="11" t="s">
        <v>9001</v>
      </c>
      <c r="B2699" s="11">
        <v>2019</v>
      </c>
      <c r="C2699" s="11" t="s">
        <v>3196</v>
      </c>
      <c r="D2699" s="11" t="s">
        <v>9002</v>
      </c>
      <c r="G2699" s="11" t="s">
        <v>3198</v>
      </c>
      <c r="H2699" s="11" t="s">
        <v>9003</v>
      </c>
    </row>
    <row r="2700" spans="1:8" x14ac:dyDescent="0.3">
      <c r="A2700" s="11" t="s">
        <v>9004</v>
      </c>
      <c r="B2700" s="11">
        <v>2017</v>
      </c>
      <c r="C2700" s="11" t="s">
        <v>6322</v>
      </c>
      <c r="D2700" s="11" t="s">
        <v>1703</v>
      </c>
      <c r="G2700" s="11" t="s">
        <v>1704</v>
      </c>
      <c r="H2700" s="11" t="s">
        <v>9005</v>
      </c>
    </row>
    <row r="2701" spans="1:8" x14ac:dyDescent="0.3">
      <c r="A2701" s="11" t="s">
        <v>9006</v>
      </c>
      <c r="B2701" s="11">
        <v>2018</v>
      </c>
      <c r="C2701" s="11" t="s">
        <v>6140</v>
      </c>
      <c r="D2701" s="11" t="s">
        <v>9007</v>
      </c>
      <c r="E2701" s="11">
        <v>35</v>
      </c>
      <c r="G2701" s="11">
        <v>6</v>
      </c>
    </row>
    <row r="2702" spans="1:8" x14ac:dyDescent="0.3">
      <c r="A2702" s="11" t="s">
        <v>9008</v>
      </c>
      <c r="B2702" s="11">
        <v>2020</v>
      </c>
      <c r="C2702" s="11" t="s">
        <v>9009</v>
      </c>
      <c r="D2702" s="11" t="s">
        <v>9010</v>
      </c>
      <c r="G2702" s="11" t="s">
        <v>9011</v>
      </c>
    </row>
    <row r="2703" spans="1:8" x14ac:dyDescent="0.3">
      <c r="A2703" s="11" t="s">
        <v>3223</v>
      </c>
      <c r="B2703" s="11">
        <v>2018</v>
      </c>
      <c r="C2703" s="11" t="s">
        <v>6784</v>
      </c>
      <c r="D2703" s="11" t="s">
        <v>4056</v>
      </c>
      <c r="E2703" s="11">
        <v>135</v>
      </c>
      <c r="G2703" s="11" t="s">
        <v>6785</v>
      </c>
      <c r="H2703" s="11" t="s">
        <v>6786</v>
      </c>
    </row>
    <row r="2704" spans="1:8" x14ac:dyDescent="0.3">
      <c r="A2704" s="11" t="s">
        <v>9012</v>
      </c>
      <c r="B2704" s="11">
        <v>2023</v>
      </c>
      <c r="C2704" s="11" t="s">
        <v>9013</v>
      </c>
      <c r="D2704" s="11" t="s">
        <v>3210</v>
      </c>
      <c r="E2704" s="11">
        <v>186</v>
      </c>
      <c r="F2704" s="11" t="s">
        <v>9014</v>
      </c>
      <c r="G2704" s="11">
        <v>122104</v>
      </c>
      <c r="H2704" s="11" t="s">
        <v>9015</v>
      </c>
    </row>
    <row r="2705" spans="1:8" x14ac:dyDescent="0.3">
      <c r="A2705" s="11" t="s">
        <v>1732</v>
      </c>
      <c r="B2705" s="11">
        <v>2021</v>
      </c>
      <c r="C2705" s="11" t="s">
        <v>4477</v>
      </c>
      <c r="D2705" s="11"/>
    </row>
    <row r="2706" spans="1:8" x14ac:dyDescent="0.3">
      <c r="A2706" s="11" t="s">
        <v>9016</v>
      </c>
      <c r="B2706" s="11">
        <v>2020</v>
      </c>
      <c r="C2706" s="11" t="s">
        <v>9017</v>
      </c>
      <c r="D2706" s="11" t="s">
        <v>8958</v>
      </c>
      <c r="E2706" s="11" t="s">
        <v>9018</v>
      </c>
      <c r="G2706" s="11" t="s">
        <v>9019</v>
      </c>
      <c r="H2706" s="11" t="s">
        <v>9020</v>
      </c>
    </row>
    <row r="2707" spans="1:8" x14ac:dyDescent="0.3">
      <c r="A2707" s="11" t="s">
        <v>9021</v>
      </c>
      <c r="B2707" s="11">
        <v>2018</v>
      </c>
      <c r="C2707" s="11" t="s">
        <v>9022</v>
      </c>
      <c r="D2707" s="11" t="s">
        <v>6667</v>
      </c>
      <c r="E2707" s="11">
        <v>709</v>
      </c>
      <c r="G2707" s="11" t="s">
        <v>9023</v>
      </c>
      <c r="H2707" s="11" t="s">
        <v>9024</v>
      </c>
    </row>
    <row r="2708" spans="1:8" x14ac:dyDescent="0.3">
      <c r="A2708" s="11" t="s">
        <v>4687</v>
      </c>
      <c r="B2708" s="11" t="s">
        <v>8864</v>
      </c>
      <c r="C2708" s="11" t="s">
        <v>9025</v>
      </c>
      <c r="D2708" s="11"/>
      <c r="G2708" s="8" t="s">
        <v>9026</v>
      </c>
    </row>
    <row r="2709" spans="1:8" x14ac:dyDescent="0.3">
      <c r="A2709" s="11" t="s">
        <v>4687</v>
      </c>
      <c r="B2709" s="11" t="s">
        <v>8866</v>
      </c>
      <c r="C2709" s="11" t="s">
        <v>9027</v>
      </c>
      <c r="D2709" s="11"/>
      <c r="G2709" s="8" t="s">
        <v>6802</v>
      </c>
    </row>
    <row r="2710" spans="1:8" x14ac:dyDescent="0.3">
      <c r="A2710" s="11" t="s">
        <v>4687</v>
      </c>
      <c r="B2710" s="11" t="s">
        <v>9028</v>
      </c>
      <c r="C2710" s="11" t="s">
        <v>9029</v>
      </c>
      <c r="D2710" s="11"/>
      <c r="G2710" s="8" t="s">
        <v>9030</v>
      </c>
    </row>
    <row r="2711" spans="1:8" x14ac:dyDescent="0.3">
      <c r="A2711" s="11" t="s">
        <v>4687</v>
      </c>
      <c r="B2711" s="11" t="s">
        <v>9031</v>
      </c>
      <c r="C2711" s="11" t="s">
        <v>9032</v>
      </c>
      <c r="D2711" s="11"/>
      <c r="G2711" s="8" t="s">
        <v>9033</v>
      </c>
    </row>
    <row r="2712" spans="1:8" x14ac:dyDescent="0.3">
      <c r="A2712" s="11" t="s">
        <v>4687</v>
      </c>
      <c r="B2712" s="11" t="s">
        <v>9034</v>
      </c>
      <c r="C2712" s="11" t="s">
        <v>9035</v>
      </c>
      <c r="D2712" s="11"/>
      <c r="G2712" s="8" t="s">
        <v>9036</v>
      </c>
    </row>
    <row r="2713" spans="1:8" x14ac:dyDescent="0.3">
      <c r="A2713" s="11" t="s">
        <v>4687</v>
      </c>
      <c r="B2713" s="11" t="s">
        <v>9037</v>
      </c>
      <c r="C2713" s="11" t="s">
        <v>9038</v>
      </c>
      <c r="D2713" s="11"/>
      <c r="G2713" s="8" t="s">
        <v>9039</v>
      </c>
    </row>
    <row r="2714" spans="1:8" x14ac:dyDescent="0.3">
      <c r="A2714" s="11" t="s">
        <v>4687</v>
      </c>
      <c r="B2714" s="11" t="s">
        <v>9040</v>
      </c>
      <c r="C2714" s="11" t="s">
        <v>9041</v>
      </c>
      <c r="D2714" s="11"/>
      <c r="G2714" s="8" t="s">
        <v>9042</v>
      </c>
    </row>
    <row r="2715" spans="1:8" x14ac:dyDescent="0.3">
      <c r="A2715" s="11" t="s">
        <v>4687</v>
      </c>
      <c r="B2715" s="11" t="s">
        <v>9043</v>
      </c>
      <c r="C2715" s="11" t="s">
        <v>9044</v>
      </c>
      <c r="D2715" s="11"/>
      <c r="G2715" s="8" t="s">
        <v>9045</v>
      </c>
    </row>
    <row r="2716" spans="1:8" x14ac:dyDescent="0.3">
      <c r="A2716" s="11" t="s">
        <v>4687</v>
      </c>
      <c r="B2716" s="11" t="s">
        <v>9046</v>
      </c>
      <c r="C2716" s="11" t="s">
        <v>9047</v>
      </c>
      <c r="D2716" s="11"/>
      <c r="G2716" s="8" t="s">
        <v>9048</v>
      </c>
    </row>
    <row r="2717" spans="1:8" x14ac:dyDescent="0.3">
      <c r="A2717" s="11" t="s">
        <v>4687</v>
      </c>
      <c r="B2717" s="11" t="s">
        <v>9049</v>
      </c>
      <c r="C2717" s="11" t="s">
        <v>9050</v>
      </c>
      <c r="D2717" s="11"/>
      <c r="G2717" s="8" t="s">
        <v>9051</v>
      </c>
    </row>
    <row r="2718" spans="1:8" x14ac:dyDescent="0.3">
      <c r="A2718" s="11" t="s">
        <v>4687</v>
      </c>
      <c r="B2718" s="11" t="s">
        <v>9052</v>
      </c>
      <c r="C2718" s="11" t="s">
        <v>9053</v>
      </c>
      <c r="D2718" s="11"/>
      <c r="G2718" s="8" t="s">
        <v>9054</v>
      </c>
    </row>
    <row r="2719" spans="1:8" x14ac:dyDescent="0.3">
      <c r="A2719" s="11" t="s">
        <v>4687</v>
      </c>
      <c r="B2719" s="11" t="s">
        <v>9055</v>
      </c>
      <c r="C2719" s="11" t="s">
        <v>9056</v>
      </c>
      <c r="D2719" s="11"/>
      <c r="G2719" s="8" t="s">
        <v>9057</v>
      </c>
    </row>
    <row r="2720" spans="1:8" x14ac:dyDescent="0.3">
      <c r="A2720" s="11" t="s">
        <v>4687</v>
      </c>
      <c r="B2720" s="11" t="s">
        <v>9058</v>
      </c>
      <c r="C2720" s="11" t="s">
        <v>9059</v>
      </c>
      <c r="D2720" s="11"/>
      <c r="G2720" s="8" t="s">
        <v>9060</v>
      </c>
    </row>
    <row r="2721" spans="1:8" x14ac:dyDescent="0.3">
      <c r="A2721" s="11" t="s">
        <v>9061</v>
      </c>
      <c r="B2721" s="11">
        <v>2018</v>
      </c>
      <c r="C2721" s="11" t="s">
        <v>9062</v>
      </c>
      <c r="D2721" s="11" t="s">
        <v>9063</v>
      </c>
      <c r="E2721" s="11">
        <v>8</v>
      </c>
      <c r="F2721" s="11">
        <v>3</v>
      </c>
      <c r="H2721" s="11" t="s">
        <v>1965</v>
      </c>
    </row>
    <row r="2722" spans="1:8" x14ac:dyDescent="0.3">
      <c r="A2722" s="11" t="s">
        <v>9064</v>
      </c>
      <c r="B2722" s="11">
        <v>2022</v>
      </c>
      <c r="C2722" s="11" t="s">
        <v>9065</v>
      </c>
      <c r="D2722" s="11" t="s">
        <v>6049</v>
      </c>
      <c r="G2722" s="11" t="s">
        <v>9066</v>
      </c>
    </row>
    <row r="2723" spans="1:8" x14ac:dyDescent="0.3">
      <c r="A2723" s="11" t="s">
        <v>9067</v>
      </c>
      <c r="B2723" s="11">
        <v>2018</v>
      </c>
      <c r="C2723" s="11" t="s">
        <v>9068</v>
      </c>
      <c r="D2723" s="11" t="s">
        <v>736</v>
      </c>
      <c r="E2723" s="11">
        <v>115</v>
      </c>
      <c r="G2723" s="11" t="s">
        <v>9069</v>
      </c>
      <c r="H2723" s="11" t="s">
        <v>9070</v>
      </c>
    </row>
    <row r="2724" spans="1:8" x14ac:dyDescent="0.3">
      <c r="A2724" s="11" t="s">
        <v>9071</v>
      </c>
      <c r="B2724" s="11">
        <v>2017</v>
      </c>
      <c r="C2724" s="11" t="s">
        <v>9072</v>
      </c>
      <c r="D2724" s="11" t="s">
        <v>9073</v>
      </c>
      <c r="E2724" s="11">
        <v>70</v>
      </c>
      <c r="F2724" s="11">
        <v>4</v>
      </c>
      <c r="G2724" s="11" t="s">
        <v>9074</v>
      </c>
      <c r="H2724" s="11" t="s">
        <v>9075</v>
      </c>
    </row>
    <row r="2725" spans="1:8" x14ac:dyDescent="0.3">
      <c r="A2725" s="11" t="s">
        <v>9076</v>
      </c>
      <c r="B2725" s="11">
        <v>2013</v>
      </c>
      <c r="C2725" s="11" t="s">
        <v>9077</v>
      </c>
      <c r="D2725" s="11" t="s">
        <v>9078</v>
      </c>
      <c r="E2725" s="11">
        <v>95</v>
      </c>
      <c r="G2725" s="11" t="s">
        <v>9079</v>
      </c>
      <c r="H2725" s="11" t="s">
        <v>9080</v>
      </c>
    </row>
    <row r="2726" spans="1:8" x14ac:dyDescent="0.3">
      <c r="A2726" s="11" t="s">
        <v>9081</v>
      </c>
      <c r="B2726" s="11">
        <v>2019</v>
      </c>
      <c r="C2726" s="11" t="s">
        <v>9082</v>
      </c>
      <c r="D2726" s="11" t="s">
        <v>728</v>
      </c>
      <c r="E2726" s="11" t="s">
        <v>9083</v>
      </c>
      <c r="G2726" s="11" t="s">
        <v>9084</v>
      </c>
      <c r="H2726" s="11" t="s">
        <v>9085</v>
      </c>
    </row>
    <row r="2727" spans="1:8" x14ac:dyDescent="0.3">
      <c r="A2727" s="11" t="s">
        <v>9086</v>
      </c>
      <c r="B2727" s="11">
        <v>2019</v>
      </c>
      <c r="C2727" s="11" t="s">
        <v>9087</v>
      </c>
      <c r="D2727" s="11" t="s">
        <v>9088</v>
      </c>
      <c r="G2727" s="11" t="s">
        <v>2624</v>
      </c>
      <c r="H2727" s="11" t="s">
        <v>9089</v>
      </c>
    </row>
    <row r="2728" spans="1:8" x14ac:dyDescent="0.3">
      <c r="A2728" s="11" t="s">
        <v>9090</v>
      </c>
      <c r="B2728" s="11">
        <v>2019</v>
      </c>
      <c r="C2728" s="11" t="s">
        <v>587</v>
      </c>
      <c r="D2728" s="11" t="s">
        <v>1677</v>
      </c>
      <c r="E2728" s="11">
        <v>14</v>
      </c>
      <c r="F2728" s="11">
        <v>8</v>
      </c>
      <c r="G2728" s="11" t="s">
        <v>589</v>
      </c>
      <c r="H2728" s="11" t="s">
        <v>590</v>
      </c>
    </row>
    <row r="2729" spans="1:8" x14ac:dyDescent="0.3">
      <c r="A2729" s="11" t="s">
        <v>7903</v>
      </c>
      <c r="B2729" s="11">
        <v>2017</v>
      </c>
      <c r="C2729" s="11" t="s">
        <v>7904</v>
      </c>
      <c r="D2729" s="11" t="s">
        <v>9091</v>
      </c>
      <c r="G2729" s="11" t="s">
        <v>9092</v>
      </c>
      <c r="H2729" s="11" t="s">
        <v>9093</v>
      </c>
    </row>
    <row r="2730" spans="1:8" x14ac:dyDescent="0.3">
      <c r="A2730" s="11" t="s">
        <v>9094</v>
      </c>
      <c r="B2730" s="11">
        <v>2009</v>
      </c>
      <c r="C2730" s="11" t="s">
        <v>9095</v>
      </c>
      <c r="D2730" s="11" t="s">
        <v>9096</v>
      </c>
      <c r="G2730" s="11">
        <v>436</v>
      </c>
    </row>
    <row r="2731" spans="1:8" x14ac:dyDescent="0.3">
      <c r="A2731" s="11" t="s">
        <v>9097</v>
      </c>
      <c r="B2731" s="11">
        <v>2021</v>
      </c>
      <c r="C2731" s="11" t="s">
        <v>9098</v>
      </c>
      <c r="D2731" s="11" t="s">
        <v>6667</v>
      </c>
      <c r="E2731" s="11">
        <v>1289</v>
      </c>
      <c r="G2731" s="11" t="s">
        <v>9099</v>
      </c>
      <c r="H2731" s="11" t="s">
        <v>9100</v>
      </c>
    </row>
    <row r="2732" spans="1:8" x14ac:dyDescent="0.3">
      <c r="A2732" s="11" t="s">
        <v>9101</v>
      </c>
      <c r="B2732" s="11">
        <v>2019</v>
      </c>
      <c r="C2732" s="11" t="s">
        <v>9102</v>
      </c>
      <c r="D2732" s="11" t="s">
        <v>6108</v>
      </c>
      <c r="E2732" s="11">
        <v>33</v>
      </c>
      <c r="F2732" s="11">
        <v>8</v>
      </c>
      <c r="G2732" s="11">
        <v>1</v>
      </c>
      <c r="H2732" s="11" t="s">
        <v>9103</v>
      </c>
    </row>
    <row r="2733" spans="1:8" x14ac:dyDescent="0.3">
      <c r="A2733" s="11" t="s">
        <v>9104</v>
      </c>
      <c r="B2733" s="11">
        <v>2018</v>
      </c>
      <c r="C2733" s="11" t="s">
        <v>6513</v>
      </c>
      <c r="D2733" s="11" t="s">
        <v>9105</v>
      </c>
      <c r="G2733" s="11" t="s">
        <v>760</v>
      </c>
      <c r="H2733" s="11" t="s">
        <v>9106</v>
      </c>
    </row>
    <row r="2734" spans="1:8" x14ac:dyDescent="0.3">
      <c r="A2734" s="11" t="s">
        <v>9107</v>
      </c>
      <c r="B2734" s="11">
        <v>2021</v>
      </c>
      <c r="C2734" s="11" t="s">
        <v>9108</v>
      </c>
      <c r="D2734" s="11" t="s">
        <v>9109</v>
      </c>
      <c r="E2734" s="11">
        <v>22</v>
      </c>
      <c r="F2734" s="11">
        <v>2</v>
      </c>
      <c r="G2734" s="11" t="s">
        <v>9110</v>
      </c>
      <c r="H2734" s="11" t="s">
        <v>9111</v>
      </c>
    </row>
    <row r="2735" spans="1:8" x14ac:dyDescent="0.3">
      <c r="A2735" s="11" t="s">
        <v>9112</v>
      </c>
      <c r="B2735" s="11">
        <v>2021</v>
      </c>
      <c r="C2735" s="11" t="s">
        <v>9113</v>
      </c>
      <c r="D2735" s="11" t="s">
        <v>9114</v>
      </c>
      <c r="E2735" s="11">
        <v>22</v>
      </c>
      <c r="F2735" s="11">
        <v>2</v>
      </c>
      <c r="G2735" s="11" t="s">
        <v>9110</v>
      </c>
      <c r="H2735" s="11" t="s">
        <v>9111</v>
      </c>
    </row>
    <row r="2736" spans="1:8" x14ac:dyDescent="0.3">
      <c r="A2736" s="11" t="s">
        <v>6047</v>
      </c>
      <c r="B2736" s="11">
        <v>2022</v>
      </c>
      <c r="C2736" s="11" t="s">
        <v>9115</v>
      </c>
      <c r="D2736" s="11" t="s">
        <v>9116</v>
      </c>
      <c r="G2736" s="11" t="s">
        <v>9117</v>
      </c>
    </row>
    <row r="2737" spans="1:8" x14ac:dyDescent="0.3">
      <c r="A2737" s="11" t="s">
        <v>9118</v>
      </c>
      <c r="B2737" s="11">
        <v>2013</v>
      </c>
      <c r="C2737" s="11" t="s">
        <v>9119</v>
      </c>
      <c r="D2737" s="11" t="s">
        <v>6145</v>
      </c>
      <c r="G2737" s="11" t="s">
        <v>6320</v>
      </c>
    </row>
    <row r="2738" spans="1:8" x14ac:dyDescent="0.3">
      <c r="A2738" s="11" t="s">
        <v>9120</v>
      </c>
      <c r="B2738" s="11">
        <v>2020</v>
      </c>
      <c r="C2738" s="11" t="s">
        <v>215</v>
      </c>
      <c r="D2738" s="11" t="s">
        <v>446</v>
      </c>
      <c r="E2738" s="11">
        <v>161</v>
      </c>
      <c r="G2738" s="11">
        <v>113725</v>
      </c>
      <c r="H2738" s="11" t="s">
        <v>1992</v>
      </c>
    </row>
    <row r="2739" spans="1:8" x14ac:dyDescent="0.3">
      <c r="A2739" s="11" t="s">
        <v>9121</v>
      </c>
      <c r="B2739" s="11">
        <v>2020</v>
      </c>
      <c r="C2739" s="11" t="s">
        <v>9122</v>
      </c>
      <c r="D2739" s="11" t="s">
        <v>9123</v>
      </c>
      <c r="E2739" s="11">
        <v>12</v>
      </c>
      <c r="F2739" s="11">
        <v>11</v>
      </c>
      <c r="H2739" s="11" t="s">
        <v>9124</v>
      </c>
    </row>
    <row r="2740" spans="1:8" x14ac:dyDescent="0.3">
      <c r="A2740" s="11" t="s">
        <v>9125</v>
      </c>
      <c r="B2740" s="11">
        <v>2022</v>
      </c>
      <c r="C2740" s="11" t="s">
        <v>420</v>
      </c>
      <c r="D2740" s="11" t="s">
        <v>446</v>
      </c>
      <c r="E2740" s="11">
        <v>201</v>
      </c>
      <c r="G2740" s="11">
        <v>117032</v>
      </c>
      <c r="H2740" s="11" t="s">
        <v>9126</v>
      </c>
    </row>
    <row r="2741" spans="1:8" x14ac:dyDescent="0.3">
      <c r="A2741" s="11" t="s">
        <v>9127</v>
      </c>
      <c r="B2741" s="11">
        <v>2016</v>
      </c>
      <c r="C2741" s="11" t="s">
        <v>1725</v>
      </c>
      <c r="D2741" s="11" t="s">
        <v>6300</v>
      </c>
      <c r="G2741" s="11" t="s">
        <v>1727</v>
      </c>
      <c r="H2741" s="11" t="s">
        <v>5347</v>
      </c>
    </row>
    <row r="2742" spans="1:8" x14ac:dyDescent="0.3">
      <c r="A2742" s="11" t="s">
        <v>9128</v>
      </c>
      <c r="B2742" s="11">
        <v>2019</v>
      </c>
      <c r="C2742" s="11" t="s">
        <v>9129</v>
      </c>
      <c r="D2742" s="11" t="s">
        <v>9130</v>
      </c>
      <c r="E2742" s="11">
        <v>1192</v>
      </c>
      <c r="G2742" s="11">
        <v>12029</v>
      </c>
      <c r="H2742" s="11" t="s">
        <v>9131</v>
      </c>
    </row>
    <row r="2743" spans="1:8" x14ac:dyDescent="0.3">
      <c r="A2743" s="11" t="s">
        <v>9132</v>
      </c>
      <c r="B2743" s="11">
        <v>2017</v>
      </c>
      <c r="C2743" s="11" t="s">
        <v>9133</v>
      </c>
      <c r="D2743" s="11" t="s">
        <v>9134</v>
      </c>
      <c r="G2743" s="11" t="s">
        <v>9135</v>
      </c>
      <c r="H2743" s="11" t="s">
        <v>9136</v>
      </c>
    </row>
    <row r="2744" spans="1:8" x14ac:dyDescent="0.3">
      <c r="A2744" s="11" t="s">
        <v>8682</v>
      </c>
      <c r="B2744" s="11">
        <v>2020</v>
      </c>
      <c r="C2744" s="11" t="s">
        <v>9137</v>
      </c>
      <c r="D2744" s="11" t="s">
        <v>715</v>
      </c>
      <c r="E2744" s="11">
        <v>8</v>
      </c>
      <c r="G2744" s="11" t="s">
        <v>8684</v>
      </c>
      <c r="H2744" s="11" t="s">
        <v>9138</v>
      </c>
    </row>
    <row r="2745" spans="1:8" x14ac:dyDescent="0.3">
      <c r="A2745" s="11" t="s">
        <v>9139</v>
      </c>
      <c r="B2745" s="11">
        <v>2017</v>
      </c>
      <c r="C2745" s="11" t="s">
        <v>6878</v>
      </c>
      <c r="D2745" s="11" t="s">
        <v>6879</v>
      </c>
      <c r="G2745" s="11" t="s">
        <v>3625</v>
      </c>
      <c r="H2745" s="11" t="s">
        <v>6880</v>
      </c>
    </row>
    <row r="2746" spans="1:8" x14ac:dyDescent="0.3">
      <c r="A2746" s="11" t="s">
        <v>721</v>
      </c>
      <c r="B2746" s="11">
        <v>2017</v>
      </c>
      <c r="C2746" s="11" t="s">
        <v>9140</v>
      </c>
      <c r="D2746" s="11" t="s">
        <v>728</v>
      </c>
      <c r="E2746" s="11" t="s">
        <v>8955</v>
      </c>
      <c r="G2746" s="11" t="s">
        <v>724</v>
      </c>
      <c r="H2746" s="11" t="s">
        <v>725</v>
      </c>
    </row>
    <row r="2747" spans="1:8" x14ac:dyDescent="0.3">
      <c r="A2747" s="11" t="s">
        <v>1055</v>
      </c>
      <c r="B2747" s="11">
        <v>2014</v>
      </c>
      <c r="C2747" s="11" t="s">
        <v>9141</v>
      </c>
      <c r="D2747" s="11" t="s">
        <v>9142</v>
      </c>
      <c r="G2747" s="11" t="s">
        <v>1057</v>
      </c>
      <c r="H2747" s="11" t="s">
        <v>1058</v>
      </c>
    </row>
    <row r="2748" spans="1:8" x14ac:dyDescent="0.3">
      <c r="A2748" s="11" t="s">
        <v>9143</v>
      </c>
      <c r="B2748" s="11">
        <v>2023</v>
      </c>
      <c r="C2748" s="11" t="s">
        <v>9144</v>
      </c>
      <c r="D2748" s="11" t="s">
        <v>736</v>
      </c>
      <c r="E2748" s="11">
        <v>168</v>
      </c>
      <c r="G2748" s="11">
        <v>113940</v>
      </c>
      <c r="H2748" s="11" t="s">
        <v>9145</v>
      </c>
    </row>
    <row r="2749" spans="1:8" x14ac:dyDescent="0.3">
      <c r="A2749" s="11" t="s">
        <v>3301</v>
      </c>
      <c r="B2749" s="11">
        <v>2018</v>
      </c>
      <c r="C2749" s="11" t="s">
        <v>1925</v>
      </c>
      <c r="D2749" s="11" t="s">
        <v>9146</v>
      </c>
      <c r="E2749" s="11">
        <v>48</v>
      </c>
      <c r="F2749" s="11">
        <v>12</v>
      </c>
      <c r="G2749" s="11" t="s">
        <v>1927</v>
      </c>
      <c r="H2749" s="11" t="s">
        <v>1931</v>
      </c>
    </row>
    <row r="2750" spans="1:8" x14ac:dyDescent="0.3">
      <c r="A2750" s="11" t="s">
        <v>9147</v>
      </c>
      <c r="B2750" s="11">
        <v>2020</v>
      </c>
      <c r="C2750" s="11" t="s">
        <v>9148</v>
      </c>
      <c r="D2750" s="11" t="s">
        <v>9149</v>
      </c>
      <c r="E2750" s="11">
        <v>830</v>
      </c>
      <c r="G2750" s="11">
        <v>32006</v>
      </c>
      <c r="H2750" s="11" t="s">
        <v>9150</v>
      </c>
    </row>
    <row r="2751" spans="1:8" x14ac:dyDescent="0.3">
      <c r="A2751" s="11" t="s">
        <v>9151</v>
      </c>
      <c r="B2751" s="11">
        <v>2020</v>
      </c>
      <c r="C2751" s="11" t="s">
        <v>9152</v>
      </c>
      <c r="D2751" s="11" t="s">
        <v>9153</v>
      </c>
      <c r="G2751" s="11" t="s">
        <v>9154</v>
      </c>
      <c r="H2751" s="11" t="s">
        <v>9155</v>
      </c>
    </row>
    <row r="2752" spans="1:8" x14ac:dyDescent="0.3">
      <c r="A2752" s="11" t="s">
        <v>9156</v>
      </c>
      <c r="B2752" s="11">
        <v>2019</v>
      </c>
      <c r="C2752" s="11" t="s">
        <v>9157</v>
      </c>
      <c r="D2752" s="11" t="s">
        <v>446</v>
      </c>
      <c r="E2752" s="11">
        <v>117</v>
      </c>
      <c r="G2752" s="11" t="s">
        <v>9158</v>
      </c>
      <c r="H2752" s="11" t="s">
        <v>9159</v>
      </c>
    </row>
    <row r="2753" spans="1:8" x14ac:dyDescent="0.3">
      <c r="A2753" s="11" t="s">
        <v>9160</v>
      </c>
      <c r="B2753" s="11">
        <v>2021</v>
      </c>
      <c r="C2753" s="11" t="s">
        <v>9161</v>
      </c>
      <c r="D2753" s="11" t="s">
        <v>9162</v>
      </c>
      <c r="G2753" s="11" t="s">
        <v>9163</v>
      </c>
      <c r="H2753" s="11" t="s">
        <v>9164</v>
      </c>
    </row>
    <row r="2754" spans="1:8" x14ac:dyDescent="0.3">
      <c r="A2754" s="11" t="s">
        <v>9165</v>
      </c>
      <c r="B2754" s="11">
        <v>2014</v>
      </c>
      <c r="C2754" s="11" t="s">
        <v>9166</v>
      </c>
      <c r="D2754" s="11" t="s">
        <v>9167</v>
      </c>
      <c r="G2754" s="11" t="s">
        <v>9168</v>
      </c>
    </row>
    <row r="2755" spans="1:8" x14ac:dyDescent="0.3">
      <c r="A2755" s="11" t="s">
        <v>9169</v>
      </c>
      <c r="B2755" s="11">
        <v>2020</v>
      </c>
      <c r="C2755" s="11" t="s">
        <v>1892</v>
      </c>
      <c r="D2755" s="11" t="s">
        <v>9170</v>
      </c>
      <c r="E2755" s="11">
        <v>10</v>
      </c>
      <c r="F2755" s="11">
        <v>1</v>
      </c>
      <c r="G2755" s="11" t="s">
        <v>855</v>
      </c>
      <c r="H2755" s="11" t="s">
        <v>1894</v>
      </c>
    </row>
    <row r="2756" spans="1:8" x14ac:dyDescent="0.3">
      <c r="A2756" s="11" t="s">
        <v>9171</v>
      </c>
      <c r="B2756" s="11">
        <v>2018</v>
      </c>
      <c r="C2756" s="11" t="s">
        <v>9172</v>
      </c>
      <c r="D2756" s="11" t="s">
        <v>9173</v>
      </c>
      <c r="G2756" s="11" t="s">
        <v>9174</v>
      </c>
      <c r="H2756" s="11" t="s">
        <v>9175</v>
      </c>
    </row>
    <row r="2757" spans="1:8" x14ac:dyDescent="0.3">
      <c r="A2757" s="11" t="s">
        <v>9176</v>
      </c>
      <c r="B2757" s="11">
        <v>2022</v>
      </c>
      <c r="C2757" s="11" t="s">
        <v>9177</v>
      </c>
      <c r="D2757" s="11" t="s">
        <v>9178</v>
      </c>
      <c r="E2757" s="11">
        <v>8</v>
      </c>
      <c r="F2757" s="11">
        <v>6</v>
      </c>
      <c r="G2757" s="11" t="s">
        <v>9179</v>
      </c>
      <c r="H2757" s="11" t="s">
        <v>9180</v>
      </c>
    </row>
    <row r="2758" spans="1:8" x14ac:dyDescent="0.3">
      <c r="A2758" s="11" t="s">
        <v>9181</v>
      </c>
      <c r="B2758" s="11">
        <v>2022</v>
      </c>
      <c r="C2758" s="11" t="s">
        <v>9182</v>
      </c>
      <c r="D2758" s="11" t="s">
        <v>6049</v>
      </c>
      <c r="E2758" s="11">
        <v>24</v>
      </c>
      <c r="F2758" s="11">
        <v>2</v>
      </c>
      <c r="G2758" s="11" t="s">
        <v>9183</v>
      </c>
      <c r="H2758" s="11" t="s">
        <v>9184</v>
      </c>
    </row>
    <row r="2759" spans="1:8" x14ac:dyDescent="0.3">
      <c r="A2759" s="11" t="s">
        <v>9185</v>
      </c>
      <c r="B2759" s="11">
        <v>2018</v>
      </c>
      <c r="C2759" s="11" t="s">
        <v>9186</v>
      </c>
      <c r="D2759" s="11" t="s">
        <v>9187</v>
      </c>
    </row>
    <row r="2760" spans="1:8" x14ac:dyDescent="0.3">
      <c r="A2760" s="11" t="s">
        <v>9188</v>
      </c>
      <c r="B2760" s="11">
        <v>2020</v>
      </c>
      <c r="C2760" s="11" t="s">
        <v>9189</v>
      </c>
      <c r="D2760" s="11" t="s">
        <v>588</v>
      </c>
      <c r="E2760" s="11">
        <v>15</v>
      </c>
      <c r="F2760" s="11">
        <v>10</v>
      </c>
      <c r="G2760" s="11" t="s">
        <v>1799</v>
      </c>
      <c r="H2760" s="11" t="s">
        <v>9190</v>
      </c>
    </row>
    <row r="2761" spans="1:8" x14ac:dyDescent="0.3">
      <c r="A2761" s="11" t="s">
        <v>9191</v>
      </c>
      <c r="B2761" s="11">
        <v>2021</v>
      </c>
      <c r="C2761" s="11" t="s">
        <v>9192</v>
      </c>
      <c r="D2761" s="11"/>
      <c r="G2761" s="8" t="s">
        <v>9193</v>
      </c>
    </row>
    <row r="2762" spans="1:8" x14ac:dyDescent="0.3">
      <c r="A2762" s="11" t="s">
        <v>9194</v>
      </c>
      <c r="B2762" s="11">
        <v>2021</v>
      </c>
      <c r="C2762" s="11" t="s">
        <v>9195</v>
      </c>
      <c r="D2762" s="11" t="s">
        <v>2857</v>
      </c>
      <c r="E2762" s="11">
        <v>126</v>
      </c>
      <c r="F2762" s="11">
        <v>1</v>
      </c>
      <c r="G2762" s="11" t="s">
        <v>9196</v>
      </c>
      <c r="H2762" s="11" t="s">
        <v>9197</v>
      </c>
    </row>
    <row r="2763" spans="1:8" x14ac:dyDescent="0.3">
      <c r="A2763" s="11" t="s">
        <v>9198</v>
      </c>
      <c r="B2763" s="11">
        <v>2018</v>
      </c>
      <c r="C2763" s="11" t="s">
        <v>9199</v>
      </c>
      <c r="D2763" s="11" t="s">
        <v>4056</v>
      </c>
      <c r="E2763" s="11">
        <v>132</v>
      </c>
      <c r="G2763" s="11" t="s">
        <v>6834</v>
      </c>
      <c r="H2763" s="11" t="s">
        <v>9200</v>
      </c>
    </row>
    <row r="2764" spans="1:8" x14ac:dyDescent="0.3">
      <c r="A2764" s="11" t="s">
        <v>9201</v>
      </c>
      <c r="B2764" s="11">
        <v>2019</v>
      </c>
      <c r="C2764" s="11" t="s">
        <v>9202</v>
      </c>
      <c r="D2764" s="11" t="s">
        <v>9203</v>
      </c>
    </row>
    <row r="2765" spans="1:8" x14ac:dyDescent="0.3">
      <c r="A2765" s="11" t="s">
        <v>9204</v>
      </c>
      <c r="B2765" s="11">
        <v>2020</v>
      </c>
      <c r="C2765" s="11" t="s">
        <v>9205</v>
      </c>
      <c r="D2765" s="11" t="s">
        <v>9206</v>
      </c>
    </row>
    <row r="2766" spans="1:8" x14ac:dyDescent="0.3">
      <c r="A2766" s="11" t="s">
        <v>9207</v>
      </c>
      <c r="B2766" s="11">
        <v>2011</v>
      </c>
      <c r="C2766" s="11" t="s">
        <v>9208</v>
      </c>
      <c r="D2766" s="11" t="s">
        <v>9209</v>
      </c>
      <c r="E2766" s="11">
        <v>20</v>
      </c>
      <c r="F2766" s="11">
        <v>11</v>
      </c>
      <c r="G2766" s="11" t="s">
        <v>9210</v>
      </c>
      <c r="H2766" s="11" t="s">
        <v>9211</v>
      </c>
    </row>
    <row r="2767" spans="1:8" x14ac:dyDescent="0.3">
      <c r="A2767" s="11" t="s">
        <v>9212</v>
      </c>
      <c r="B2767" s="11">
        <v>2022</v>
      </c>
      <c r="C2767" s="11" t="s">
        <v>9213</v>
      </c>
      <c r="D2767" s="11" t="s">
        <v>736</v>
      </c>
      <c r="E2767" s="11">
        <v>166</v>
      </c>
      <c r="G2767" s="11">
        <v>113911</v>
      </c>
      <c r="H2767" s="11" t="s">
        <v>9214</v>
      </c>
    </row>
    <row r="2768" spans="1:8" x14ac:dyDescent="0.3">
      <c r="A2768" s="11" t="s">
        <v>9215</v>
      </c>
      <c r="B2768" s="11">
        <v>2018</v>
      </c>
      <c r="C2768" s="11" t="s">
        <v>9216</v>
      </c>
      <c r="D2768" s="11" t="s">
        <v>715</v>
      </c>
      <c r="E2768" s="11">
        <v>6</v>
      </c>
      <c r="G2768" s="11" t="s">
        <v>9217</v>
      </c>
      <c r="H2768" s="11" t="s">
        <v>9218</v>
      </c>
    </row>
    <row r="2769" spans="1:8" x14ac:dyDescent="0.3">
      <c r="A2769" s="11" t="s">
        <v>9219</v>
      </c>
      <c r="B2769" s="11">
        <v>2020</v>
      </c>
      <c r="C2769" s="11" t="s">
        <v>125</v>
      </c>
      <c r="D2769" s="11" t="s">
        <v>736</v>
      </c>
      <c r="E2769" s="11">
        <v>138</v>
      </c>
      <c r="G2769" s="11">
        <v>113362</v>
      </c>
      <c r="H2769" s="11" t="s">
        <v>9220</v>
      </c>
    </row>
    <row r="2770" spans="1:8" x14ac:dyDescent="0.3">
      <c r="A2770" s="11" t="s">
        <v>9221</v>
      </c>
      <c r="B2770" s="11">
        <v>2020</v>
      </c>
      <c r="C2770" s="11" t="s">
        <v>9222</v>
      </c>
      <c r="D2770" s="11" t="s">
        <v>8242</v>
      </c>
      <c r="G2770" s="11" t="s">
        <v>9223</v>
      </c>
    </row>
    <row r="2771" spans="1:8" x14ac:dyDescent="0.3">
      <c r="A2771" s="11" t="s">
        <v>9224</v>
      </c>
      <c r="B2771" s="11">
        <v>2018</v>
      </c>
      <c r="C2771" s="11" t="s">
        <v>9225</v>
      </c>
      <c r="D2771" s="11" t="s">
        <v>9226</v>
      </c>
    </row>
    <row r="2772" spans="1:8" x14ac:dyDescent="0.3">
      <c r="A2772" s="11" t="s">
        <v>9227</v>
      </c>
      <c r="B2772" s="11">
        <v>2024</v>
      </c>
      <c r="C2772" s="11" t="s">
        <v>9228</v>
      </c>
      <c r="D2772" s="11" t="s">
        <v>9229</v>
      </c>
      <c r="E2772" s="11">
        <v>49</v>
      </c>
      <c r="F2772" s="11">
        <v>3</v>
      </c>
      <c r="G2772" s="11" t="s">
        <v>9230</v>
      </c>
    </row>
    <row r="2773" spans="1:8" x14ac:dyDescent="0.3">
      <c r="A2773" s="11" t="s">
        <v>9231</v>
      </c>
      <c r="B2773" s="11">
        <v>2024</v>
      </c>
      <c r="C2773" s="11" t="s">
        <v>9232</v>
      </c>
      <c r="D2773" s="11" t="s">
        <v>9233</v>
      </c>
      <c r="G2773" s="11" t="s">
        <v>9234</v>
      </c>
    </row>
    <row r="2774" spans="1:8" x14ac:dyDescent="0.3">
      <c r="A2774" s="11" t="s">
        <v>9235</v>
      </c>
      <c r="B2774" s="11">
        <v>2023</v>
      </c>
      <c r="C2774" s="11" t="s">
        <v>9236</v>
      </c>
      <c r="D2774" s="11" t="s">
        <v>9237</v>
      </c>
      <c r="G2774" s="11" t="s">
        <v>679</v>
      </c>
    </row>
    <row r="2775" spans="1:8" x14ac:dyDescent="0.3">
      <c r="A2775" s="11" t="s">
        <v>9238</v>
      </c>
      <c r="B2775" s="11">
        <v>2015</v>
      </c>
      <c r="C2775" s="11" t="s">
        <v>9239</v>
      </c>
      <c r="D2775" s="11" t="s">
        <v>1239</v>
      </c>
      <c r="E2775" s="11">
        <v>10</v>
      </c>
      <c r="F2775" s="11">
        <v>7</v>
      </c>
      <c r="G2775" s="11" t="s">
        <v>9240</v>
      </c>
    </row>
    <row r="2776" spans="1:8" x14ac:dyDescent="0.3">
      <c r="A2776" s="11" t="s">
        <v>9241</v>
      </c>
      <c r="B2776" s="11">
        <v>2019</v>
      </c>
      <c r="C2776" s="11" t="s">
        <v>6337</v>
      </c>
      <c r="D2776" s="11" t="s">
        <v>480</v>
      </c>
      <c r="G2776" s="11" t="s">
        <v>481</v>
      </c>
    </row>
    <row r="2777" spans="1:8" x14ac:dyDescent="0.3">
      <c r="A2777" s="11" t="s">
        <v>9242</v>
      </c>
      <c r="B2777" s="11">
        <v>2023</v>
      </c>
      <c r="C2777" s="11" t="s">
        <v>9243</v>
      </c>
      <c r="D2777" s="11" t="s">
        <v>7322</v>
      </c>
      <c r="E2777" s="11">
        <v>14</v>
      </c>
      <c r="F2777" s="11">
        <v>1</v>
      </c>
      <c r="G2777" s="11" t="s">
        <v>9244</v>
      </c>
    </row>
    <row r="2778" spans="1:8" x14ac:dyDescent="0.3">
      <c r="A2778" s="11" t="s">
        <v>9245</v>
      </c>
      <c r="B2778" s="11">
        <v>2022</v>
      </c>
      <c r="C2778" s="11" t="s">
        <v>9246</v>
      </c>
      <c r="D2778" s="11" t="s">
        <v>527</v>
      </c>
      <c r="E2778" s="11">
        <v>55</v>
      </c>
      <c r="F2778" s="11">
        <v>7</v>
      </c>
      <c r="G2778" s="11" t="s">
        <v>6233</v>
      </c>
    </row>
    <row r="2779" spans="1:8" x14ac:dyDescent="0.3">
      <c r="A2779" s="11" t="s">
        <v>9247</v>
      </c>
      <c r="B2779" s="11">
        <v>2022</v>
      </c>
      <c r="C2779" s="11" t="s">
        <v>9248</v>
      </c>
      <c r="D2779" s="11" t="s">
        <v>9249</v>
      </c>
    </row>
    <row r="2780" spans="1:8" x14ac:dyDescent="0.3">
      <c r="A2780" s="11" t="s">
        <v>9250</v>
      </c>
      <c r="B2780" s="11">
        <v>2021</v>
      </c>
      <c r="C2780" s="11" t="s">
        <v>9251</v>
      </c>
      <c r="D2780" s="11" t="s">
        <v>4634</v>
      </c>
      <c r="E2780" s="11">
        <v>24</v>
      </c>
      <c r="G2780" s="11">
        <v>100153</v>
      </c>
    </row>
    <row r="2781" spans="1:8" x14ac:dyDescent="0.3">
      <c r="A2781" s="11" t="s">
        <v>9252</v>
      </c>
      <c r="B2781" s="11">
        <v>2020</v>
      </c>
      <c r="C2781" s="11" t="s">
        <v>9253</v>
      </c>
      <c r="D2781" s="11" t="s">
        <v>9254</v>
      </c>
    </row>
    <row r="2782" spans="1:8" x14ac:dyDescent="0.3">
      <c r="A2782" s="11" t="s">
        <v>9255</v>
      </c>
      <c r="B2782" s="11">
        <v>2019</v>
      </c>
      <c r="C2782" s="11" t="s">
        <v>2161</v>
      </c>
      <c r="D2782" s="11" t="s">
        <v>3610</v>
      </c>
    </row>
    <row r="2783" spans="1:8" x14ac:dyDescent="0.3">
      <c r="A2783" s="11" t="s">
        <v>9256</v>
      </c>
      <c r="B2783" s="11">
        <v>2018</v>
      </c>
      <c r="C2783" s="11" t="s">
        <v>4164</v>
      </c>
      <c r="D2783" s="11" t="s">
        <v>4165</v>
      </c>
      <c r="E2783" s="11">
        <v>2263</v>
      </c>
      <c r="G2783" s="11" t="s">
        <v>1950</v>
      </c>
    </row>
    <row r="2784" spans="1:8" x14ac:dyDescent="0.3">
      <c r="A2784" s="11" t="s">
        <v>9257</v>
      </c>
      <c r="B2784" s="11">
        <v>2021</v>
      </c>
      <c r="C2784" s="11" t="s">
        <v>9258</v>
      </c>
      <c r="D2784" s="11" t="s">
        <v>9259</v>
      </c>
      <c r="G2784" s="11" t="s">
        <v>9260</v>
      </c>
    </row>
    <row r="2785" spans="1:7" x14ac:dyDescent="0.3">
      <c r="A2785" s="11" t="s">
        <v>8312</v>
      </c>
      <c r="B2785" s="11">
        <v>2019</v>
      </c>
      <c r="C2785" s="11" t="s">
        <v>8241</v>
      </c>
      <c r="D2785" s="11" t="s">
        <v>8313</v>
      </c>
    </row>
    <row r="2786" spans="1:7" x14ac:dyDescent="0.3">
      <c r="A2786" s="11" t="s">
        <v>9261</v>
      </c>
      <c r="B2786" s="11">
        <v>2020</v>
      </c>
      <c r="C2786" s="11" t="s">
        <v>9262</v>
      </c>
      <c r="D2786" s="11" t="s">
        <v>9263</v>
      </c>
    </row>
    <row r="2787" spans="1:7" x14ac:dyDescent="0.3">
      <c r="A2787" s="11" t="s">
        <v>9264</v>
      </c>
      <c r="B2787" s="11">
        <v>2025</v>
      </c>
      <c r="C2787" s="11" t="s">
        <v>9265</v>
      </c>
      <c r="D2787" s="11" t="s">
        <v>9266</v>
      </c>
      <c r="E2787" s="11">
        <v>11</v>
      </c>
      <c r="F2787" s="11">
        <v>3</v>
      </c>
      <c r="G2787" s="11" t="s">
        <v>9267</v>
      </c>
    </row>
    <row r="2788" spans="1:7" x14ac:dyDescent="0.3">
      <c r="A2788" s="11" t="s">
        <v>836</v>
      </c>
      <c r="B2788" s="11">
        <v>2018</v>
      </c>
      <c r="C2788" s="11" t="s">
        <v>5499</v>
      </c>
      <c r="D2788" s="11" t="s">
        <v>6121</v>
      </c>
    </row>
    <row r="2789" spans="1:7" x14ac:dyDescent="0.3">
      <c r="A2789" s="11" t="s">
        <v>9268</v>
      </c>
      <c r="B2789" s="11">
        <v>2024</v>
      </c>
      <c r="C2789" s="11" t="s">
        <v>9269</v>
      </c>
      <c r="D2789" s="11" t="s">
        <v>7844</v>
      </c>
      <c r="G2789" s="11" t="s">
        <v>9270</v>
      </c>
    </row>
    <row r="2790" spans="1:7" x14ac:dyDescent="0.3">
      <c r="A2790" s="11" t="s">
        <v>840</v>
      </c>
      <c r="B2790" s="11">
        <v>2017</v>
      </c>
      <c r="C2790" s="11" t="s">
        <v>9271</v>
      </c>
      <c r="D2790" s="11" t="s">
        <v>9272</v>
      </c>
    </row>
    <row r="2791" spans="1:7" x14ac:dyDescent="0.3">
      <c r="A2791" s="11" t="s">
        <v>9273</v>
      </c>
      <c r="B2791" s="11">
        <v>2024</v>
      </c>
      <c r="C2791" s="11" t="s">
        <v>9274</v>
      </c>
      <c r="D2791" s="11" t="s">
        <v>9275</v>
      </c>
      <c r="E2791" s="11">
        <v>13</v>
      </c>
      <c r="F2791" s="11">
        <v>4</v>
      </c>
      <c r="G2791" s="11">
        <v>92</v>
      </c>
    </row>
    <row r="2792" spans="1:7" x14ac:dyDescent="0.3">
      <c r="A2792" s="11" t="s">
        <v>9276</v>
      </c>
      <c r="B2792" s="11">
        <v>2020</v>
      </c>
      <c r="C2792" s="11" t="s">
        <v>9277</v>
      </c>
      <c r="D2792" s="11" t="s">
        <v>9278</v>
      </c>
      <c r="G2792" s="11" t="s">
        <v>9279</v>
      </c>
    </row>
    <row r="2793" spans="1:7" x14ac:dyDescent="0.3">
      <c r="A2793" s="11" t="s">
        <v>9280</v>
      </c>
      <c r="B2793" s="11">
        <v>1998</v>
      </c>
      <c r="C2793" s="11" t="s">
        <v>9281</v>
      </c>
      <c r="D2793" s="11" t="s">
        <v>9282</v>
      </c>
    </row>
    <row r="2794" spans="1:7" x14ac:dyDescent="0.3">
      <c r="A2794" s="11" t="s">
        <v>9283</v>
      </c>
      <c r="B2794" s="11">
        <v>2019</v>
      </c>
      <c r="C2794" s="11" t="s">
        <v>9284</v>
      </c>
      <c r="D2794" s="11" t="s">
        <v>5293</v>
      </c>
      <c r="G2794" s="11" t="s">
        <v>3194</v>
      </c>
    </row>
    <row r="2795" spans="1:7" x14ac:dyDescent="0.3">
      <c r="A2795" s="11" t="s">
        <v>9285</v>
      </c>
      <c r="B2795" s="11"/>
      <c r="C2795" s="11" t="s">
        <v>9286</v>
      </c>
      <c r="D2795" s="11"/>
    </row>
    <row r="2796" spans="1:7" x14ac:dyDescent="0.3">
      <c r="A2796" s="11" t="s">
        <v>9287</v>
      </c>
      <c r="B2796" s="11">
        <v>2018</v>
      </c>
      <c r="C2796" s="11" t="s">
        <v>9288</v>
      </c>
      <c r="D2796" s="11" t="s">
        <v>9289</v>
      </c>
      <c r="G2796" s="11" t="s">
        <v>9290</v>
      </c>
    </row>
    <row r="2797" spans="1:7" x14ac:dyDescent="0.3">
      <c r="A2797" s="11" t="s">
        <v>9291</v>
      </c>
      <c r="B2797" s="11">
        <v>2022</v>
      </c>
      <c r="C2797" s="11" t="s">
        <v>9292</v>
      </c>
      <c r="D2797" s="11" t="s">
        <v>9293</v>
      </c>
      <c r="G2797" s="11" t="s">
        <v>9294</v>
      </c>
    </row>
    <row r="2798" spans="1:7" x14ac:dyDescent="0.3">
      <c r="A2798" s="11" t="s">
        <v>9295</v>
      </c>
      <c r="B2798" s="11">
        <v>2021</v>
      </c>
      <c r="C2798" s="11" t="s">
        <v>9296</v>
      </c>
      <c r="D2798" s="11" t="s">
        <v>1091</v>
      </c>
      <c r="E2798" s="11">
        <v>34</v>
      </c>
      <c r="G2798" s="11" t="s">
        <v>9297</v>
      </c>
    </row>
    <row r="2799" spans="1:7" x14ac:dyDescent="0.3">
      <c r="A2799" s="11" t="s">
        <v>9298</v>
      </c>
      <c r="B2799" s="11">
        <v>2015</v>
      </c>
      <c r="C2799" s="11" t="s">
        <v>9299</v>
      </c>
      <c r="D2799" s="11" t="s">
        <v>9300</v>
      </c>
      <c r="G2799" s="11" t="s">
        <v>9301</v>
      </c>
    </row>
    <row r="2800" spans="1:7" x14ac:dyDescent="0.3">
      <c r="A2800" s="11" t="s">
        <v>9302</v>
      </c>
      <c r="B2800" s="11">
        <v>2021</v>
      </c>
      <c r="C2800" s="11" t="s">
        <v>9303</v>
      </c>
      <c r="D2800" s="11" t="s">
        <v>9259</v>
      </c>
      <c r="G2800" s="11" t="s">
        <v>9304</v>
      </c>
    </row>
    <row r="2801" spans="1:8" x14ac:dyDescent="0.3">
      <c r="A2801" s="11" t="s">
        <v>9305</v>
      </c>
      <c r="B2801" s="11">
        <v>2024</v>
      </c>
      <c r="C2801" s="11" t="s">
        <v>9306</v>
      </c>
      <c r="D2801" s="11" t="s">
        <v>715</v>
      </c>
      <c r="E2801" s="11">
        <v>12</v>
      </c>
      <c r="G2801" s="11" t="s">
        <v>9307</v>
      </c>
    </row>
    <row r="2802" spans="1:8" x14ac:dyDescent="0.3">
      <c r="A2802" s="11" t="s">
        <v>9308</v>
      </c>
      <c r="B2802" s="11">
        <v>2024</v>
      </c>
      <c r="C2802" s="11" t="s">
        <v>9309</v>
      </c>
      <c r="D2802" s="11" t="s">
        <v>9310</v>
      </c>
      <c r="G2802" s="11" t="s">
        <v>2624</v>
      </c>
    </row>
    <row r="2803" spans="1:8" x14ac:dyDescent="0.3">
      <c r="A2803" s="11" t="s">
        <v>9311</v>
      </c>
      <c r="B2803" s="11">
        <v>2018</v>
      </c>
      <c r="C2803" s="11" t="s">
        <v>9312</v>
      </c>
      <c r="D2803" s="11" t="s">
        <v>3979</v>
      </c>
      <c r="G2803" s="11" t="s">
        <v>9313</v>
      </c>
    </row>
    <row r="2804" spans="1:8" x14ac:dyDescent="0.3">
      <c r="A2804" s="11" t="s">
        <v>9314</v>
      </c>
      <c r="B2804" s="11">
        <v>2018</v>
      </c>
      <c r="C2804" s="11" t="s">
        <v>9315</v>
      </c>
      <c r="D2804" s="11" t="s">
        <v>9316</v>
      </c>
    </row>
    <row r="2805" spans="1:8" x14ac:dyDescent="0.3">
      <c r="A2805" s="11" t="s">
        <v>9317</v>
      </c>
      <c r="B2805" s="11">
        <v>2020</v>
      </c>
      <c r="C2805" s="11" t="s">
        <v>9318</v>
      </c>
      <c r="D2805" s="11" t="s">
        <v>9319</v>
      </c>
    </row>
    <row r="2806" spans="1:8" x14ac:dyDescent="0.3">
      <c r="A2806" s="11" t="s">
        <v>9320</v>
      </c>
      <c r="B2806" s="11">
        <v>2023</v>
      </c>
      <c r="C2806" s="11" t="s">
        <v>9321</v>
      </c>
      <c r="D2806" s="11" t="s">
        <v>9322</v>
      </c>
      <c r="E2806" s="11">
        <v>17</v>
      </c>
      <c r="F2806" s="11">
        <v>1</v>
      </c>
      <c r="G2806" s="11" t="s">
        <v>5109</v>
      </c>
    </row>
    <row r="2807" spans="1:8" x14ac:dyDescent="0.3">
      <c r="A2807" s="11" t="s">
        <v>9323</v>
      </c>
      <c r="B2807" s="11">
        <v>2024</v>
      </c>
      <c r="C2807" s="11" t="s">
        <v>9324</v>
      </c>
      <c r="D2807" s="11" t="s">
        <v>9325</v>
      </c>
      <c r="G2807" s="11" t="s">
        <v>9326</v>
      </c>
    </row>
    <row r="2808" spans="1:8" x14ac:dyDescent="0.3">
      <c r="A2808" s="11" t="s">
        <v>9327</v>
      </c>
      <c r="B2808" s="11">
        <v>2022</v>
      </c>
      <c r="C2808" s="11" t="s">
        <v>9328</v>
      </c>
      <c r="D2808" s="11" t="s">
        <v>9329</v>
      </c>
      <c r="E2808" s="11">
        <v>3</v>
      </c>
      <c r="G2808" s="11" t="s">
        <v>9330</v>
      </c>
    </row>
    <row r="2809" spans="1:8" x14ac:dyDescent="0.3">
      <c r="A2809" s="11" t="s">
        <v>9331</v>
      </c>
      <c r="B2809" s="11">
        <v>2019</v>
      </c>
      <c r="C2809" s="11" t="s">
        <v>4785</v>
      </c>
      <c r="D2809" s="11" t="s">
        <v>4786</v>
      </c>
    </row>
    <row r="2810" spans="1:8" x14ac:dyDescent="0.3">
      <c r="A2810" s="11" t="s">
        <v>9332</v>
      </c>
      <c r="B2810" s="11">
        <v>2017</v>
      </c>
      <c r="C2810" s="11" t="s">
        <v>9333</v>
      </c>
      <c r="D2810" s="11" t="s">
        <v>9334</v>
      </c>
    </row>
    <row r="2811" spans="1:8" x14ac:dyDescent="0.3">
      <c r="A2811" s="11" t="s">
        <v>9335</v>
      </c>
      <c r="B2811" s="11" t="s">
        <v>3892</v>
      </c>
      <c r="C2811" s="11" t="s">
        <v>9336</v>
      </c>
      <c r="D2811" s="11" t="s">
        <v>9337</v>
      </c>
    </row>
    <row r="2812" spans="1:8" x14ac:dyDescent="0.3">
      <c r="A2812" s="11" t="s">
        <v>9338</v>
      </c>
      <c r="B2812" s="11" t="s">
        <v>3895</v>
      </c>
      <c r="C2812" s="11" t="s">
        <v>9339</v>
      </c>
      <c r="D2812" s="11" t="s">
        <v>768</v>
      </c>
      <c r="E2812" s="11">
        <v>599</v>
      </c>
      <c r="G2812" s="11">
        <v>128111</v>
      </c>
    </row>
    <row r="2813" spans="1:8" x14ac:dyDescent="0.3">
      <c r="A2813" s="11" t="s">
        <v>9340</v>
      </c>
      <c r="B2813" s="11" t="s">
        <v>9341</v>
      </c>
      <c r="C2813" s="11" t="s">
        <v>9342</v>
      </c>
      <c r="D2813" s="11" t="s">
        <v>4056</v>
      </c>
      <c r="E2813" s="11">
        <v>244</v>
      </c>
      <c r="G2813" s="11" t="s">
        <v>9343</v>
      </c>
    </row>
    <row r="2814" spans="1:8" x14ac:dyDescent="0.3">
      <c r="A2814" s="11" t="s">
        <v>9344</v>
      </c>
      <c r="B2814" s="11">
        <v>2025</v>
      </c>
      <c r="C2814" s="11" t="s">
        <v>9345</v>
      </c>
      <c r="D2814" s="11" t="s">
        <v>485</v>
      </c>
      <c r="E2814" s="11">
        <v>310</v>
      </c>
      <c r="G2814" s="11">
        <v>113042</v>
      </c>
    </row>
    <row r="2815" spans="1:8" x14ac:dyDescent="0.3">
      <c r="A2815" s="11" t="s">
        <v>9346</v>
      </c>
      <c r="B2815" s="11">
        <v>2023</v>
      </c>
      <c r="C2815" s="11" t="s">
        <v>9347</v>
      </c>
      <c r="D2815" s="11" t="s">
        <v>9348</v>
      </c>
      <c r="G2815" s="11" t="s">
        <v>9349</v>
      </c>
      <c r="H2815" s="11" t="s">
        <v>9350</v>
      </c>
    </row>
    <row r="2816" spans="1:8" x14ac:dyDescent="0.3">
      <c r="A2816" s="11" t="s">
        <v>9351</v>
      </c>
      <c r="B2816" s="11">
        <v>2024</v>
      </c>
      <c r="C2816" s="11" t="s">
        <v>9352</v>
      </c>
      <c r="D2816" s="11" t="s">
        <v>4056</v>
      </c>
      <c r="E2816" s="11">
        <v>235</v>
      </c>
      <c r="G2816" s="11" t="s">
        <v>9353</v>
      </c>
    </row>
    <row r="2817" spans="1:7" x14ac:dyDescent="0.3">
      <c r="A2817" s="11" t="s">
        <v>9354</v>
      </c>
      <c r="B2817" s="11">
        <v>2021</v>
      </c>
      <c r="C2817" s="11" t="s">
        <v>9355</v>
      </c>
      <c r="D2817" s="11" t="s">
        <v>9259</v>
      </c>
      <c r="G2817" s="11" t="s">
        <v>9356</v>
      </c>
    </row>
    <row r="2818" spans="1:7" x14ac:dyDescent="0.3">
      <c r="A2818" s="11" t="s">
        <v>9357</v>
      </c>
      <c r="B2818" s="11">
        <v>2024</v>
      </c>
      <c r="C2818" s="11" t="s">
        <v>9358</v>
      </c>
      <c r="D2818" s="11" t="s">
        <v>9359</v>
      </c>
    </row>
    <row r="2819" spans="1:7" x14ac:dyDescent="0.3">
      <c r="A2819" s="11" t="s">
        <v>9360</v>
      </c>
      <c r="B2819" s="11">
        <v>2019</v>
      </c>
      <c r="C2819" s="11" t="s">
        <v>601</v>
      </c>
      <c r="D2819" s="11" t="s">
        <v>9361</v>
      </c>
    </row>
    <row r="2820" spans="1:7" x14ac:dyDescent="0.3">
      <c r="A2820" s="11" t="s">
        <v>9362</v>
      </c>
      <c r="B2820" s="11">
        <v>2019</v>
      </c>
      <c r="C2820" s="11" t="s">
        <v>9363</v>
      </c>
      <c r="D2820" s="11" t="s">
        <v>9364</v>
      </c>
    </row>
    <row r="2821" spans="1:7" x14ac:dyDescent="0.3">
      <c r="A2821" s="11" t="s">
        <v>9365</v>
      </c>
      <c r="B2821" s="11">
        <v>2022</v>
      </c>
      <c r="C2821" s="11" t="s">
        <v>9366</v>
      </c>
      <c r="D2821" s="11" t="s">
        <v>1091</v>
      </c>
      <c r="E2821" s="11">
        <v>35</v>
      </c>
      <c r="G2821" s="11" t="s">
        <v>9367</v>
      </c>
    </row>
    <row r="2822" spans="1:7" x14ac:dyDescent="0.3">
      <c r="A2822" s="11" t="s">
        <v>9368</v>
      </c>
      <c r="B2822" s="11">
        <v>2018</v>
      </c>
      <c r="C2822" s="11" t="s">
        <v>7795</v>
      </c>
      <c r="D2822" s="11"/>
    </row>
    <row r="2823" spans="1:7" x14ac:dyDescent="0.3">
      <c r="A2823" s="11" t="s">
        <v>9369</v>
      </c>
      <c r="B2823" s="11">
        <v>2016</v>
      </c>
      <c r="C2823" s="11" t="s">
        <v>9370</v>
      </c>
      <c r="D2823" s="11" t="s">
        <v>9371</v>
      </c>
      <c r="G2823" s="11" t="s">
        <v>9372</v>
      </c>
    </row>
    <row r="2824" spans="1:7" x14ac:dyDescent="0.3">
      <c r="A2824" s="11" t="s">
        <v>4073</v>
      </c>
      <c r="B2824" s="11">
        <v>2021</v>
      </c>
      <c r="C2824" s="11" t="s">
        <v>9373</v>
      </c>
      <c r="D2824" s="11" t="s">
        <v>9374</v>
      </c>
    </row>
    <row r="2825" spans="1:7" x14ac:dyDescent="0.3">
      <c r="A2825" s="11" t="s">
        <v>9375</v>
      </c>
      <c r="B2825" s="11">
        <v>2020</v>
      </c>
      <c r="C2825" s="11" t="s">
        <v>9376</v>
      </c>
      <c r="D2825" s="11" t="s">
        <v>9377</v>
      </c>
      <c r="E2825" s="11">
        <v>128</v>
      </c>
      <c r="G2825" s="11" t="s">
        <v>9378</v>
      </c>
    </row>
    <row r="2826" spans="1:7" x14ac:dyDescent="0.3">
      <c r="A2826" s="11" t="s">
        <v>9379</v>
      </c>
      <c r="B2826" s="11">
        <v>2015</v>
      </c>
      <c r="C2826" s="11" t="s">
        <v>9380</v>
      </c>
      <c r="D2826" s="11" t="s">
        <v>9381</v>
      </c>
    </row>
    <row r="2827" spans="1:7" x14ac:dyDescent="0.3">
      <c r="A2827" s="11" t="s">
        <v>9382</v>
      </c>
      <c r="B2827" s="11">
        <v>2019</v>
      </c>
      <c r="C2827" s="11" t="s">
        <v>9383</v>
      </c>
      <c r="D2827" s="11" t="s">
        <v>9384</v>
      </c>
    </row>
    <row r="2828" spans="1:7" x14ac:dyDescent="0.3">
      <c r="A2828" s="11" t="s">
        <v>9385</v>
      </c>
      <c r="B2828" s="11">
        <v>2024</v>
      </c>
      <c r="C2828" s="11" t="s">
        <v>9386</v>
      </c>
      <c r="D2828" s="11" t="s">
        <v>9387</v>
      </c>
    </row>
    <row r="2829" spans="1:7" x14ac:dyDescent="0.3">
      <c r="A2829" s="11" t="s">
        <v>9388</v>
      </c>
      <c r="B2829" s="11">
        <v>2021</v>
      </c>
      <c r="C2829" s="11" t="s">
        <v>9389</v>
      </c>
      <c r="D2829" s="11" t="s">
        <v>3964</v>
      </c>
      <c r="E2829" s="11">
        <v>8</v>
      </c>
      <c r="F2829" s="11">
        <v>1</v>
      </c>
      <c r="G2829" s="11">
        <v>101</v>
      </c>
    </row>
    <row r="2830" spans="1:7" x14ac:dyDescent="0.3">
      <c r="A2830" s="11" t="s">
        <v>9390</v>
      </c>
      <c r="B2830" s="11">
        <v>2017</v>
      </c>
      <c r="C2830" s="11" t="s">
        <v>9391</v>
      </c>
      <c r="D2830" s="11" t="s">
        <v>3979</v>
      </c>
      <c r="G2830" s="11" t="s">
        <v>9392</v>
      </c>
    </row>
    <row r="2831" spans="1:7" x14ac:dyDescent="0.3">
      <c r="A2831" s="11" t="s">
        <v>9393</v>
      </c>
      <c r="B2831" s="11">
        <v>2023</v>
      </c>
      <c r="C2831" s="11" t="s">
        <v>9394</v>
      </c>
      <c r="D2831" s="11" t="s">
        <v>7105</v>
      </c>
      <c r="E2831" s="11">
        <v>35</v>
      </c>
      <c r="F2831" s="11">
        <v>6</v>
      </c>
      <c r="G2831" s="11">
        <v>101572</v>
      </c>
    </row>
    <row r="2832" spans="1:7" x14ac:dyDescent="0.3">
      <c r="A2832" s="11" t="s">
        <v>9395</v>
      </c>
      <c r="B2832" s="11">
        <v>2019</v>
      </c>
      <c r="C2832" s="11" t="s">
        <v>9396</v>
      </c>
      <c r="D2832" s="11" t="s">
        <v>1091</v>
      </c>
      <c r="E2832" s="11">
        <v>32</v>
      </c>
    </row>
    <row r="2833" spans="1:7" x14ac:dyDescent="0.3">
      <c r="A2833" s="11" t="s">
        <v>9397</v>
      </c>
      <c r="B2833" s="11">
        <v>2017</v>
      </c>
      <c r="C2833" s="11" t="s">
        <v>9398</v>
      </c>
      <c r="D2833" s="11" t="s">
        <v>3979</v>
      </c>
      <c r="G2833" s="11" t="s">
        <v>9399</v>
      </c>
    </row>
    <row r="2834" spans="1:7" x14ac:dyDescent="0.3">
      <c r="A2834" s="11" t="s">
        <v>9400</v>
      </c>
      <c r="B2834" s="11">
        <v>2024</v>
      </c>
      <c r="C2834" s="11" t="s">
        <v>9401</v>
      </c>
      <c r="D2834" s="11" t="s">
        <v>9402</v>
      </c>
      <c r="E2834" s="11">
        <v>19</v>
      </c>
      <c r="G2834" s="11" t="s">
        <v>2152</v>
      </c>
    </row>
    <row r="2835" spans="1:7" x14ac:dyDescent="0.3">
      <c r="A2835" s="11" t="s">
        <v>9403</v>
      </c>
      <c r="B2835" s="11">
        <v>2023</v>
      </c>
      <c r="C2835" s="11" t="s">
        <v>9404</v>
      </c>
      <c r="D2835" s="11" t="s">
        <v>9405</v>
      </c>
      <c r="G2835" s="11" t="s">
        <v>9406</v>
      </c>
    </row>
    <row r="2836" spans="1:7" x14ac:dyDescent="0.3">
      <c r="A2836" s="11" t="s">
        <v>9407</v>
      </c>
      <c r="B2836" s="11">
        <v>2023</v>
      </c>
      <c r="C2836" s="11" t="s">
        <v>9408</v>
      </c>
      <c r="D2836" s="11" t="s">
        <v>9409</v>
      </c>
    </row>
    <row r="2837" spans="1:7" x14ac:dyDescent="0.3">
      <c r="A2837" s="11" t="s">
        <v>9410</v>
      </c>
      <c r="B2837" s="11">
        <v>2025</v>
      </c>
      <c r="C2837" s="11" t="s">
        <v>9411</v>
      </c>
      <c r="D2837" s="11" t="s">
        <v>9412</v>
      </c>
    </row>
    <row r="2838" spans="1:7" x14ac:dyDescent="0.3">
      <c r="A2838" s="11" t="s">
        <v>9413</v>
      </c>
      <c r="B2838" s="11">
        <v>2017</v>
      </c>
      <c r="C2838" s="11" t="s">
        <v>9414</v>
      </c>
      <c r="D2838" s="11" t="s">
        <v>1091</v>
      </c>
      <c r="E2838" s="11">
        <v>30</v>
      </c>
    </row>
    <row r="2839" spans="1:7" x14ac:dyDescent="0.3">
      <c r="A2839" s="11" t="s">
        <v>9415</v>
      </c>
      <c r="B2839" s="11">
        <v>2019</v>
      </c>
      <c r="C2839" s="11" t="s">
        <v>9416</v>
      </c>
      <c r="D2839" s="11" t="s">
        <v>9417</v>
      </c>
    </row>
    <row r="2840" spans="1:7" x14ac:dyDescent="0.3">
      <c r="A2840" s="11" t="s">
        <v>9418</v>
      </c>
      <c r="B2840" s="11">
        <v>2018</v>
      </c>
      <c r="C2840" s="11" t="s">
        <v>9419</v>
      </c>
      <c r="D2840" s="11" t="s">
        <v>1091</v>
      </c>
      <c r="E2840" s="11">
        <v>31</v>
      </c>
    </row>
    <row r="2841" spans="1:7" x14ac:dyDescent="0.3">
      <c r="A2841" s="11" t="s">
        <v>9420</v>
      </c>
      <c r="B2841" s="11">
        <v>2024</v>
      </c>
      <c r="C2841" s="11" t="s">
        <v>9421</v>
      </c>
      <c r="D2841" s="11" t="s">
        <v>9422</v>
      </c>
    </row>
    <row r="2842" spans="1:7" x14ac:dyDescent="0.3">
      <c r="A2842" s="11" t="s">
        <v>6261</v>
      </c>
      <c r="B2842" s="11">
        <v>2019</v>
      </c>
      <c r="C2842" s="11" t="s">
        <v>6262</v>
      </c>
      <c r="D2842" s="11" t="s">
        <v>6263</v>
      </c>
    </row>
    <row r="2843" spans="1:7" x14ac:dyDescent="0.3">
      <c r="A2843" s="11" t="s">
        <v>9423</v>
      </c>
      <c r="B2843" s="11">
        <v>2024</v>
      </c>
      <c r="C2843" s="11" t="s">
        <v>9424</v>
      </c>
      <c r="D2843" s="11" t="s">
        <v>9425</v>
      </c>
    </row>
    <row r="2844" spans="1:7" x14ac:dyDescent="0.3">
      <c r="A2844" s="11" t="s">
        <v>9426</v>
      </c>
      <c r="B2844" s="11">
        <v>2021</v>
      </c>
      <c r="C2844" s="11" t="s">
        <v>9427</v>
      </c>
      <c r="D2844" s="11" t="s">
        <v>9428</v>
      </c>
    </row>
    <row r="2845" spans="1:7" x14ac:dyDescent="0.3">
      <c r="A2845" s="11" t="s">
        <v>9429</v>
      </c>
      <c r="B2845" s="11">
        <v>2014</v>
      </c>
      <c r="C2845" s="11" t="s">
        <v>9430</v>
      </c>
      <c r="D2845" s="11" t="s">
        <v>9431</v>
      </c>
      <c r="E2845" s="11">
        <v>1311</v>
      </c>
    </row>
    <row r="2846" spans="1:7" x14ac:dyDescent="0.3">
      <c r="A2846" s="11" t="s">
        <v>9432</v>
      </c>
      <c r="B2846" s="11">
        <v>2020</v>
      </c>
      <c r="C2846" s="11" t="s">
        <v>9433</v>
      </c>
      <c r="D2846" s="11" t="s">
        <v>3979</v>
      </c>
      <c r="G2846" s="11" t="s">
        <v>9434</v>
      </c>
    </row>
    <row r="2847" spans="1:7" x14ac:dyDescent="0.3">
      <c r="A2847" s="11" t="s">
        <v>9435</v>
      </c>
      <c r="B2847" s="11">
        <v>2016</v>
      </c>
      <c r="C2847" s="11" t="s">
        <v>9436</v>
      </c>
      <c r="D2847" s="11" t="s">
        <v>9437</v>
      </c>
      <c r="G2847" s="11" t="s">
        <v>9438</v>
      </c>
    </row>
    <row r="2848" spans="1:7" x14ac:dyDescent="0.3">
      <c r="A2848" s="11" t="s">
        <v>9439</v>
      </c>
      <c r="B2848" s="11">
        <v>2024</v>
      </c>
      <c r="C2848" s="11" t="s">
        <v>9440</v>
      </c>
      <c r="D2848" s="11" t="s">
        <v>3647</v>
      </c>
      <c r="E2848" s="11">
        <v>46</v>
      </c>
      <c r="F2848" s="11">
        <v>11</v>
      </c>
    </row>
    <row r="2849" spans="1:8" x14ac:dyDescent="0.3">
      <c r="A2849" s="11" t="s">
        <v>9441</v>
      </c>
      <c r="B2849" s="11">
        <v>2018</v>
      </c>
      <c r="C2849" s="11" t="s">
        <v>9442</v>
      </c>
      <c r="D2849" s="11" t="s">
        <v>715</v>
      </c>
      <c r="E2849" s="11">
        <v>6</v>
      </c>
      <c r="G2849" s="11" t="s">
        <v>9443</v>
      </c>
      <c r="H2849" s="11" t="s">
        <v>9444</v>
      </c>
    </row>
    <row r="2850" spans="1:8" x14ac:dyDescent="0.3">
      <c r="A2850" s="11" t="s">
        <v>9445</v>
      </c>
      <c r="B2850" s="11">
        <v>2021</v>
      </c>
      <c r="C2850" s="11" t="s">
        <v>9446</v>
      </c>
      <c r="D2850" s="11" t="s">
        <v>6049</v>
      </c>
      <c r="H2850" s="11" t="s">
        <v>9447</v>
      </c>
    </row>
    <row r="2851" spans="1:8" x14ac:dyDescent="0.3">
      <c r="A2851" s="11" t="s">
        <v>9448</v>
      </c>
      <c r="B2851" s="11">
        <v>2020</v>
      </c>
      <c r="C2851" s="11" t="s">
        <v>9449</v>
      </c>
      <c r="D2851" s="11" t="s">
        <v>991</v>
      </c>
      <c r="E2851" s="11">
        <v>58</v>
      </c>
      <c r="G2851" s="11" t="s">
        <v>9450</v>
      </c>
      <c r="H2851" s="11" t="s">
        <v>9451</v>
      </c>
    </row>
    <row r="2852" spans="1:8" x14ac:dyDescent="0.3">
      <c r="A2852" s="11" t="s">
        <v>9452</v>
      </c>
      <c r="B2852" s="11">
        <v>2020</v>
      </c>
      <c r="C2852" s="11" t="s">
        <v>9453</v>
      </c>
      <c r="D2852" s="11" t="s">
        <v>1376</v>
      </c>
      <c r="E2852" s="11">
        <v>53</v>
      </c>
      <c r="F2852" s="11">
        <v>8</v>
      </c>
      <c r="G2852" s="11" t="s">
        <v>555</v>
      </c>
      <c r="H2852" s="11" t="s">
        <v>9454</v>
      </c>
    </row>
    <row r="2853" spans="1:8" x14ac:dyDescent="0.3">
      <c r="A2853" s="11" t="s">
        <v>9455</v>
      </c>
      <c r="B2853" s="11">
        <v>2020</v>
      </c>
      <c r="C2853" s="11" t="s">
        <v>9456</v>
      </c>
      <c r="D2853" s="11" t="s">
        <v>9457</v>
      </c>
      <c r="E2853" s="11">
        <v>38</v>
      </c>
      <c r="G2853" s="11" t="s">
        <v>855</v>
      </c>
      <c r="H2853" s="11" t="s">
        <v>9458</v>
      </c>
    </row>
    <row r="2854" spans="1:8" x14ac:dyDescent="0.3">
      <c r="A2854" s="11" t="s">
        <v>3886</v>
      </c>
      <c r="B2854" s="11">
        <v>2020</v>
      </c>
      <c r="C2854" s="11" t="s">
        <v>3887</v>
      </c>
      <c r="D2854" s="11" t="s">
        <v>2832</v>
      </c>
      <c r="E2854" s="11">
        <v>90</v>
      </c>
      <c r="G2854" s="11" t="s">
        <v>5538</v>
      </c>
      <c r="H2854" s="11" t="s">
        <v>4643</v>
      </c>
    </row>
    <row r="2855" spans="1:8" x14ac:dyDescent="0.3">
      <c r="A2855" s="11" t="s">
        <v>9459</v>
      </c>
      <c r="B2855" s="11">
        <v>2018</v>
      </c>
      <c r="C2855" s="11" t="s">
        <v>9460</v>
      </c>
      <c r="D2855" s="11" t="s">
        <v>4818</v>
      </c>
      <c r="E2855" s="11">
        <v>19</v>
      </c>
      <c r="F2855" s="11">
        <v>5</v>
      </c>
      <c r="G2855" s="11" t="s">
        <v>9461</v>
      </c>
      <c r="H2855" s="11" t="s">
        <v>9462</v>
      </c>
    </row>
    <row r="2856" spans="1:8" x14ac:dyDescent="0.3">
      <c r="A2856" s="11" t="s">
        <v>9463</v>
      </c>
      <c r="B2856" s="11">
        <v>2010</v>
      </c>
      <c r="C2856" s="11" t="s">
        <v>9464</v>
      </c>
      <c r="D2856" s="11" t="s">
        <v>9465</v>
      </c>
      <c r="E2856" s="11">
        <v>2</v>
      </c>
      <c r="G2856" s="11" t="s">
        <v>9466</v>
      </c>
      <c r="H2856" s="11" t="s">
        <v>9467</v>
      </c>
    </row>
    <row r="2857" spans="1:8" x14ac:dyDescent="0.3">
      <c r="A2857" s="11" t="s">
        <v>9468</v>
      </c>
      <c r="B2857" s="11">
        <v>2020</v>
      </c>
      <c r="C2857" s="11" t="s">
        <v>9469</v>
      </c>
      <c r="D2857" s="11" t="s">
        <v>9470</v>
      </c>
      <c r="E2857" s="11">
        <v>20</v>
      </c>
      <c r="G2857" s="11" t="s">
        <v>589</v>
      </c>
      <c r="H2857" s="11" t="s">
        <v>9471</v>
      </c>
    </row>
    <row r="2858" spans="1:8" x14ac:dyDescent="0.3">
      <c r="A2858" s="11" t="s">
        <v>9472</v>
      </c>
      <c r="B2858" s="11">
        <v>2020</v>
      </c>
      <c r="C2858" s="11" t="s">
        <v>9473</v>
      </c>
      <c r="D2858" s="11" t="s">
        <v>9474</v>
      </c>
      <c r="E2858" s="11">
        <v>41</v>
      </c>
      <c r="F2858" s="11">
        <v>1</v>
      </c>
      <c r="G2858" s="11" t="s">
        <v>9475</v>
      </c>
      <c r="H2858" s="11" t="s">
        <v>9476</v>
      </c>
    </row>
    <row r="2859" spans="1:8" x14ac:dyDescent="0.3">
      <c r="A2859" s="11" t="s">
        <v>9477</v>
      </c>
      <c r="B2859" s="11">
        <v>2003</v>
      </c>
      <c r="C2859" s="11" t="s">
        <v>9478</v>
      </c>
      <c r="D2859" s="11" t="s">
        <v>9479</v>
      </c>
      <c r="G2859" s="11" t="s">
        <v>9480</v>
      </c>
    </row>
    <row r="2860" spans="1:8" x14ac:dyDescent="0.3">
      <c r="A2860" s="11" t="s">
        <v>9481</v>
      </c>
      <c r="B2860" s="11">
        <v>2006</v>
      </c>
      <c r="C2860" s="11" t="s">
        <v>9482</v>
      </c>
      <c r="D2860" s="11" t="s">
        <v>9483</v>
      </c>
      <c r="E2860" s="11">
        <v>3</v>
      </c>
      <c r="F2860" s="11">
        <v>2</v>
      </c>
      <c r="G2860" s="11" t="s">
        <v>9484</v>
      </c>
      <c r="H2860" s="11" t="s">
        <v>9485</v>
      </c>
    </row>
    <row r="2861" spans="1:8" x14ac:dyDescent="0.3">
      <c r="A2861" s="11" t="s">
        <v>9486</v>
      </c>
      <c r="B2861" s="11">
        <v>2019</v>
      </c>
      <c r="C2861" s="11" t="s">
        <v>9487</v>
      </c>
      <c r="D2861" s="11" t="s">
        <v>9488</v>
      </c>
      <c r="E2861" s="11">
        <v>29</v>
      </c>
      <c r="G2861" s="11" t="s">
        <v>9489</v>
      </c>
      <c r="H2861" s="11" t="s">
        <v>9490</v>
      </c>
    </row>
    <row r="2862" spans="1:8" x14ac:dyDescent="0.3">
      <c r="A2862" s="11" t="s">
        <v>9491</v>
      </c>
      <c r="B2862" s="11">
        <v>2020</v>
      </c>
      <c r="C2862" s="11" t="s">
        <v>9492</v>
      </c>
      <c r="D2862" s="11" t="s">
        <v>4818</v>
      </c>
      <c r="E2862" s="11">
        <v>21</v>
      </c>
      <c r="F2862" s="11">
        <v>3</v>
      </c>
      <c r="G2862" s="11" t="s">
        <v>9493</v>
      </c>
      <c r="H2862" s="11" t="s">
        <v>9494</v>
      </c>
    </row>
    <row r="2863" spans="1:8" x14ac:dyDescent="0.3">
      <c r="A2863" s="11" t="s">
        <v>9495</v>
      </c>
      <c r="B2863" s="11">
        <v>2020</v>
      </c>
      <c r="C2863" s="11" t="s">
        <v>9496</v>
      </c>
      <c r="D2863" s="11" t="s">
        <v>9497</v>
      </c>
      <c r="E2863" s="11">
        <v>31</v>
      </c>
      <c r="G2863" s="11" t="s">
        <v>9498</v>
      </c>
      <c r="H2863" s="11" t="s">
        <v>9499</v>
      </c>
    </row>
    <row r="2864" spans="1:8" x14ac:dyDescent="0.3">
      <c r="A2864" s="11" t="s">
        <v>7849</v>
      </c>
      <c r="B2864" s="11">
        <v>2017</v>
      </c>
      <c r="C2864" s="11" t="s">
        <v>7850</v>
      </c>
      <c r="D2864" s="11" t="s">
        <v>1298</v>
      </c>
      <c r="E2864" s="11">
        <v>356</v>
      </c>
      <c r="F2864" s="11">
        <v>6334</v>
      </c>
      <c r="G2864" s="11" t="s">
        <v>7851</v>
      </c>
      <c r="H2864" s="11" t="s">
        <v>9500</v>
      </c>
    </row>
    <row r="2865" spans="1:8" x14ac:dyDescent="0.3">
      <c r="A2865" s="11" t="s">
        <v>9501</v>
      </c>
      <c r="B2865" s="11">
        <v>2005</v>
      </c>
      <c r="C2865" s="11" t="s">
        <v>9502</v>
      </c>
      <c r="D2865" s="11" t="s">
        <v>9503</v>
      </c>
      <c r="E2865" s="11">
        <v>15</v>
      </c>
      <c r="F2865" s="11">
        <v>1</v>
      </c>
      <c r="G2865" s="11" t="s">
        <v>9504</v>
      </c>
      <c r="H2865" s="11" t="s">
        <v>9505</v>
      </c>
    </row>
    <row r="2866" spans="1:8" x14ac:dyDescent="0.3">
      <c r="A2866" s="11" t="s">
        <v>9506</v>
      </c>
      <c r="B2866" s="11">
        <v>2019</v>
      </c>
      <c r="C2866" s="11" t="s">
        <v>9507</v>
      </c>
      <c r="D2866" s="11" t="s">
        <v>9508</v>
      </c>
      <c r="E2866" s="11">
        <v>32</v>
      </c>
      <c r="F2866" s="11">
        <v>6</v>
      </c>
      <c r="G2866" s="11" t="s">
        <v>9509</v>
      </c>
      <c r="H2866" s="11" t="s">
        <v>9510</v>
      </c>
    </row>
    <row r="2867" spans="1:8" x14ac:dyDescent="0.3">
      <c r="A2867" s="11" t="s">
        <v>9511</v>
      </c>
      <c r="B2867" s="11">
        <v>2019</v>
      </c>
      <c r="C2867" s="11" t="s">
        <v>9512</v>
      </c>
      <c r="D2867" s="11" t="s">
        <v>9513</v>
      </c>
      <c r="G2867" s="11" t="s">
        <v>9514</v>
      </c>
      <c r="H2867" s="11" t="s">
        <v>9515</v>
      </c>
    </row>
    <row r="2868" spans="1:8" x14ac:dyDescent="0.3">
      <c r="A2868" s="11" t="s">
        <v>9516</v>
      </c>
      <c r="B2868" s="11">
        <v>1989</v>
      </c>
      <c r="C2868" s="11" t="s">
        <v>9517</v>
      </c>
      <c r="D2868" s="11" t="s">
        <v>7216</v>
      </c>
      <c r="E2868" s="11">
        <v>13</v>
      </c>
      <c r="F2868" s="11">
        <v>3</v>
      </c>
      <c r="G2868" s="11" t="s">
        <v>9518</v>
      </c>
      <c r="H2868" s="11" t="s">
        <v>9519</v>
      </c>
    </row>
    <row r="2869" spans="1:8" x14ac:dyDescent="0.3">
      <c r="A2869" s="11" t="s">
        <v>9520</v>
      </c>
      <c r="B2869" s="11">
        <v>2021</v>
      </c>
      <c r="C2869" s="11" t="s">
        <v>9521</v>
      </c>
      <c r="D2869" s="11" t="s">
        <v>9522</v>
      </c>
      <c r="H2869" s="8" t="s">
        <v>9523</v>
      </c>
    </row>
    <row r="2870" spans="1:8" x14ac:dyDescent="0.3">
      <c r="A2870" s="11" t="s">
        <v>525</v>
      </c>
      <c r="B2870" s="11">
        <v>2018</v>
      </c>
      <c r="C2870" s="11" t="s">
        <v>9524</v>
      </c>
      <c r="D2870" s="11" t="s">
        <v>9525</v>
      </c>
      <c r="E2870" s="11">
        <v>51</v>
      </c>
      <c r="F2870" s="11">
        <v>4</v>
      </c>
      <c r="G2870" s="11" t="s">
        <v>2372</v>
      </c>
      <c r="H2870" s="11" t="s">
        <v>529</v>
      </c>
    </row>
    <row r="2871" spans="1:8" x14ac:dyDescent="0.3">
      <c r="A2871" s="11" t="s">
        <v>9526</v>
      </c>
      <c r="B2871" s="11">
        <v>2013</v>
      </c>
      <c r="C2871" s="11" t="s">
        <v>9527</v>
      </c>
      <c r="D2871" s="11" t="s">
        <v>7216</v>
      </c>
      <c r="E2871" s="11">
        <v>37</v>
      </c>
      <c r="F2871" s="11">
        <v>2</v>
      </c>
      <c r="G2871" s="11" t="s">
        <v>9528</v>
      </c>
      <c r="H2871" s="11" t="s">
        <v>9529</v>
      </c>
    </row>
    <row r="2872" spans="1:8" x14ac:dyDescent="0.3">
      <c r="A2872" s="11" t="s">
        <v>9530</v>
      </c>
      <c r="B2872" s="11">
        <v>2020</v>
      </c>
      <c r="C2872" s="11" t="s">
        <v>9531</v>
      </c>
      <c r="D2872" s="11" t="s">
        <v>4818</v>
      </c>
      <c r="E2872" s="11">
        <v>21</v>
      </c>
      <c r="F2872" s="11">
        <v>6</v>
      </c>
      <c r="G2872" s="11" t="s">
        <v>9532</v>
      </c>
      <c r="H2872" s="11" t="s">
        <v>9533</v>
      </c>
    </row>
    <row r="2873" spans="1:8" x14ac:dyDescent="0.3">
      <c r="A2873" s="11" t="s">
        <v>9534</v>
      </c>
      <c r="B2873" s="11">
        <v>2003</v>
      </c>
      <c r="C2873" s="11" t="s">
        <v>9535</v>
      </c>
      <c r="D2873" s="11" t="s">
        <v>7216</v>
      </c>
      <c r="E2873" s="11">
        <v>27</v>
      </c>
      <c r="F2873" s="11">
        <v>1</v>
      </c>
      <c r="G2873" s="11" t="s">
        <v>9536</v>
      </c>
      <c r="H2873" s="11" t="s">
        <v>9537</v>
      </c>
    </row>
    <row r="2874" spans="1:8" x14ac:dyDescent="0.3">
      <c r="A2874" s="11" t="s">
        <v>9538</v>
      </c>
      <c r="B2874" s="11">
        <v>2019</v>
      </c>
      <c r="C2874" s="11" t="s">
        <v>9539</v>
      </c>
      <c r="D2874" s="11" t="s">
        <v>9540</v>
      </c>
      <c r="E2874" s="11">
        <v>40</v>
      </c>
      <c r="F2874" s="11">
        <v>2</v>
      </c>
      <c r="G2874" s="11" t="s">
        <v>9541</v>
      </c>
      <c r="H2874" s="11" t="s">
        <v>9542</v>
      </c>
    </row>
    <row r="2875" spans="1:8" x14ac:dyDescent="0.3">
      <c r="A2875" s="11" t="s">
        <v>9543</v>
      </c>
      <c r="B2875" s="11">
        <v>2021</v>
      </c>
      <c r="C2875" s="11" t="s">
        <v>9544</v>
      </c>
      <c r="D2875" s="11" t="s">
        <v>6049</v>
      </c>
      <c r="H2875" s="11" t="s">
        <v>9545</v>
      </c>
    </row>
    <row r="2876" spans="1:8" x14ac:dyDescent="0.3">
      <c r="A2876" s="11" t="s">
        <v>9546</v>
      </c>
      <c r="B2876" s="11">
        <v>2006</v>
      </c>
      <c r="C2876" s="11" t="s">
        <v>9547</v>
      </c>
      <c r="D2876" s="11" t="s">
        <v>736</v>
      </c>
      <c r="E2876" s="11">
        <v>42</v>
      </c>
      <c r="G2876" s="11" t="s">
        <v>9548</v>
      </c>
      <c r="H2876" s="11" t="s">
        <v>9549</v>
      </c>
    </row>
    <row r="2877" spans="1:8" x14ac:dyDescent="0.3">
      <c r="A2877" s="11" t="s">
        <v>9550</v>
      </c>
      <c r="B2877" s="11">
        <v>2020</v>
      </c>
      <c r="C2877" s="11" t="s">
        <v>9551</v>
      </c>
      <c r="D2877" s="11" t="s">
        <v>9552</v>
      </c>
      <c r="G2877" s="18">
        <v>45778</v>
      </c>
      <c r="H2877" s="11" t="s">
        <v>9553</v>
      </c>
    </row>
    <row r="2878" spans="1:8" x14ac:dyDescent="0.3">
      <c r="A2878" s="11" t="s">
        <v>3968</v>
      </c>
      <c r="B2878" s="11">
        <v>2019</v>
      </c>
      <c r="C2878" s="11" t="s">
        <v>9554</v>
      </c>
      <c r="D2878" s="11" t="s">
        <v>4395</v>
      </c>
      <c r="H2878" s="8" t="s">
        <v>9555</v>
      </c>
    </row>
    <row r="2879" spans="1:8" x14ac:dyDescent="0.3">
      <c r="A2879" s="11" t="s">
        <v>9556</v>
      </c>
      <c r="B2879" s="11">
        <v>2020</v>
      </c>
      <c r="C2879" s="11" t="s">
        <v>9557</v>
      </c>
      <c r="D2879" s="11" t="s">
        <v>4144</v>
      </c>
      <c r="E2879" s="11">
        <v>11</v>
      </c>
      <c r="G2879" s="11" t="s">
        <v>2152</v>
      </c>
      <c r="H2879" s="11" t="s">
        <v>9558</v>
      </c>
    </row>
    <row r="2880" spans="1:8" x14ac:dyDescent="0.3">
      <c r="A2880" s="11" t="s">
        <v>9559</v>
      </c>
      <c r="B2880" s="11">
        <v>2018</v>
      </c>
      <c r="C2880" s="11" t="s">
        <v>9560</v>
      </c>
      <c r="D2880" s="11" t="s">
        <v>9561</v>
      </c>
      <c r="G2880" s="11" t="s">
        <v>7361</v>
      </c>
      <c r="H2880" s="11" t="s">
        <v>9562</v>
      </c>
    </row>
    <row r="2881" spans="1:8" x14ac:dyDescent="0.3">
      <c r="A2881" s="11" t="s">
        <v>9563</v>
      </c>
      <c r="B2881" s="11">
        <v>2019</v>
      </c>
      <c r="C2881" s="11" t="s">
        <v>9564</v>
      </c>
      <c r="D2881" s="11" t="s">
        <v>9565</v>
      </c>
      <c r="E2881" s="11">
        <v>36</v>
      </c>
      <c r="F2881" s="11">
        <v>3</v>
      </c>
      <c r="G2881" s="11" t="s">
        <v>9566</v>
      </c>
      <c r="H2881" s="11" t="s">
        <v>9567</v>
      </c>
    </row>
    <row r="2882" spans="1:8" x14ac:dyDescent="0.3">
      <c r="A2882" s="11" t="s">
        <v>9568</v>
      </c>
      <c r="B2882" s="11">
        <v>2003</v>
      </c>
      <c r="C2882" s="11" t="s">
        <v>9569</v>
      </c>
      <c r="D2882" s="11" t="s">
        <v>9570</v>
      </c>
      <c r="E2882" s="11">
        <v>41</v>
      </c>
      <c r="F2882" s="11">
        <v>2</v>
      </c>
      <c r="G2882" s="11" t="s">
        <v>9571</v>
      </c>
      <c r="H2882" s="11" t="s">
        <v>9572</v>
      </c>
    </row>
    <row r="2883" spans="1:8" x14ac:dyDescent="0.3">
      <c r="A2883" s="11" t="s">
        <v>9573</v>
      </c>
      <c r="B2883" s="11">
        <v>2021</v>
      </c>
      <c r="C2883" s="11" t="s">
        <v>9574</v>
      </c>
      <c r="D2883" s="11" t="s">
        <v>9575</v>
      </c>
      <c r="H2883" s="8" t="s">
        <v>9576</v>
      </c>
    </row>
    <row r="2884" spans="1:8" x14ac:dyDescent="0.3">
      <c r="A2884" s="11" t="s">
        <v>9577</v>
      </c>
      <c r="B2884" s="11">
        <v>2018</v>
      </c>
      <c r="C2884" s="11" t="s">
        <v>9578</v>
      </c>
      <c r="D2884" s="11" t="s">
        <v>9579</v>
      </c>
    </row>
    <row r="2885" spans="1:8" x14ac:dyDescent="0.3">
      <c r="A2885" s="11" t="s">
        <v>9577</v>
      </c>
      <c r="B2885" s="11">
        <v>2021</v>
      </c>
      <c r="C2885" s="11" t="s">
        <v>9580</v>
      </c>
      <c r="D2885" s="11" t="s">
        <v>9581</v>
      </c>
      <c r="E2885" s="11">
        <v>30</v>
      </c>
      <c r="F2885" s="11">
        <v>3</v>
      </c>
      <c r="G2885" s="11" t="s">
        <v>9582</v>
      </c>
      <c r="H2885" s="11" t="s">
        <v>9583</v>
      </c>
    </row>
    <row r="2886" spans="1:8" x14ac:dyDescent="0.3">
      <c r="A2886" s="11" t="s">
        <v>9584</v>
      </c>
      <c r="B2886" s="11">
        <v>2019</v>
      </c>
      <c r="C2886" s="11" t="s">
        <v>9585</v>
      </c>
      <c r="D2886" s="11" t="s">
        <v>2525</v>
      </c>
      <c r="E2886" s="11">
        <v>44</v>
      </c>
      <c r="G2886" s="11" t="s">
        <v>1622</v>
      </c>
      <c r="H2886" s="11" t="s">
        <v>9586</v>
      </c>
    </row>
    <row r="2887" spans="1:8" x14ac:dyDescent="0.3">
      <c r="A2887" s="11" t="s">
        <v>1732</v>
      </c>
      <c r="B2887" s="11">
        <v>2012</v>
      </c>
      <c r="C2887" s="11" t="s">
        <v>1733</v>
      </c>
      <c r="D2887" s="11"/>
      <c r="G2887" s="8" t="s">
        <v>9587</v>
      </c>
    </row>
    <row r="2888" spans="1:8" x14ac:dyDescent="0.3">
      <c r="A2888" s="11" t="s">
        <v>8325</v>
      </c>
      <c r="B2888" s="11">
        <v>2020</v>
      </c>
      <c r="C2888" s="11" t="s">
        <v>60</v>
      </c>
      <c r="D2888" s="11" t="s">
        <v>485</v>
      </c>
      <c r="E2888" s="11">
        <v>210</v>
      </c>
      <c r="G2888" s="11" t="s">
        <v>1678</v>
      </c>
      <c r="H2888" s="11" t="s">
        <v>9588</v>
      </c>
    </row>
    <row r="2889" spans="1:8" x14ac:dyDescent="0.3">
      <c r="A2889" s="11" t="s">
        <v>9589</v>
      </c>
      <c r="B2889" s="11">
        <v>2019</v>
      </c>
      <c r="C2889" s="11" t="s">
        <v>9590</v>
      </c>
      <c r="D2889" s="11" t="s">
        <v>3236</v>
      </c>
      <c r="E2889" s="11">
        <v>62</v>
      </c>
      <c r="F2889" s="11">
        <v>1</v>
      </c>
      <c r="G2889" s="11" t="s">
        <v>5252</v>
      </c>
      <c r="H2889" s="11" t="s">
        <v>9591</v>
      </c>
    </row>
    <row r="2890" spans="1:8" x14ac:dyDescent="0.3">
      <c r="A2890" s="11" t="s">
        <v>9589</v>
      </c>
      <c r="B2890" s="11">
        <v>2020</v>
      </c>
      <c r="C2890" s="11" t="s">
        <v>9592</v>
      </c>
      <c r="D2890" s="11" t="s">
        <v>3236</v>
      </c>
      <c r="E2890" s="11">
        <v>63</v>
      </c>
      <c r="F2890" s="11">
        <v>1</v>
      </c>
      <c r="G2890" s="11" t="s">
        <v>9593</v>
      </c>
      <c r="H2890" s="11" t="s">
        <v>9594</v>
      </c>
    </row>
    <row r="2891" spans="1:8" x14ac:dyDescent="0.3">
      <c r="A2891" s="11" t="s">
        <v>9595</v>
      </c>
      <c r="B2891" s="11">
        <v>2020</v>
      </c>
      <c r="C2891" s="11" t="s">
        <v>9596</v>
      </c>
      <c r="D2891" s="11" t="s">
        <v>736</v>
      </c>
      <c r="E2891" s="11">
        <v>134</v>
      </c>
      <c r="G2891" s="11" t="s">
        <v>5538</v>
      </c>
      <c r="H2891" s="11" t="s">
        <v>9597</v>
      </c>
    </row>
    <row r="2892" spans="1:8" x14ac:dyDescent="0.3">
      <c r="A2892" s="11" t="s">
        <v>9598</v>
      </c>
      <c r="B2892" s="11">
        <v>2021</v>
      </c>
      <c r="C2892" s="11" t="s">
        <v>9599</v>
      </c>
      <c r="D2892" s="11" t="s">
        <v>9600</v>
      </c>
      <c r="E2892" s="11">
        <v>18</v>
      </c>
      <c r="F2892" s="11">
        <v>3</v>
      </c>
      <c r="G2892" s="11" t="s">
        <v>9601</v>
      </c>
      <c r="H2892" s="11" t="s">
        <v>9602</v>
      </c>
    </row>
    <row r="2893" spans="1:8" x14ac:dyDescent="0.3">
      <c r="A2893" s="11" t="s">
        <v>9603</v>
      </c>
      <c r="B2893" s="11">
        <v>2019</v>
      </c>
      <c r="C2893" s="11" t="s">
        <v>9604</v>
      </c>
      <c r="D2893" s="11" t="s">
        <v>9605</v>
      </c>
      <c r="G2893" s="11" t="s">
        <v>2326</v>
      </c>
    </row>
    <row r="2894" spans="1:8" x14ac:dyDescent="0.3">
      <c r="A2894" s="11" t="s">
        <v>9606</v>
      </c>
      <c r="B2894" s="11">
        <v>2019</v>
      </c>
      <c r="C2894" s="11" t="s">
        <v>9607</v>
      </c>
      <c r="D2894" s="11" t="s">
        <v>9608</v>
      </c>
      <c r="E2894" s="11">
        <v>94</v>
      </c>
      <c r="G2894" s="11" t="s">
        <v>7447</v>
      </c>
      <c r="H2894" s="11" t="s">
        <v>9609</v>
      </c>
    </row>
    <row r="2895" spans="1:8" x14ac:dyDescent="0.3">
      <c r="A2895" s="11" t="s">
        <v>9610</v>
      </c>
      <c r="B2895" s="11">
        <v>2011</v>
      </c>
      <c r="C2895" s="11" t="s">
        <v>9611</v>
      </c>
      <c r="D2895" s="11" t="s">
        <v>736</v>
      </c>
      <c r="E2895" s="11">
        <v>52</v>
      </c>
      <c r="F2895" s="11">
        <v>1</v>
      </c>
      <c r="G2895" s="11" t="s">
        <v>9612</v>
      </c>
      <c r="H2895" s="11" t="s">
        <v>9613</v>
      </c>
    </row>
    <row r="2896" spans="1:8" x14ac:dyDescent="0.3">
      <c r="A2896" s="11" t="s">
        <v>9614</v>
      </c>
      <c r="B2896" s="11">
        <v>2021</v>
      </c>
      <c r="C2896" s="11" t="s">
        <v>9615</v>
      </c>
      <c r="D2896" s="11" t="s">
        <v>6049</v>
      </c>
      <c r="H2896" s="11" t="s">
        <v>9616</v>
      </c>
    </row>
    <row r="2897" spans="1:8" x14ac:dyDescent="0.3">
      <c r="A2897" s="11" t="s">
        <v>9617</v>
      </c>
      <c r="B2897" s="11">
        <v>2017</v>
      </c>
      <c r="C2897" s="11" t="s">
        <v>9618</v>
      </c>
      <c r="D2897" s="11" t="s">
        <v>9619</v>
      </c>
      <c r="E2897" s="11">
        <v>49</v>
      </c>
      <c r="G2897" s="11" t="s">
        <v>9620</v>
      </c>
      <c r="H2897" s="11" t="s">
        <v>9621</v>
      </c>
    </row>
    <row r="2898" spans="1:8" x14ac:dyDescent="0.3">
      <c r="A2898" s="11" t="s">
        <v>708</v>
      </c>
      <c r="B2898" s="11">
        <v>2019</v>
      </c>
      <c r="C2898" s="11" t="s">
        <v>9622</v>
      </c>
      <c r="D2898" s="11" t="s">
        <v>1677</v>
      </c>
      <c r="E2898" s="11">
        <v>14</v>
      </c>
      <c r="F2898" s="11">
        <v>8</v>
      </c>
      <c r="G2898" s="11" t="s">
        <v>589</v>
      </c>
      <c r="H2898" s="11" t="s">
        <v>590</v>
      </c>
    </row>
    <row r="2899" spans="1:8" x14ac:dyDescent="0.3">
      <c r="A2899" s="11" t="s">
        <v>9623</v>
      </c>
      <c r="B2899" s="11">
        <v>1947</v>
      </c>
      <c r="C2899" s="11" t="s">
        <v>9624</v>
      </c>
      <c r="D2899" s="11" t="s">
        <v>9625</v>
      </c>
      <c r="E2899" s="11">
        <v>18</v>
      </c>
      <c r="F2899" s="11">
        <v>1</v>
      </c>
      <c r="G2899" s="11" t="s">
        <v>9626</v>
      </c>
      <c r="H2899" s="11" t="s">
        <v>9627</v>
      </c>
    </row>
    <row r="2900" spans="1:8" x14ac:dyDescent="0.3">
      <c r="A2900" s="11" t="s">
        <v>9628</v>
      </c>
      <c r="B2900" s="11">
        <v>2014</v>
      </c>
      <c r="C2900" s="11" t="s">
        <v>9629</v>
      </c>
      <c r="D2900" s="11" t="s">
        <v>7216</v>
      </c>
      <c r="E2900" s="11">
        <v>38</v>
      </c>
      <c r="F2900" s="11">
        <v>1</v>
      </c>
      <c r="G2900" s="11" t="s">
        <v>9630</v>
      </c>
      <c r="H2900" s="11" t="s">
        <v>9631</v>
      </c>
    </row>
    <row r="2901" spans="1:8" x14ac:dyDescent="0.3">
      <c r="A2901" s="11" t="s">
        <v>9632</v>
      </c>
      <c r="B2901" s="11">
        <v>2017</v>
      </c>
      <c r="C2901" s="11" t="s">
        <v>9633</v>
      </c>
      <c r="D2901" s="11" t="s">
        <v>3137</v>
      </c>
      <c r="E2901" s="11">
        <v>20</v>
      </c>
      <c r="F2901" s="11">
        <v>6</v>
      </c>
      <c r="G2901" s="11" t="s">
        <v>9634</v>
      </c>
      <c r="H2901" s="11" t="s">
        <v>9635</v>
      </c>
    </row>
    <row r="2902" spans="1:8" x14ac:dyDescent="0.3">
      <c r="A2902" s="11" t="s">
        <v>6047</v>
      </c>
      <c r="B2902" s="11">
        <v>2020</v>
      </c>
      <c r="C2902" s="11" t="s">
        <v>9636</v>
      </c>
      <c r="D2902" s="11" t="s">
        <v>9637</v>
      </c>
      <c r="E2902" s="11">
        <v>12217</v>
      </c>
      <c r="G2902" s="11" t="s">
        <v>9638</v>
      </c>
    </row>
    <row r="2903" spans="1:8" x14ac:dyDescent="0.3">
      <c r="A2903" s="11" t="s">
        <v>9639</v>
      </c>
      <c r="B2903" s="11">
        <v>2020</v>
      </c>
      <c r="C2903" s="11" t="s">
        <v>9640</v>
      </c>
      <c r="D2903" s="11" t="s">
        <v>9641</v>
      </c>
      <c r="G2903" s="18">
        <v>45962</v>
      </c>
      <c r="H2903" s="11" t="s">
        <v>9642</v>
      </c>
    </row>
    <row r="2904" spans="1:8" x14ac:dyDescent="0.3">
      <c r="A2904" s="11" t="s">
        <v>9643</v>
      </c>
      <c r="B2904" s="11">
        <v>2020</v>
      </c>
      <c r="C2904" s="11" t="s">
        <v>9644</v>
      </c>
      <c r="D2904" s="11" t="s">
        <v>9645</v>
      </c>
      <c r="G2904" s="11" t="s">
        <v>1930</v>
      </c>
    </row>
    <row r="2905" spans="1:8" x14ac:dyDescent="0.3">
      <c r="A2905" s="11" t="s">
        <v>9646</v>
      </c>
      <c r="B2905" s="11">
        <v>2015</v>
      </c>
      <c r="C2905" s="11" t="s">
        <v>9647</v>
      </c>
      <c r="D2905" s="11" t="s">
        <v>4818</v>
      </c>
      <c r="E2905" s="11">
        <v>16</v>
      </c>
      <c r="F2905" s="11">
        <v>9</v>
      </c>
      <c r="G2905" s="11" t="s">
        <v>9648</v>
      </c>
      <c r="H2905" s="11" t="s">
        <v>9649</v>
      </c>
    </row>
    <row r="2906" spans="1:8" x14ac:dyDescent="0.3">
      <c r="A2906" s="11" t="s">
        <v>3619</v>
      </c>
      <c r="B2906" s="11">
        <v>2020</v>
      </c>
      <c r="C2906" s="11" t="s">
        <v>215</v>
      </c>
      <c r="D2906" s="11" t="s">
        <v>446</v>
      </c>
      <c r="E2906" s="11">
        <v>161</v>
      </c>
      <c r="G2906" s="11" t="s">
        <v>5538</v>
      </c>
      <c r="H2906" s="11" t="s">
        <v>1992</v>
      </c>
    </row>
    <row r="2907" spans="1:8" x14ac:dyDescent="0.3">
      <c r="A2907" s="11" t="s">
        <v>9650</v>
      </c>
      <c r="B2907" s="11">
        <v>2021</v>
      </c>
      <c r="C2907" s="11" t="s">
        <v>9651</v>
      </c>
      <c r="D2907" s="11" t="s">
        <v>6049</v>
      </c>
      <c r="H2907" s="11" t="s">
        <v>9652</v>
      </c>
    </row>
    <row r="2908" spans="1:8" x14ac:dyDescent="0.3">
      <c r="A2908" s="11" t="s">
        <v>9653</v>
      </c>
      <c r="B2908" s="11">
        <v>2019</v>
      </c>
      <c r="C2908" s="11" t="s">
        <v>9654</v>
      </c>
      <c r="D2908" s="11" t="s">
        <v>3137</v>
      </c>
      <c r="E2908" s="11">
        <v>24</v>
      </c>
      <c r="F2908" s="11">
        <v>9</v>
      </c>
      <c r="G2908" s="11" t="s">
        <v>9655</v>
      </c>
      <c r="H2908" s="11" t="s">
        <v>9656</v>
      </c>
    </row>
    <row r="2909" spans="1:8" x14ac:dyDescent="0.3">
      <c r="A2909" s="11" t="s">
        <v>9657</v>
      </c>
      <c r="B2909" s="11">
        <v>2016</v>
      </c>
      <c r="C2909" s="11" t="s">
        <v>9658</v>
      </c>
      <c r="D2909" s="11" t="s">
        <v>736</v>
      </c>
      <c r="E2909" s="11">
        <v>91</v>
      </c>
      <c r="G2909" s="11" t="s">
        <v>9659</v>
      </c>
      <c r="H2909" s="11" t="s">
        <v>9660</v>
      </c>
    </row>
    <row r="2910" spans="1:8" x14ac:dyDescent="0.3">
      <c r="A2910" s="11" t="s">
        <v>610</v>
      </c>
      <c r="B2910" s="11">
        <v>2020</v>
      </c>
      <c r="C2910" s="11" t="s">
        <v>9661</v>
      </c>
      <c r="D2910" s="11" t="s">
        <v>508</v>
      </c>
      <c r="E2910" s="11">
        <v>20</v>
      </c>
      <c r="F2910" s="11">
        <v>2</v>
      </c>
      <c r="G2910" s="11" t="s">
        <v>1678</v>
      </c>
      <c r="H2910" s="11" t="s">
        <v>612</v>
      </c>
    </row>
    <row r="2911" spans="1:8" x14ac:dyDescent="0.3">
      <c r="A2911" s="11" t="s">
        <v>9662</v>
      </c>
      <c r="B2911" s="11">
        <v>2014</v>
      </c>
      <c r="C2911" s="11" t="s">
        <v>9663</v>
      </c>
      <c r="D2911" s="11" t="s">
        <v>9664</v>
      </c>
    </row>
    <row r="2912" spans="1:8" x14ac:dyDescent="0.3">
      <c r="A2912" s="11" t="s">
        <v>2776</v>
      </c>
      <c r="B2912" s="11">
        <v>2011</v>
      </c>
      <c r="C2912" s="11" t="s">
        <v>9665</v>
      </c>
      <c r="D2912" s="11" t="s">
        <v>4397</v>
      </c>
      <c r="E2912" s="11">
        <v>12</v>
      </c>
      <c r="G2912" s="11" t="s">
        <v>2778</v>
      </c>
    </row>
    <row r="2913" spans="1:8" x14ac:dyDescent="0.3">
      <c r="A2913" s="11" t="s">
        <v>9666</v>
      </c>
      <c r="B2913" s="11">
        <v>2007</v>
      </c>
      <c r="C2913" s="11" t="s">
        <v>9667</v>
      </c>
      <c r="D2913" s="11" t="s">
        <v>9565</v>
      </c>
      <c r="E2913" s="11">
        <v>24</v>
      </c>
      <c r="F2913" s="11">
        <v>3</v>
      </c>
      <c r="G2913" s="11" t="s">
        <v>9668</v>
      </c>
      <c r="H2913" s="11" t="s">
        <v>9669</v>
      </c>
    </row>
    <row r="2914" spans="1:8" x14ac:dyDescent="0.3">
      <c r="A2914" s="11" t="s">
        <v>9670</v>
      </c>
      <c r="B2914" s="11">
        <v>2020</v>
      </c>
      <c r="C2914" s="11" t="s">
        <v>9671</v>
      </c>
      <c r="D2914" s="11" t="s">
        <v>6049</v>
      </c>
      <c r="E2914" s="11">
        <v>22</v>
      </c>
      <c r="G2914" s="11" t="s">
        <v>9672</v>
      </c>
      <c r="H2914" s="11" t="s">
        <v>9673</v>
      </c>
    </row>
    <row r="2915" spans="1:8" x14ac:dyDescent="0.3">
      <c r="A2915" s="11" t="s">
        <v>9674</v>
      </c>
      <c r="B2915" s="11">
        <v>2019</v>
      </c>
      <c r="C2915" s="11" t="s">
        <v>9675</v>
      </c>
      <c r="D2915" s="11" t="s">
        <v>9676</v>
      </c>
      <c r="E2915" s="11">
        <v>19</v>
      </c>
      <c r="F2915" s="11">
        <v>21</v>
      </c>
      <c r="G2915" s="11" t="s">
        <v>2902</v>
      </c>
      <c r="H2915" s="11" t="s">
        <v>9677</v>
      </c>
    </row>
    <row r="2916" spans="1:8" x14ac:dyDescent="0.3">
      <c r="A2916" s="11" t="s">
        <v>9678</v>
      </c>
      <c r="B2916" s="11">
        <v>2021</v>
      </c>
      <c r="C2916" s="11" t="s">
        <v>184</v>
      </c>
      <c r="D2916" s="11" t="s">
        <v>446</v>
      </c>
      <c r="E2916" s="11">
        <v>166</v>
      </c>
      <c r="G2916" s="11" t="s">
        <v>1666</v>
      </c>
      <c r="H2916" s="11" t="s">
        <v>2030</v>
      </c>
    </row>
    <row r="2917" spans="1:8" x14ac:dyDescent="0.3">
      <c r="A2917" s="11" t="s">
        <v>9679</v>
      </c>
      <c r="B2917" s="11">
        <v>2020</v>
      </c>
      <c r="C2917" s="11" t="s">
        <v>9680</v>
      </c>
      <c r="D2917" s="11" t="s">
        <v>9681</v>
      </c>
      <c r="E2917" s="11">
        <v>35</v>
      </c>
      <c r="F2917" s="11" t="s">
        <v>9682</v>
      </c>
      <c r="G2917" s="11" t="s">
        <v>9683</v>
      </c>
      <c r="H2917" s="11" t="s">
        <v>9684</v>
      </c>
    </row>
    <row r="2918" spans="1:8" x14ac:dyDescent="0.3">
      <c r="A2918" s="11" t="s">
        <v>9685</v>
      </c>
      <c r="B2918" s="11">
        <v>2020</v>
      </c>
      <c r="C2918" s="11" t="s">
        <v>9686</v>
      </c>
      <c r="D2918" s="11" t="s">
        <v>1720</v>
      </c>
      <c r="G2918" s="11" t="s">
        <v>1950</v>
      </c>
    </row>
    <row r="2919" spans="1:8" x14ac:dyDescent="0.3">
      <c r="A2919" s="11" t="s">
        <v>9687</v>
      </c>
      <c r="B2919" s="11">
        <v>2018</v>
      </c>
      <c r="C2919" s="11" t="s">
        <v>9688</v>
      </c>
      <c r="D2919" s="11" t="s">
        <v>9581</v>
      </c>
      <c r="E2919" s="11">
        <v>27</v>
      </c>
      <c r="F2919" s="11">
        <v>2</v>
      </c>
      <c r="G2919" s="11" t="s">
        <v>9689</v>
      </c>
      <c r="H2919" s="11" t="s">
        <v>9690</v>
      </c>
    </row>
    <row r="2920" spans="1:8" x14ac:dyDescent="0.3">
      <c r="A2920" s="11" t="s">
        <v>9691</v>
      </c>
      <c r="B2920" s="11">
        <v>2020</v>
      </c>
      <c r="C2920" s="11" t="s">
        <v>9692</v>
      </c>
      <c r="D2920" s="11" t="s">
        <v>7216</v>
      </c>
      <c r="E2920" s="11">
        <v>44</v>
      </c>
      <c r="F2920" s="11">
        <v>4</v>
      </c>
      <c r="G2920" s="11" t="s">
        <v>9693</v>
      </c>
      <c r="H2920" s="11" t="s">
        <v>9694</v>
      </c>
    </row>
    <row r="2921" spans="1:8" x14ac:dyDescent="0.3">
      <c r="A2921" s="11" t="s">
        <v>9695</v>
      </c>
      <c r="B2921" s="11">
        <v>2008</v>
      </c>
      <c r="C2921" s="11" t="s">
        <v>4091</v>
      </c>
      <c r="D2921" s="11" t="s">
        <v>3455</v>
      </c>
      <c r="E2921" s="11">
        <v>49</v>
      </c>
      <c r="F2921" s="11">
        <v>4</v>
      </c>
      <c r="G2921" s="11" t="s">
        <v>4092</v>
      </c>
      <c r="H2921" s="11" t="s">
        <v>9696</v>
      </c>
    </row>
    <row r="2922" spans="1:8" x14ac:dyDescent="0.3">
      <c r="A2922" s="11" t="s">
        <v>9697</v>
      </c>
      <c r="B2922" s="11">
        <v>2018</v>
      </c>
      <c r="C2922" s="11" t="s">
        <v>9698</v>
      </c>
      <c r="D2922" s="11" t="s">
        <v>2525</v>
      </c>
      <c r="E2922" s="11">
        <v>39</v>
      </c>
      <c r="G2922" s="11" t="s">
        <v>9699</v>
      </c>
      <c r="H2922" s="11" t="s">
        <v>9700</v>
      </c>
    </row>
    <row r="2923" spans="1:8" x14ac:dyDescent="0.3">
      <c r="A2923" s="11" t="s">
        <v>9701</v>
      </c>
      <c r="B2923" s="11">
        <v>2019</v>
      </c>
      <c r="C2923" s="11" t="s">
        <v>9702</v>
      </c>
      <c r="D2923" s="11" t="s">
        <v>9703</v>
      </c>
      <c r="E2923" s="11">
        <v>20</v>
      </c>
      <c r="F2923" s="11">
        <v>7</v>
      </c>
      <c r="G2923" s="11" t="s">
        <v>9704</v>
      </c>
      <c r="H2923" s="11" t="s">
        <v>9705</v>
      </c>
    </row>
    <row r="2924" spans="1:8" x14ac:dyDescent="0.3">
      <c r="A2924" s="11" t="s">
        <v>9706</v>
      </c>
      <c r="B2924" s="11">
        <v>2020</v>
      </c>
      <c r="C2924" s="11" t="s">
        <v>9707</v>
      </c>
      <c r="D2924" s="11" t="s">
        <v>9708</v>
      </c>
      <c r="E2924" s="11">
        <v>26</v>
      </c>
      <c r="G2924" s="11" t="s">
        <v>9709</v>
      </c>
      <c r="H2924" s="11" t="s">
        <v>9710</v>
      </c>
    </row>
    <row r="2925" spans="1:8" x14ac:dyDescent="0.3">
      <c r="A2925" s="11" t="s">
        <v>9711</v>
      </c>
      <c r="B2925" s="11">
        <v>2020</v>
      </c>
      <c r="C2925" s="11" t="s">
        <v>9712</v>
      </c>
      <c r="D2925" s="11" t="s">
        <v>9713</v>
      </c>
      <c r="E2925" s="11">
        <v>22</v>
      </c>
      <c r="G2925" s="11" t="s">
        <v>9714</v>
      </c>
      <c r="H2925" s="11" t="s">
        <v>9715</v>
      </c>
    </row>
    <row r="2926" spans="1:8" x14ac:dyDescent="0.3">
      <c r="A2926" s="11" t="s">
        <v>9716</v>
      </c>
      <c r="B2926" s="11">
        <v>2019</v>
      </c>
      <c r="C2926" s="11" t="s">
        <v>9717</v>
      </c>
      <c r="D2926" s="11"/>
      <c r="G2926" s="8" t="s">
        <v>9718</v>
      </c>
    </row>
    <row r="2927" spans="1:8" x14ac:dyDescent="0.3">
      <c r="A2927" s="11" t="s">
        <v>9719</v>
      </c>
      <c r="B2927" s="11">
        <v>2021</v>
      </c>
      <c r="C2927" s="11" t="s">
        <v>9720</v>
      </c>
      <c r="D2927" s="11" t="s">
        <v>6049</v>
      </c>
      <c r="E2927" s="11">
        <v>23</v>
      </c>
      <c r="F2927" s="11">
        <v>1</v>
      </c>
      <c r="G2927" s="11" t="s">
        <v>9721</v>
      </c>
      <c r="H2927" s="11" t="s">
        <v>9722</v>
      </c>
    </row>
    <row r="2928" spans="1:8" x14ac:dyDescent="0.3">
      <c r="A2928" s="11" t="s">
        <v>9723</v>
      </c>
      <c r="B2928" s="11">
        <v>2016</v>
      </c>
      <c r="C2928" s="11" t="s">
        <v>9724</v>
      </c>
      <c r="D2928" s="11" t="s">
        <v>9581</v>
      </c>
      <c r="E2928" s="11">
        <v>25</v>
      </c>
      <c r="G2928" s="11" t="s">
        <v>9725</v>
      </c>
      <c r="H2928" s="11" t="s">
        <v>9726</v>
      </c>
    </row>
    <row r="2929" spans="1:8" x14ac:dyDescent="0.3">
      <c r="A2929" s="11" t="s">
        <v>9727</v>
      </c>
      <c r="B2929" s="11">
        <v>2003</v>
      </c>
      <c r="C2929" s="11" t="s">
        <v>9728</v>
      </c>
      <c r="D2929" s="11" t="s">
        <v>7216</v>
      </c>
      <c r="E2929" s="11">
        <v>27</v>
      </c>
      <c r="F2929" s="11">
        <v>3</v>
      </c>
      <c r="G2929" s="11" t="s">
        <v>9729</v>
      </c>
      <c r="H2929" s="11" t="s">
        <v>9730</v>
      </c>
    </row>
    <row r="2930" spans="1:8" x14ac:dyDescent="0.3">
      <c r="A2930" s="11" t="s">
        <v>9731</v>
      </c>
      <c r="B2930" s="11">
        <v>2016</v>
      </c>
      <c r="C2930" s="11" t="s">
        <v>9732</v>
      </c>
      <c r="D2930" s="11" t="s">
        <v>4818</v>
      </c>
      <c r="E2930" s="11">
        <v>17</v>
      </c>
      <c r="F2930" s="11">
        <v>12</v>
      </c>
      <c r="G2930" s="11" t="s">
        <v>9733</v>
      </c>
      <c r="H2930" s="11" t="s">
        <v>9734</v>
      </c>
    </row>
    <row r="2931" spans="1:8" x14ac:dyDescent="0.3">
      <c r="A2931" s="11" t="s">
        <v>9735</v>
      </c>
      <c r="B2931" s="11">
        <v>2021</v>
      </c>
      <c r="C2931" s="11" t="s">
        <v>9736</v>
      </c>
      <c r="D2931" s="11" t="s">
        <v>3517</v>
      </c>
      <c r="E2931" s="11">
        <v>291</v>
      </c>
      <c r="G2931" s="11" t="s">
        <v>1799</v>
      </c>
      <c r="H2931" s="11" t="s">
        <v>9737</v>
      </c>
    </row>
    <row r="2932" spans="1:8" x14ac:dyDescent="0.3">
      <c r="A2932" s="11" t="s">
        <v>9738</v>
      </c>
      <c r="B2932" s="11">
        <v>2009</v>
      </c>
      <c r="C2932" s="11" t="s">
        <v>9739</v>
      </c>
      <c r="D2932" s="11" t="s">
        <v>7216</v>
      </c>
      <c r="E2932" s="11">
        <v>33</v>
      </c>
      <c r="F2932" s="11">
        <v>2</v>
      </c>
      <c r="G2932" s="11" t="s">
        <v>9740</v>
      </c>
      <c r="H2932" s="11" t="s">
        <v>9741</v>
      </c>
    </row>
    <row r="2933" spans="1:8" x14ac:dyDescent="0.3">
      <c r="A2933" s="11" t="s">
        <v>9742</v>
      </c>
      <c r="B2933" s="11">
        <v>2020</v>
      </c>
      <c r="C2933" s="11" t="s">
        <v>9743</v>
      </c>
      <c r="D2933" s="11" t="s">
        <v>5140</v>
      </c>
      <c r="E2933" s="11">
        <v>47</v>
      </c>
      <c r="F2933" s="11">
        <v>6</v>
      </c>
      <c r="G2933" s="11" t="s">
        <v>9744</v>
      </c>
      <c r="H2933" s="11" t="s">
        <v>9745</v>
      </c>
    </row>
    <row r="2934" spans="1:8" x14ac:dyDescent="0.3">
      <c r="A2934" s="11" t="s">
        <v>9746</v>
      </c>
      <c r="B2934" s="11">
        <v>2007</v>
      </c>
      <c r="C2934" s="11" t="s">
        <v>9747</v>
      </c>
      <c r="D2934" s="11" t="s">
        <v>736</v>
      </c>
      <c r="E2934" s="11">
        <v>43</v>
      </c>
      <c r="G2934" s="11" t="s">
        <v>9748</v>
      </c>
      <c r="H2934" s="11" t="s">
        <v>9749</v>
      </c>
    </row>
    <row r="2935" spans="1:8" x14ac:dyDescent="0.3">
      <c r="A2935" s="11" t="s">
        <v>9750</v>
      </c>
      <c r="B2935" s="11">
        <v>2014</v>
      </c>
      <c r="C2935" s="11" t="s">
        <v>9751</v>
      </c>
      <c r="D2935" s="11" t="s">
        <v>736</v>
      </c>
      <c r="E2935" s="11">
        <v>67</v>
      </c>
      <c r="G2935" s="11" t="s">
        <v>9752</v>
      </c>
      <c r="H2935" s="11" t="s">
        <v>9753</v>
      </c>
    </row>
    <row r="2936" spans="1:8" x14ac:dyDescent="0.3">
      <c r="A2936" s="11" t="s">
        <v>9754</v>
      </c>
      <c r="B2936" s="11">
        <v>2017</v>
      </c>
      <c r="C2936" s="11" t="s">
        <v>9755</v>
      </c>
      <c r="D2936" s="11" t="s">
        <v>1528</v>
      </c>
    </row>
    <row r="2937" spans="1:8" x14ac:dyDescent="0.3">
      <c r="A2937" s="11" t="s">
        <v>9756</v>
      </c>
      <c r="B2937" s="11">
        <v>2017</v>
      </c>
      <c r="C2937" s="11" t="s">
        <v>474</v>
      </c>
      <c r="D2937" s="11" t="s">
        <v>475</v>
      </c>
      <c r="G2937" s="11" t="s">
        <v>476</v>
      </c>
    </row>
    <row r="2938" spans="1:8" x14ac:dyDescent="0.3">
      <c r="A2938" s="11" t="s">
        <v>9757</v>
      </c>
      <c r="B2938" s="11">
        <v>2017</v>
      </c>
      <c r="C2938" s="11" t="s">
        <v>5256</v>
      </c>
      <c r="D2938" s="11" t="s">
        <v>9758</v>
      </c>
      <c r="G2938" s="11" t="s">
        <v>5258</v>
      </c>
    </row>
    <row r="2939" spans="1:8" x14ac:dyDescent="0.3">
      <c r="A2939" s="11" t="s">
        <v>9759</v>
      </c>
      <c r="B2939" s="11">
        <v>2004</v>
      </c>
      <c r="C2939" s="11" t="s">
        <v>9760</v>
      </c>
      <c r="D2939" s="11" t="s">
        <v>9761</v>
      </c>
    </row>
    <row r="2940" spans="1:8" x14ac:dyDescent="0.3">
      <c r="A2940" s="11" t="s">
        <v>9762</v>
      </c>
      <c r="B2940" s="11">
        <v>2011</v>
      </c>
      <c r="C2940" s="11" t="s">
        <v>9763</v>
      </c>
      <c r="D2940" s="11" t="s">
        <v>4554</v>
      </c>
      <c r="E2940" s="11">
        <v>28</v>
      </c>
    </row>
    <row r="2941" spans="1:8" x14ac:dyDescent="0.3">
      <c r="A2941" s="11" t="s">
        <v>9764</v>
      </c>
      <c r="B2941" s="11">
        <v>2019</v>
      </c>
      <c r="C2941" s="11" t="s">
        <v>6403</v>
      </c>
      <c r="D2941" s="11" t="s">
        <v>5293</v>
      </c>
      <c r="G2941" s="11" t="s">
        <v>9765</v>
      </c>
      <c r="H2941" s="11" t="s">
        <v>9766</v>
      </c>
    </row>
    <row r="2942" spans="1:8" x14ac:dyDescent="0.3">
      <c r="A2942" s="11" t="s">
        <v>9767</v>
      </c>
      <c r="B2942" s="11">
        <v>2017</v>
      </c>
      <c r="C2942" s="11" t="s">
        <v>515</v>
      </c>
      <c r="D2942" s="11" t="s">
        <v>9768</v>
      </c>
    </row>
    <row r="2943" spans="1:8" x14ac:dyDescent="0.3">
      <c r="A2943" s="11" t="s">
        <v>836</v>
      </c>
      <c r="B2943" s="11">
        <v>2018</v>
      </c>
      <c r="C2943" s="11" t="s">
        <v>5499</v>
      </c>
      <c r="D2943" s="11" t="s">
        <v>6121</v>
      </c>
    </row>
    <row r="2944" spans="1:8" x14ac:dyDescent="0.3">
      <c r="A2944" s="11" t="s">
        <v>9769</v>
      </c>
      <c r="B2944" s="11">
        <v>2017</v>
      </c>
      <c r="C2944" s="11" t="s">
        <v>9770</v>
      </c>
      <c r="D2944" s="11" t="s">
        <v>2101</v>
      </c>
      <c r="E2944" s="11">
        <v>7</v>
      </c>
      <c r="H2944" s="11" t="s">
        <v>9771</v>
      </c>
    </row>
    <row r="2945" spans="1:8" x14ac:dyDescent="0.3">
      <c r="A2945" s="11" t="s">
        <v>9772</v>
      </c>
      <c r="B2945" s="11">
        <v>2014</v>
      </c>
      <c r="C2945" s="11" t="s">
        <v>9773</v>
      </c>
      <c r="D2945" s="11" t="s">
        <v>9774</v>
      </c>
    </row>
    <row r="2946" spans="1:8" x14ac:dyDescent="0.3">
      <c r="A2946" s="11" t="s">
        <v>525</v>
      </c>
      <c r="B2946" s="11">
        <v>2018</v>
      </c>
      <c r="C2946" s="11" t="s">
        <v>526</v>
      </c>
      <c r="D2946" s="11" t="s">
        <v>6176</v>
      </c>
      <c r="E2946" s="11">
        <v>51</v>
      </c>
      <c r="H2946" s="11" t="s">
        <v>529</v>
      </c>
    </row>
    <row r="2947" spans="1:8" x14ac:dyDescent="0.3">
      <c r="A2947" s="11" t="s">
        <v>9775</v>
      </c>
      <c r="B2947" s="11">
        <v>1973</v>
      </c>
      <c r="C2947" s="11" t="s">
        <v>9776</v>
      </c>
      <c r="D2947" s="11" t="s">
        <v>1286</v>
      </c>
      <c r="E2947" s="11">
        <v>26</v>
      </c>
      <c r="G2947" s="11" t="s">
        <v>9777</v>
      </c>
      <c r="H2947" s="11" t="s">
        <v>9778</v>
      </c>
    </row>
    <row r="2948" spans="1:8" x14ac:dyDescent="0.3">
      <c r="A2948" s="11" t="s">
        <v>9779</v>
      </c>
      <c r="B2948" s="11">
        <v>1984</v>
      </c>
      <c r="C2948" s="11" t="s">
        <v>9780</v>
      </c>
      <c r="D2948" s="11" t="s">
        <v>9781</v>
      </c>
    </row>
    <row r="2949" spans="1:8" x14ac:dyDescent="0.3">
      <c r="A2949" s="11" t="s">
        <v>3968</v>
      </c>
      <c r="B2949" s="11">
        <v>2010</v>
      </c>
      <c r="C2949" s="11" t="s">
        <v>4739</v>
      </c>
      <c r="D2949" s="11" t="s">
        <v>9782</v>
      </c>
      <c r="E2949" s="11">
        <v>14</v>
      </c>
      <c r="G2949" s="11" t="s">
        <v>4741</v>
      </c>
    </row>
    <row r="2950" spans="1:8" x14ac:dyDescent="0.3">
      <c r="A2950" s="11" t="s">
        <v>9783</v>
      </c>
      <c r="B2950" s="11">
        <v>2019</v>
      </c>
      <c r="C2950" s="11" t="s">
        <v>9784</v>
      </c>
      <c r="D2950" s="11" t="s">
        <v>9785</v>
      </c>
      <c r="E2950" s="11">
        <v>7</v>
      </c>
      <c r="G2950" s="11" t="s">
        <v>9786</v>
      </c>
    </row>
    <row r="2951" spans="1:8" x14ac:dyDescent="0.3">
      <c r="A2951" s="11" t="s">
        <v>5320</v>
      </c>
      <c r="B2951" s="11">
        <v>2017</v>
      </c>
      <c r="C2951" s="11" t="s">
        <v>9787</v>
      </c>
      <c r="D2951" s="11" t="s">
        <v>1626</v>
      </c>
      <c r="H2951" s="8" t="s">
        <v>9788</v>
      </c>
    </row>
    <row r="2952" spans="1:8" x14ac:dyDescent="0.3">
      <c r="A2952" s="11" t="s">
        <v>9789</v>
      </c>
      <c r="B2952" s="11">
        <v>2018</v>
      </c>
      <c r="C2952" s="11" t="s">
        <v>9790</v>
      </c>
      <c r="D2952" s="11" t="s">
        <v>9791</v>
      </c>
      <c r="E2952" s="11">
        <v>7</v>
      </c>
      <c r="G2952" s="11" t="s">
        <v>9792</v>
      </c>
    </row>
    <row r="2953" spans="1:8" x14ac:dyDescent="0.3">
      <c r="A2953" s="11" t="s">
        <v>9793</v>
      </c>
      <c r="B2953" s="11">
        <v>2013</v>
      </c>
      <c r="C2953" s="11" t="s">
        <v>9794</v>
      </c>
      <c r="D2953" s="11" t="s">
        <v>9795</v>
      </c>
    </row>
    <row r="2954" spans="1:8" x14ac:dyDescent="0.3">
      <c r="A2954" s="11" t="s">
        <v>9796</v>
      </c>
      <c r="B2954" s="11">
        <v>2016</v>
      </c>
      <c r="C2954" s="11" t="s">
        <v>9797</v>
      </c>
      <c r="D2954" s="11" t="s">
        <v>446</v>
      </c>
      <c r="E2954" s="11">
        <v>53</v>
      </c>
      <c r="G2954" s="11" t="s">
        <v>9798</v>
      </c>
    </row>
    <row r="2955" spans="1:8" x14ac:dyDescent="0.3">
      <c r="A2955" s="11" t="s">
        <v>9799</v>
      </c>
      <c r="B2955" s="11">
        <v>2019</v>
      </c>
      <c r="C2955" s="11" t="s">
        <v>9800</v>
      </c>
      <c r="D2955" s="11" t="s">
        <v>9801</v>
      </c>
    </row>
    <row r="2956" spans="1:8" x14ac:dyDescent="0.3">
      <c r="A2956" s="11" t="s">
        <v>9802</v>
      </c>
      <c r="B2956" s="11">
        <v>2016</v>
      </c>
      <c r="C2956" s="11" t="s">
        <v>9803</v>
      </c>
      <c r="D2956" s="11" t="s">
        <v>437</v>
      </c>
      <c r="E2956" s="11">
        <v>64</v>
      </c>
      <c r="G2956" s="11" t="s">
        <v>9804</v>
      </c>
    </row>
    <row r="2957" spans="1:8" x14ac:dyDescent="0.3">
      <c r="A2957" s="11" t="s">
        <v>9805</v>
      </c>
      <c r="B2957" s="11">
        <v>2020</v>
      </c>
      <c r="C2957" s="11" t="s">
        <v>9806</v>
      </c>
      <c r="D2957" s="11" t="s">
        <v>3137</v>
      </c>
      <c r="E2957" s="11">
        <v>23</v>
      </c>
      <c r="G2957" s="11" t="s">
        <v>9807</v>
      </c>
    </row>
    <row r="2958" spans="1:8" x14ac:dyDescent="0.3">
      <c r="A2958" s="11" t="s">
        <v>708</v>
      </c>
      <c r="B2958" s="11">
        <v>2019</v>
      </c>
      <c r="C2958" s="11" t="s">
        <v>587</v>
      </c>
      <c r="D2958" s="11" t="s">
        <v>2113</v>
      </c>
      <c r="E2958" s="11">
        <v>14</v>
      </c>
    </row>
    <row r="2959" spans="1:8" x14ac:dyDescent="0.3">
      <c r="A2959" s="11" t="s">
        <v>7903</v>
      </c>
      <c r="B2959" s="11">
        <v>2018</v>
      </c>
      <c r="C2959" s="11" t="s">
        <v>9808</v>
      </c>
      <c r="D2959" s="11" t="s">
        <v>9809</v>
      </c>
      <c r="E2959" s="11">
        <v>30</v>
      </c>
      <c r="G2959" s="11" t="s">
        <v>589</v>
      </c>
    </row>
    <row r="2960" spans="1:8" x14ac:dyDescent="0.3">
      <c r="A2960" s="11" t="s">
        <v>9810</v>
      </c>
      <c r="B2960" s="11">
        <v>2019</v>
      </c>
      <c r="C2960" s="11" t="s">
        <v>6532</v>
      </c>
      <c r="D2960" s="11" t="s">
        <v>8627</v>
      </c>
      <c r="G2960" s="11" t="s">
        <v>8628</v>
      </c>
    </row>
    <row r="2961" spans="1:7" x14ac:dyDescent="0.3">
      <c r="A2961" s="11" t="s">
        <v>7138</v>
      </c>
      <c r="B2961" s="11">
        <v>2018</v>
      </c>
      <c r="C2961" s="11" t="s">
        <v>7139</v>
      </c>
      <c r="D2961" s="11" t="s">
        <v>9811</v>
      </c>
    </row>
    <row r="2962" spans="1:7" x14ac:dyDescent="0.3">
      <c r="A2962" s="11" t="s">
        <v>9812</v>
      </c>
      <c r="B2962" s="11">
        <v>2019</v>
      </c>
      <c r="C2962" s="11" t="s">
        <v>9813</v>
      </c>
      <c r="D2962" s="11" t="s">
        <v>9814</v>
      </c>
    </row>
    <row r="2963" spans="1:7" x14ac:dyDescent="0.3">
      <c r="A2963" s="11" t="s">
        <v>9815</v>
      </c>
      <c r="B2963" s="11">
        <v>2018</v>
      </c>
      <c r="C2963" s="11" t="s">
        <v>9816</v>
      </c>
      <c r="D2963" s="11" t="s">
        <v>9817</v>
      </c>
      <c r="G2963" s="11" t="s">
        <v>9818</v>
      </c>
    </row>
    <row r="2964" spans="1:7" x14ac:dyDescent="0.3">
      <c r="A2964" s="11" t="s">
        <v>9819</v>
      </c>
      <c r="B2964" s="11">
        <v>2018</v>
      </c>
      <c r="C2964" s="11" t="s">
        <v>1802</v>
      </c>
      <c r="D2964" s="11" t="s">
        <v>9820</v>
      </c>
      <c r="G2964" s="11" t="s">
        <v>1804</v>
      </c>
    </row>
    <row r="2965" spans="1:7" x14ac:dyDescent="0.3">
      <c r="A2965" s="11" t="s">
        <v>3301</v>
      </c>
      <c r="B2965" s="11">
        <v>2018</v>
      </c>
      <c r="C2965" s="11" t="s">
        <v>6499</v>
      </c>
      <c r="D2965" s="11" t="s">
        <v>9146</v>
      </c>
      <c r="E2965" s="11">
        <v>48</v>
      </c>
      <c r="G2965" s="11" t="s">
        <v>1927</v>
      </c>
    </row>
    <row r="2966" spans="1:7" x14ac:dyDescent="0.3">
      <c r="A2966" s="11" t="s">
        <v>4208</v>
      </c>
      <c r="B2966" s="11">
        <v>2011</v>
      </c>
      <c r="C2966" s="11" t="s">
        <v>9821</v>
      </c>
      <c r="D2966" s="11" t="s">
        <v>9822</v>
      </c>
      <c r="E2966" s="11">
        <v>2</v>
      </c>
      <c r="G2966" s="11" t="s">
        <v>9823</v>
      </c>
    </row>
    <row r="2967" spans="1:7" x14ac:dyDescent="0.3">
      <c r="A2967" s="11" t="s">
        <v>9824</v>
      </c>
      <c r="B2967" s="11">
        <v>2010</v>
      </c>
      <c r="C2967" s="11" t="s">
        <v>6342</v>
      </c>
      <c r="D2967" s="11" t="s">
        <v>3576</v>
      </c>
      <c r="G2967" s="11" t="s">
        <v>6344</v>
      </c>
    </row>
    <row r="2968" spans="1:7" x14ac:dyDescent="0.3">
      <c r="A2968" s="11" t="s">
        <v>9369</v>
      </c>
      <c r="B2968" s="11">
        <v>2016</v>
      </c>
      <c r="C2968" s="11" t="s">
        <v>9825</v>
      </c>
      <c r="D2968" s="11" t="s">
        <v>9371</v>
      </c>
      <c r="G2968" s="11" t="s">
        <v>9372</v>
      </c>
    </row>
    <row r="2969" spans="1:7" x14ac:dyDescent="0.3">
      <c r="A2969" s="11" t="s">
        <v>9826</v>
      </c>
      <c r="B2969" s="11">
        <v>2018</v>
      </c>
      <c r="C2969" s="11" t="s">
        <v>9827</v>
      </c>
      <c r="D2969" s="11" t="s">
        <v>9828</v>
      </c>
      <c r="G2969" s="11" t="s">
        <v>5538</v>
      </c>
    </row>
    <row r="2970" spans="1:7" x14ac:dyDescent="0.3">
      <c r="A2970" s="11" t="s">
        <v>9829</v>
      </c>
      <c r="B2970" s="11">
        <v>2018</v>
      </c>
      <c r="C2970" s="11" t="s">
        <v>6440</v>
      </c>
      <c r="D2970" s="11" t="s">
        <v>9830</v>
      </c>
      <c r="G2970" s="11" t="s">
        <v>5538</v>
      </c>
    </row>
    <row r="2971" spans="1:7" x14ac:dyDescent="0.3">
      <c r="A2971" s="11" t="s">
        <v>9831</v>
      </c>
      <c r="B2971" s="11">
        <v>2016</v>
      </c>
      <c r="C2971" s="11" t="s">
        <v>9832</v>
      </c>
      <c r="D2971" s="11" t="s">
        <v>9833</v>
      </c>
    </row>
    <row r="2972" spans="1:7" x14ac:dyDescent="0.3">
      <c r="A2972" s="11" t="s">
        <v>9834</v>
      </c>
      <c r="B2972" s="11">
        <v>2012</v>
      </c>
      <c r="C2972" s="11" t="s">
        <v>2861</v>
      </c>
      <c r="D2972" s="11" t="s">
        <v>9835</v>
      </c>
    </row>
    <row r="2973" spans="1:7" x14ac:dyDescent="0.3">
      <c r="A2973" s="11" t="s">
        <v>9836</v>
      </c>
      <c r="B2973" s="11">
        <v>2019</v>
      </c>
      <c r="C2973" s="11" t="s">
        <v>9837</v>
      </c>
      <c r="D2973" s="11" t="s">
        <v>9838</v>
      </c>
      <c r="G2973" s="11" t="s">
        <v>9839</v>
      </c>
    </row>
    <row r="2974" spans="1:7" x14ac:dyDescent="0.3">
      <c r="A2974" s="11" t="s">
        <v>9840</v>
      </c>
      <c r="B2974" s="11">
        <v>2017</v>
      </c>
      <c r="C2974" s="11" t="s">
        <v>9841</v>
      </c>
      <c r="D2974" s="11" t="s">
        <v>4216</v>
      </c>
      <c r="G2974" s="11" t="s">
        <v>1666</v>
      </c>
    </row>
    <row r="2975" spans="1:7" x14ac:dyDescent="0.3">
      <c r="A2975" s="11" t="s">
        <v>9842</v>
      </c>
      <c r="B2975" s="11">
        <v>2016</v>
      </c>
      <c r="C2975" s="11" t="s">
        <v>9843</v>
      </c>
      <c r="D2975" s="11" t="s">
        <v>9844</v>
      </c>
      <c r="E2975" s="11">
        <v>19</v>
      </c>
      <c r="G2975" s="11" t="s">
        <v>9845</v>
      </c>
    </row>
    <row r="2976" spans="1:7" x14ac:dyDescent="0.3">
      <c r="A2976" s="11" t="s">
        <v>9846</v>
      </c>
      <c r="B2976" s="11">
        <v>2013</v>
      </c>
      <c r="C2976" s="11" t="s">
        <v>9847</v>
      </c>
      <c r="D2976" s="11"/>
      <c r="G2976" s="8" t="s">
        <v>9848</v>
      </c>
    </row>
    <row r="2977" spans="1:7" x14ac:dyDescent="0.3">
      <c r="A2977" s="11" t="s">
        <v>9849</v>
      </c>
      <c r="B2977" s="11">
        <v>2019</v>
      </c>
      <c r="C2977" s="11" t="s">
        <v>9850</v>
      </c>
      <c r="D2977" s="11" t="s">
        <v>728</v>
      </c>
      <c r="E2977" s="11" t="s">
        <v>9851</v>
      </c>
    </row>
    <row r="2978" spans="1:7" x14ac:dyDescent="0.3">
      <c r="A2978" s="11" t="s">
        <v>9852</v>
      </c>
      <c r="B2978" s="11">
        <v>2017</v>
      </c>
      <c r="C2978" s="11" t="s">
        <v>3847</v>
      </c>
      <c r="D2978" s="11" t="s">
        <v>6145</v>
      </c>
      <c r="G2978" s="11" t="s">
        <v>7807</v>
      </c>
    </row>
    <row r="2979" spans="1:7" x14ac:dyDescent="0.3">
      <c r="A2979" s="11" t="s">
        <v>9853</v>
      </c>
      <c r="B2979" s="11">
        <v>2012</v>
      </c>
      <c r="C2979" s="11" t="s">
        <v>6297</v>
      </c>
      <c r="D2979" s="11" t="s">
        <v>3378</v>
      </c>
      <c r="G2979" s="11" t="s">
        <v>1935</v>
      </c>
    </row>
    <row r="2980" spans="1:7" x14ac:dyDescent="0.3">
      <c r="A2980" s="11" t="s">
        <v>9854</v>
      </c>
      <c r="B2980" s="11">
        <v>2017</v>
      </c>
      <c r="C2980" s="11" t="s">
        <v>6468</v>
      </c>
      <c r="D2980" s="11" t="s">
        <v>9855</v>
      </c>
    </row>
    <row r="2981" spans="1:7" x14ac:dyDescent="0.3">
      <c r="A2981" s="11" t="s">
        <v>9856</v>
      </c>
      <c r="B2981" s="11">
        <v>2019</v>
      </c>
      <c r="C2981" s="11" t="s">
        <v>6397</v>
      </c>
      <c r="D2981" s="11" t="s">
        <v>838</v>
      </c>
      <c r="G2981" s="11" t="s">
        <v>4232</v>
      </c>
    </row>
    <row r="2982" spans="1:7" x14ac:dyDescent="0.3">
      <c r="A2982" s="11" t="s">
        <v>9857</v>
      </c>
      <c r="B2982" s="11">
        <v>2018</v>
      </c>
      <c r="C2982" s="11" t="s">
        <v>3387</v>
      </c>
      <c r="D2982" s="11" t="s">
        <v>9858</v>
      </c>
    </row>
    <row r="2983" spans="1:7" x14ac:dyDescent="0.3">
      <c r="A2983" s="11" t="s">
        <v>9859</v>
      </c>
      <c r="B2983" s="11">
        <v>2012</v>
      </c>
      <c r="C2983" s="11" t="s">
        <v>1562</v>
      </c>
      <c r="D2983" s="11" t="s">
        <v>8311</v>
      </c>
      <c r="G2983" s="11" t="s">
        <v>4450</v>
      </c>
    </row>
    <row r="2984" spans="1:7" x14ac:dyDescent="0.3">
      <c r="A2984" s="11" t="s">
        <v>9860</v>
      </c>
      <c r="B2984" s="11">
        <v>2016</v>
      </c>
      <c r="C2984" s="11" t="s">
        <v>9861</v>
      </c>
      <c r="D2984" s="11" t="s">
        <v>9862</v>
      </c>
      <c r="G2984" s="11" t="s">
        <v>9863</v>
      </c>
    </row>
    <row r="2985" spans="1:7" x14ac:dyDescent="0.3">
      <c r="A2985" s="11" t="s">
        <v>9864</v>
      </c>
      <c r="B2985" s="11">
        <v>2019</v>
      </c>
      <c r="C2985" s="11" t="s">
        <v>6443</v>
      </c>
      <c r="D2985" s="11" t="s">
        <v>9865</v>
      </c>
    </row>
    <row r="2986" spans="1:7" x14ac:dyDescent="0.3">
      <c r="A2986" s="11" t="s">
        <v>9866</v>
      </c>
      <c r="B2986" s="11">
        <v>2016</v>
      </c>
      <c r="C2986" s="11" t="s">
        <v>9867</v>
      </c>
      <c r="D2986" s="11" t="s">
        <v>5073</v>
      </c>
      <c r="E2986" s="11">
        <v>39</v>
      </c>
      <c r="F2986" s="11">
        <v>14</v>
      </c>
      <c r="G2986" s="11" t="s">
        <v>9868</v>
      </c>
    </row>
    <row r="2987" spans="1:7" x14ac:dyDescent="0.3">
      <c r="A2987" s="11" t="s">
        <v>9869</v>
      </c>
      <c r="B2987" s="11">
        <v>2008</v>
      </c>
      <c r="C2987" s="11" t="s">
        <v>9870</v>
      </c>
      <c r="D2987" s="11" t="s">
        <v>9871</v>
      </c>
      <c r="E2987" s="11">
        <v>20</v>
      </c>
      <c r="F2987" s="11">
        <v>1</v>
      </c>
    </row>
    <row r="2988" spans="1:7" x14ac:dyDescent="0.3">
      <c r="A2988" s="11" t="s">
        <v>9872</v>
      </c>
      <c r="B2988" s="11">
        <v>1986</v>
      </c>
      <c r="C2988" s="11" t="s">
        <v>9873</v>
      </c>
      <c r="D2988" s="11" t="s">
        <v>5124</v>
      </c>
    </row>
    <row r="2989" spans="1:7" x14ac:dyDescent="0.3">
      <c r="A2989" s="11" t="s">
        <v>9874</v>
      </c>
      <c r="B2989" s="11">
        <v>2013</v>
      </c>
      <c r="C2989" s="11" t="s">
        <v>572</v>
      </c>
      <c r="D2989" s="11" t="s">
        <v>6827</v>
      </c>
      <c r="G2989" s="11" t="s">
        <v>3244</v>
      </c>
    </row>
    <row r="2990" spans="1:7" x14ac:dyDescent="0.3">
      <c r="A2990" s="11" t="s">
        <v>9875</v>
      </c>
      <c r="B2990" s="11">
        <v>2017</v>
      </c>
      <c r="C2990" s="11" t="s">
        <v>5404</v>
      </c>
      <c r="D2990" s="11" t="s">
        <v>9876</v>
      </c>
      <c r="G2990" s="11" t="s">
        <v>1686</v>
      </c>
    </row>
    <row r="2991" spans="1:7" x14ac:dyDescent="0.3">
      <c r="A2991" s="11" t="s">
        <v>3968</v>
      </c>
      <c r="B2991" s="11">
        <v>2007</v>
      </c>
      <c r="C2991" s="11" t="s">
        <v>9877</v>
      </c>
      <c r="D2991" s="11" t="s">
        <v>1551</v>
      </c>
      <c r="E2991" s="11">
        <v>6</v>
      </c>
      <c r="F2991" s="11">
        <v>3</v>
      </c>
      <c r="G2991" s="11" t="s">
        <v>9878</v>
      </c>
    </row>
    <row r="2992" spans="1:7" x14ac:dyDescent="0.3">
      <c r="A2992" s="11" t="s">
        <v>9879</v>
      </c>
      <c r="B2992" s="11">
        <v>2008</v>
      </c>
      <c r="C2992" s="11" t="s">
        <v>9880</v>
      </c>
      <c r="D2992" s="11" t="s">
        <v>9881</v>
      </c>
      <c r="E2992" s="11">
        <v>13</v>
      </c>
      <c r="F2992" s="11">
        <v>3</v>
      </c>
      <c r="G2992" s="11" t="s">
        <v>9882</v>
      </c>
    </row>
    <row r="2993" spans="1:8" x14ac:dyDescent="0.3">
      <c r="A2993" s="11" t="s">
        <v>9883</v>
      </c>
      <c r="B2993" s="11">
        <v>2017</v>
      </c>
      <c r="C2993" s="11" t="s">
        <v>9884</v>
      </c>
      <c r="D2993" s="11" t="s">
        <v>9885</v>
      </c>
      <c r="G2993" s="11" t="s">
        <v>6871</v>
      </c>
    </row>
    <row r="2994" spans="1:8" x14ac:dyDescent="0.3">
      <c r="A2994" s="11" t="s">
        <v>2846</v>
      </c>
      <c r="B2994" s="11">
        <v>2017</v>
      </c>
      <c r="C2994" s="11" t="s">
        <v>9832</v>
      </c>
      <c r="D2994" s="11" t="s">
        <v>9886</v>
      </c>
      <c r="G2994" s="11" t="s">
        <v>9887</v>
      </c>
    </row>
    <row r="2995" spans="1:8" x14ac:dyDescent="0.3">
      <c r="A2995" s="11" t="s">
        <v>9888</v>
      </c>
      <c r="B2995" s="11">
        <v>2016</v>
      </c>
      <c r="C2995" s="11" t="s">
        <v>646</v>
      </c>
      <c r="D2995" s="11" t="s">
        <v>3730</v>
      </c>
      <c r="G2995" s="11" t="s">
        <v>648</v>
      </c>
    </row>
    <row r="2996" spans="1:8" x14ac:dyDescent="0.3">
      <c r="A2996" s="11" t="s">
        <v>9889</v>
      </c>
      <c r="B2996" s="11">
        <v>2017</v>
      </c>
      <c r="C2996" s="11" t="s">
        <v>9890</v>
      </c>
      <c r="D2996" s="11" t="s">
        <v>9891</v>
      </c>
      <c r="H2996" s="8" t="s">
        <v>9892</v>
      </c>
    </row>
    <row r="2997" spans="1:8" x14ac:dyDescent="0.3">
      <c r="A2997" s="11" t="s">
        <v>697</v>
      </c>
      <c r="B2997" s="11">
        <v>2018</v>
      </c>
      <c r="C2997" s="11" t="s">
        <v>9893</v>
      </c>
      <c r="D2997" s="11" t="s">
        <v>9894</v>
      </c>
      <c r="G2997" s="11" t="s">
        <v>700</v>
      </c>
    </row>
    <row r="2998" spans="1:8" x14ac:dyDescent="0.3">
      <c r="A2998" s="11" t="s">
        <v>9895</v>
      </c>
      <c r="B2998" s="11">
        <v>2013</v>
      </c>
      <c r="C2998" s="11" t="s">
        <v>6318</v>
      </c>
      <c r="D2998" s="11" t="s">
        <v>9896</v>
      </c>
      <c r="G2998" s="11" t="s">
        <v>6320</v>
      </c>
    </row>
    <row r="2999" spans="1:8" x14ac:dyDescent="0.3">
      <c r="A2999" s="11" t="s">
        <v>9897</v>
      </c>
      <c r="B2999" s="11">
        <v>2016</v>
      </c>
      <c r="C2999" s="11" t="s">
        <v>9898</v>
      </c>
      <c r="D2999" s="11"/>
    </row>
    <row r="3000" spans="1:8" x14ac:dyDescent="0.3">
      <c r="A3000" s="11" t="s">
        <v>9899</v>
      </c>
      <c r="B3000" s="11">
        <v>2018</v>
      </c>
      <c r="C3000" s="11" t="s">
        <v>9900</v>
      </c>
      <c r="D3000" s="11" t="s">
        <v>9901</v>
      </c>
      <c r="G3000" s="11" t="s">
        <v>9902</v>
      </c>
    </row>
    <row r="3001" spans="1:8" x14ac:dyDescent="0.3">
      <c r="A3001" s="11" t="s">
        <v>9903</v>
      </c>
      <c r="B3001" s="11">
        <v>2012</v>
      </c>
      <c r="C3001" s="11" t="s">
        <v>9904</v>
      </c>
      <c r="D3001" s="11" t="s">
        <v>9905</v>
      </c>
      <c r="E3001" s="11">
        <v>2</v>
      </c>
      <c r="F3001" s="11">
        <v>2</v>
      </c>
      <c r="G3001" s="11" t="s">
        <v>9906</v>
      </c>
    </row>
    <row r="3002" spans="1:8" x14ac:dyDescent="0.3">
      <c r="A3002" s="11" t="s">
        <v>9907</v>
      </c>
      <c r="B3002" s="11">
        <v>2009</v>
      </c>
      <c r="C3002" s="11" t="s">
        <v>9908</v>
      </c>
      <c r="D3002" s="11" t="s">
        <v>9905</v>
      </c>
      <c r="E3002" s="11">
        <v>2</v>
      </c>
      <c r="F3002" s="11">
        <v>1</v>
      </c>
      <c r="G3002" s="11" t="s">
        <v>9909</v>
      </c>
    </row>
    <row r="3003" spans="1:8" x14ac:dyDescent="0.3">
      <c r="A3003" s="11" t="s">
        <v>9910</v>
      </c>
      <c r="B3003" s="11">
        <v>2010</v>
      </c>
      <c r="C3003" s="11" t="s">
        <v>9911</v>
      </c>
      <c r="D3003" s="11" t="s">
        <v>9912</v>
      </c>
    </row>
    <row r="3004" spans="1:8" x14ac:dyDescent="0.3">
      <c r="A3004" s="11" t="s">
        <v>9913</v>
      </c>
      <c r="B3004" s="11">
        <v>2006</v>
      </c>
      <c r="C3004" s="11" t="s">
        <v>9914</v>
      </c>
      <c r="D3004" s="11" t="s">
        <v>9915</v>
      </c>
      <c r="E3004" s="11">
        <v>36</v>
      </c>
      <c r="F3004" s="11">
        <v>2</v>
      </c>
      <c r="G3004" s="11" t="s">
        <v>5483</v>
      </c>
    </row>
    <row r="3005" spans="1:8" x14ac:dyDescent="0.3">
      <c r="A3005" s="11" t="s">
        <v>9916</v>
      </c>
      <c r="B3005" s="11">
        <v>2006</v>
      </c>
      <c r="C3005" s="11" t="s">
        <v>9917</v>
      </c>
      <c r="D3005" s="11" t="s">
        <v>9918</v>
      </c>
    </row>
    <row r="3006" spans="1:8" x14ac:dyDescent="0.3">
      <c r="A3006" s="11" t="s">
        <v>9919</v>
      </c>
      <c r="B3006" s="11">
        <v>2016</v>
      </c>
      <c r="C3006" s="11" t="s">
        <v>9920</v>
      </c>
      <c r="D3006" s="11" t="s">
        <v>9921</v>
      </c>
    </row>
    <row r="3007" spans="1:8" x14ac:dyDescent="0.3">
      <c r="A3007" s="11" t="s">
        <v>9922</v>
      </c>
      <c r="B3007" s="11">
        <v>2018</v>
      </c>
      <c r="C3007" s="11" t="s">
        <v>9923</v>
      </c>
      <c r="D3007" s="11" t="s">
        <v>9924</v>
      </c>
      <c r="G3007" s="11">
        <v>109</v>
      </c>
    </row>
    <row r="3008" spans="1:8" x14ac:dyDescent="0.3">
      <c r="A3008" s="11" t="s">
        <v>9925</v>
      </c>
      <c r="B3008" s="11">
        <v>2014</v>
      </c>
      <c r="C3008" s="11" t="s">
        <v>9926</v>
      </c>
      <c r="D3008" s="11" t="s">
        <v>9927</v>
      </c>
      <c r="E3008" s="11">
        <v>21</v>
      </c>
      <c r="F3008" s="11">
        <v>1</v>
      </c>
      <c r="G3008" s="11" t="s">
        <v>9928</v>
      </c>
    </row>
    <row r="3009" spans="1:7" x14ac:dyDescent="0.3">
      <c r="A3009" s="11" t="s">
        <v>9929</v>
      </c>
      <c r="B3009" s="11">
        <v>2017</v>
      </c>
      <c r="C3009" s="11" t="s">
        <v>9930</v>
      </c>
      <c r="D3009" s="11" t="s">
        <v>9931</v>
      </c>
      <c r="E3009" s="11">
        <v>1</v>
      </c>
      <c r="G3009" s="11" t="s">
        <v>9932</v>
      </c>
    </row>
    <row r="3010" spans="1:7" x14ac:dyDescent="0.3">
      <c r="A3010" s="11" t="s">
        <v>9933</v>
      </c>
      <c r="B3010" s="11">
        <v>2014</v>
      </c>
      <c r="C3010" s="11" t="s">
        <v>9934</v>
      </c>
      <c r="D3010" s="11" t="s">
        <v>9149</v>
      </c>
      <c r="E3010" s="11">
        <v>58</v>
      </c>
      <c r="G3010" s="11">
        <v>12022</v>
      </c>
    </row>
    <row r="3011" spans="1:7" x14ac:dyDescent="0.3">
      <c r="A3011" s="11" t="s">
        <v>9933</v>
      </c>
      <c r="B3011" s="11">
        <v>2015</v>
      </c>
      <c r="C3011" s="11" t="s">
        <v>9935</v>
      </c>
      <c r="D3011" s="11" t="s">
        <v>9936</v>
      </c>
      <c r="E3011" s="11">
        <v>23</v>
      </c>
      <c r="G3011" s="11">
        <v>12008</v>
      </c>
    </row>
    <row r="3012" spans="1:7" x14ac:dyDescent="0.3">
      <c r="A3012" s="11" t="s">
        <v>9937</v>
      </c>
      <c r="B3012" s="11">
        <v>2017</v>
      </c>
      <c r="C3012" s="11" t="s">
        <v>9938</v>
      </c>
      <c r="D3012" s="11" t="s">
        <v>9939</v>
      </c>
    </row>
    <row r="3013" spans="1:7" x14ac:dyDescent="0.3">
      <c r="A3013" s="11" t="s">
        <v>9940</v>
      </c>
      <c r="B3013" s="11">
        <v>2014</v>
      </c>
      <c r="C3013" s="11" t="s">
        <v>9941</v>
      </c>
      <c r="D3013" s="11" t="s">
        <v>9942</v>
      </c>
      <c r="G3013" s="11" t="s">
        <v>9943</v>
      </c>
    </row>
    <row r="3014" spans="1:7" x14ac:dyDescent="0.3">
      <c r="A3014" s="11" t="s">
        <v>5996</v>
      </c>
      <c r="B3014" s="11">
        <v>2015</v>
      </c>
      <c r="C3014" s="11" t="s">
        <v>5997</v>
      </c>
      <c r="D3014" s="11" t="s">
        <v>4438</v>
      </c>
      <c r="G3014" s="11" t="s">
        <v>9944</v>
      </c>
    </row>
    <row r="3015" spans="1:7" x14ac:dyDescent="0.3">
      <c r="A3015" s="11" t="s">
        <v>9945</v>
      </c>
      <c r="B3015" s="11">
        <v>2017</v>
      </c>
      <c r="C3015" s="11" t="s">
        <v>9946</v>
      </c>
      <c r="D3015" s="11" t="s">
        <v>1703</v>
      </c>
      <c r="G3015" s="11" t="s">
        <v>9947</v>
      </c>
    </row>
    <row r="3016" spans="1:7" x14ac:dyDescent="0.3">
      <c r="A3016" s="11" t="s">
        <v>9948</v>
      </c>
      <c r="B3016" s="11">
        <v>2017</v>
      </c>
      <c r="C3016" s="11" t="s">
        <v>474</v>
      </c>
      <c r="D3016" s="11" t="s">
        <v>6303</v>
      </c>
      <c r="G3016" s="11" t="s">
        <v>476</v>
      </c>
    </row>
    <row r="3017" spans="1:7" x14ac:dyDescent="0.3">
      <c r="A3017" s="11" t="s">
        <v>9949</v>
      </c>
      <c r="B3017" s="11">
        <v>2016</v>
      </c>
      <c r="C3017" s="11" t="s">
        <v>9950</v>
      </c>
      <c r="D3017" s="11" t="s">
        <v>9951</v>
      </c>
    </row>
    <row r="3018" spans="1:7" x14ac:dyDescent="0.3">
      <c r="A3018" s="11" t="s">
        <v>9952</v>
      </c>
      <c r="B3018" s="11">
        <v>2017</v>
      </c>
      <c r="C3018" s="11" t="s">
        <v>9953</v>
      </c>
      <c r="D3018" s="11" t="s">
        <v>9954</v>
      </c>
      <c r="G3018" s="11" t="s">
        <v>8271</v>
      </c>
    </row>
    <row r="3019" spans="1:7" x14ac:dyDescent="0.3">
      <c r="A3019" s="11" t="s">
        <v>9955</v>
      </c>
      <c r="B3019" s="11"/>
      <c r="C3019" s="11" t="s">
        <v>9956</v>
      </c>
      <c r="D3019" s="11" t="s">
        <v>9957</v>
      </c>
      <c r="G3019" s="11" t="s">
        <v>9958</v>
      </c>
    </row>
    <row r="3020" spans="1:7" x14ac:dyDescent="0.3">
      <c r="A3020" s="11" t="s">
        <v>9959</v>
      </c>
      <c r="B3020" s="11">
        <v>2016</v>
      </c>
      <c r="C3020" s="11" t="s">
        <v>9960</v>
      </c>
      <c r="D3020" s="11"/>
      <c r="E3020" s="11" t="s">
        <v>9961</v>
      </c>
      <c r="F3020" s="11" t="s">
        <v>9962</v>
      </c>
    </row>
    <row r="3021" spans="1:7" x14ac:dyDescent="0.3">
      <c r="A3021" s="11" t="s">
        <v>9963</v>
      </c>
      <c r="B3021" s="11">
        <v>2013</v>
      </c>
      <c r="C3021" s="11" t="s">
        <v>9964</v>
      </c>
      <c r="D3021" s="11" t="s">
        <v>9965</v>
      </c>
      <c r="E3021" s="11">
        <v>15</v>
      </c>
      <c r="F3021" s="11">
        <v>3</v>
      </c>
    </row>
    <row r="3022" spans="1:7" x14ac:dyDescent="0.3">
      <c r="A3022" s="11" t="s">
        <v>9966</v>
      </c>
      <c r="B3022" s="11">
        <v>2017</v>
      </c>
      <c r="C3022" s="11" t="s">
        <v>9967</v>
      </c>
      <c r="D3022" s="11" t="s">
        <v>9968</v>
      </c>
      <c r="G3022" s="11" t="s">
        <v>9969</v>
      </c>
    </row>
    <row r="3023" spans="1:7" x14ac:dyDescent="0.3">
      <c r="A3023" s="11" t="s">
        <v>9970</v>
      </c>
      <c r="B3023" s="11">
        <v>2014</v>
      </c>
      <c r="C3023" s="11" t="s">
        <v>9971</v>
      </c>
      <c r="D3023" s="11" t="s">
        <v>9972</v>
      </c>
      <c r="E3023" s="11">
        <v>86</v>
      </c>
      <c r="F3023" s="11">
        <v>3</v>
      </c>
      <c r="G3023" s="11" t="s">
        <v>1102</v>
      </c>
    </row>
    <row r="3024" spans="1:7" x14ac:dyDescent="0.3">
      <c r="A3024" s="11" t="s">
        <v>9973</v>
      </c>
      <c r="B3024" s="11">
        <v>2016</v>
      </c>
      <c r="C3024" s="11" t="s">
        <v>9974</v>
      </c>
      <c r="D3024" s="11" t="s">
        <v>9975</v>
      </c>
      <c r="G3024" s="11" t="s">
        <v>9976</v>
      </c>
    </row>
    <row r="3025" spans="1:7" x14ac:dyDescent="0.3">
      <c r="A3025" s="11" t="s">
        <v>9977</v>
      </c>
      <c r="B3025" s="11">
        <v>2018</v>
      </c>
      <c r="C3025" s="11" t="s">
        <v>9978</v>
      </c>
      <c r="D3025" s="11" t="s">
        <v>9979</v>
      </c>
      <c r="E3025" s="11">
        <v>6</v>
      </c>
      <c r="G3025" s="11" t="s">
        <v>9980</v>
      </c>
    </row>
    <row r="3026" spans="1:7" x14ac:dyDescent="0.3">
      <c r="A3026" s="11" t="s">
        <v>9981</v>
      </c>
      <c r="B3026" s="11">
        <v>2014</v>
      </c>
      <c r="C3026" s="11" t="s">
        <v>9982</v>
      </c>
      <c r="D3026" s="11" t="s">
        <v>9983</v>
      </c>
      <c r="G3026" s="11" t="s">
        <v>9984</v>
      </c>
    </row>
    <row r="3027" spans="1:7" x14ac:dyDescent="0.3">
      <c r="A3027" s="11" t="s">
        <v>9985</v>
      </c>
      <c r="B3027" s="11">
        <v>2018</v>
      </c>
      <c r="C3027" s="11" t="s">
        <v>9986</v>
      </c>
      <c r="D3027" s="11" t="s">
        <v>9951</v>
      </c>
    </row>
    <row r="3028" spans="1:7" x14ac:dyDescent="0.3">
      <c r="A3028" s="11" t="s">
        <v>9987</v>
      </c>
      <c r="B3028" s="11">
        <v>2011</v>
      </c>
      <c r="C3028" s="11" t="s">
        <v>9988</v>
      </c>
      <c r="D3028" s="11" t="s">
        <v>9989</v>
      </c>
      <c r="G3028" s="11" t="s">
        <v>9990</v>
      </c>
    </row>
    <row r="3029" spans="1:7" x14ac:dyDescent="0.3">
      <c r="A3029" s="11" t="s">
        <v>9991</v>
      </c>
      <c r="B3029" s="11">
        <v>2017</v>
      </c>
      <c r="C3029" s="11" t="s">
        <v>9992</v>
      </c>
      <c r="D3029" s="11" t="s">
        <v>1703</v>
      </c>
      <c r="G3029" s="11" t="s">
        <v>9993</v>
      </c>
    </row>
    <row r="3030" spans="1:7" x14ac:dyDescent="0.3">
      <c r="A3030" s="11" t="s">
        <v>9994</v>
      </c>
      <c r="B3030" s="11">
        <v>2016</v>
      </c>
      <c r="C3030" s="11" t="s">
        <v>9995</v>
      </c>
      <c r="D3030" s="11"/>
    </row>
    <row r="3031" spans="1:7" x14ac:dyDescent="0.3">
      <c r="A3031" s="11" t="s">
        <v>9996</v>
      </c>
      <c r="B3031" s="11">
        <v>2018</v>
      </c>
      <c r="C3031" s="11" t="s">
        <v>6126</v>
      </c>
      <c r="D3031" s="11" t="s">
        <v>3200</v>
      </c>
    </row>
    <row r="3032" spans="1:7" x14ac:dyDescent="0.3">
      <c r="A3032" s="11" t="s">
        <v>9997</v>
      </c>
      <c r="B3032" s="11">
        <v>2017</v>
      </c>
      <c r="C3032" s="11" t="s">
        <v>6468</v>
      </c>
      <c r="D3032" s="11" t="s">
        <v>9998</v>
      </c>
    </row>
    <row r="3033" spans="1:7" x14ac:dyDescent="0.3">
      <c r="A3033" s="11" t="s">
        <v>9999</v>
      </c>
      <c r="B3033" s="11">
        <v>2016</v>
      </c>
      <c r="C3033" s="11" t="s">
        <v>10000</v>
      </c>
      <c r="D3033" s="11"/>
    </row>
    <row r="3034" spans="1:7" x14ac:dyDescent="0.3">
      <c r="A3034" s="11" t="s">
        <v>10001</v>
      </c>
      <c r="B3034" s="11">
        <v>2018</v>
      </c>
      <c r="C3034" s="11" t="s">
        <v>526</v>
      </c>
      <c r="D3034" s="11" t="s">
        <v>527</v>
      </c>
      <c r="E3034" s="11">
        <v>51</v>
      </c>
      <c r="F3034" s="11">
        <v>4</v>
      </c>
      <c r="G3034" s="11" t="s">
        <v>2372</v>
      </c>
    </row>
    <row r="3035" spans="1:7" x14ac:dyDescent="0.3">
      <c r="A3035" s="11" t="s">
        <v>10002</v>
      </c>
      <c r="B3035" s="11">
        <v>2015</v>
      </c>
      <c r="C3035" s="11" t="s">
        <v>7537</v>
      </c>
      <c r="D3035" s="11" t="s">
        <v>10003</v>
      </c>
      <c r="G3035" s="11" t="s">
        <v>7539</v>
      </c>
    </row>
    <row r="3036" spans="1:7" x14ac:dyDescent="0.3">
      <c r="A3036" s="11" t="s">
        <v>488</v>
      </c>
      <c r="B3036" s="11">
        <v>2016</v>
      </c>
      <c r="C3036" s="11" t="s">
        <v>10004</v>
      </c>
      <c r="D3036" s="11" t="s">
        <v>10005</v>
      </c>
      <c r="E3036" s="11">
        <v>1</v>
      </c>
      <c r="F3036" s="11">
        <v>1</v>
      </c>
      <c r="G3036" s="11">
        <v>11</v>
      </c>
    </row>
    <row r="3037" spans="1:7" x14ac:dyDescent="0.3">
      <c r="A3037" s="11" t="s">
        <v>10006</v>
      </c>
      <c r="B3037" s="11">
        <v>2015</v>
      </c>
      <c r="C3037" s="11" t="s">
        <v>1919</v>
      </c>
      <c r="D3037" s="11" t="s">
        <v>3205</v>
      </c>
      <c r="E3037" s="11">
        <v>10</v>
      </c>
      <c r="F3037" s="11">
        <v>4</v>
      </c>
      <c r="G3037" s="11" t="s">
        <v>1920</v>
      </c>
    </row>
    <row r="3038" spans="1:7" x14ac:dyDescent="0.3">
      <c r="A3038" s="11" t="s">
        <v>10007</v>
      </c>
      <c r="B3038" s="11">
        <v>2013</v>
      </c>
      <c r="C3038" s="11" t="s">
        <v>10008</v>
      </c>
      <c r="D3038" s="11" t="s">
        <v>10009</v>
      </c>
      <c r="E3038" s="11">
        <v>3</v>
      </c>
      <c r="F3038" s="11">
        <v>3</v>
      </c>
      <c r="G3038" s="11" t="s">
        <v>10010</v>
      </c>
    </row>
    <row r="3039" spans="1:7" x14ac:dyDescent="0.3">
      <c r="A3039" s="11" t="s">
        <v>10011</v>
      </c>
      <c r="B3039" s="11">
        <v>2014</v>
      </c>
      <c r="C3039" s="11" t="s">
        <v>10012</v>
      </c>
      <c r="D3039" s="11" t="s">
        <v>4554</v>
      </c>
    </row>
    <row r="3040" spans="1:7" x14ac:dyDescent="0.3">
      <c r="A3040" s="11" t="s">
        <v>10013</v>
      </c>
      <c r="B3040" s="11">
        <v>2018</v>
      </c>
      <c r="C3040" s="11" t="s">
        <v>6519</v>
      </c>
      <c r="D3040" s="11" t="s">
        <v>10014</v>
      </c>
      <c r="G3040" s="11" t="s">
        <v>2587</v>
      </c>
    </row>
    <row r="3041" spans="1:8" x14ac:dyDescent="0.3">
      <c r="A3041" s="11" t="s">
        <v>10015</v>
      </c>
      <c r="B3041" s="11">
        <v>2018</v>
      </c>
      <c r="C3041" s="11" t="s">
        <v>3196</v>
      </c>
      <c r="D3041" s="11" t="s">
        <v>10016</v>
      </c>
    </row>
    <row r="3042" spans="1:8" x14ac:dyDescent="0.3">
      <c r="A3042" s="11" t="s">
        <v>10017</v>
      </c>
      <c r="B3042" s="11">
        <v>2014</v>
      </c>
      <c r="C3042" s="11" t="s">
        <v>6216</v>
      </c>
      <c r="D3042" s="11" t="s">
        <v>3755</v>
      </c>
      <c r="G3042" s="11" t="s">
        <v>1057</v>
      </c>
    </row>
    <row r="3043" spans="1:8" x14ac:dyDescent="0.3">
      <c r="A3043" s="11" t="s">
        <v>10018</v>
      </c>
      <c r="B3043" s="11">
        <v>2018</v>
      </c>
      <c r="C3043" s="11" t="s">
        <v>3140</v>
      </c>
      <c r="D3043" s="11" t="s">
        <v>3141</v>
      </c>
      <c r="G3043" s="11" t="s">
        <v>1950</v>
      </c>
    </row>
    <row r="3044" spans="1:8" x14ac:dyDescent="0.3">
      <c r="A3044" s="11" t="s">
        <v>10019</v>
      </c>
      <c r="B3044" s="11">
        <v>2000</v>
      </c>
      <c r="C3044" s="11" t="s">
        <v>10020</v>
      </c>
      <c r="D3044" s="11" t="s">
        <v>10021</v>
      </c>
      <c r="E3044" s="11">
        <v>3</v>
      </c>
      <c r="F3044" s="11">
        <v>2</v>
      </c>
      <c r="H3044" s="11" t="s">
        <v>10022</v>
      </c>
    </row>
    <row r="3045" spans="1:8" x14ac:dyDescent="0.3">
      <c r="A3045" s="11" t="s">
        <v>10023</v>
      </c>
      <c r="B3045" s="11">
        <v>2022</v>
      </c>
      <c r="C3045" s="11" t="s">
        <v>10024</v>
      </c>
      <c r="D3045" s="11" t="s">
        <v>10025</v>
      </c>
      <c r="H3045" s="11" t="s">
        <v>10026</v>
      </c>
    </row>
    <row r="3046" spans="1:8" x14ac:dyDescent="0.3">
      <c r="A3046" s="11" t="s">
        <v>10027</v>
      </c>
      <c r="B3046" s="11">
        <v>2022</v>
      </c>
      <c r="C3046" s="11" t="s">
        <v>6032</v>
      </c>
      <c r="D3046" s="11" t="s">
        <v>1115</v>
      </c>
      <c r="G3046" s="11" t="s">
        <v>6034</v>
      </c>
    </row>
    <row r="3047" spans="1:8" x14ac:dyDescent="0.3">
      <c r="A3047" s="11" t="s">
        <v>10028</v>
      </c>
      <c r="B3047" s="11">
        <v>2008</v>
      </c>
      <c r="C3047" s="11" t="s">
        <v>10029</v>
      </c>
      <c r="D3047" s="11" t="s">
        <v>10030</v>
      </c>
      <c r="H3047" s="8" t="s">
        <v>10031</v>
      </c>
    </row>
    <row r="3048" spans="1:8" x14ac:dyDescent="0.3">
      <c r="A3048" s="11" t="s">
        <v>10032</v>
      </c>
      <c r="B3048" s="11">
        <v>2021</v>
      </c>
      <c r="C3048" s="11" t="s">
        <v>10033</v>
      </c>
      <c r="D3048" s="11" t="s">
        <v>10034</v>
      </c>
      <c r="G3048" s="11" t="s">
        <v>10035</v>
      </c>
      <c r="H3048" s="11" t="s">
        <v>10036</v>
      </c>
    </row>
    <row r="3049" spans="1:8" x14ac:dyDescent="0.3">
      <c r="A3049" s="11" t="s">
        <v>10037</v>
      </c>
      <c r="B3049" s="11">
        <v>2023</v>
      </c>
      <c r="C3049" s="11" t="s">
        <v>10038</v>
      </c>
      <c r="D3049" s="11" t="s">
        <v>10039</v>
      </c>
      <c r="G3049" s="11" t="s">
        <v>10040</v>
      </c>
      <c r="H3049" s="11" t="s">
        <v>10041</v>
      </c>
    </row>
    <row r="3050" spans="1:8" x14ac:dyDescent="0.3">
      <c r="A3050" s="11" t="s">
        <v>10042</v>
      </c>
      <c r="B3050" s="11">
        <v>2022</v>
      </c>
      <c r="C3050" s="11" t="s">
        <v>10043</v>
      </c>
      <c r="D3050" s="11" t="s">
        <v>10044</v>
      </c>
      <c r="G3050" s="11" t="s">
        <v>10045</v>
      </c>
      <c r="H3050" s="11" t="s">
        <v>10046</v>
      </c>
    </row>
    <row r="3051" spans="1:8" x14ac:dyDescent="0.3">
      <c r="A3051" s="11" t="s">
        <v>10047</v>
      </c>
      <c r="B3051" s="11">
        <v>2022</v>
      </c>
      <c r="C3051" s="11" t="s">
        <v>10048</v>
      </c>
      <c r="D3051" s="11" t="s">
        <v>10049</v>
      </c>
      <c r="G3051" s="11" t="s">
        <v>10050</v>
      </c>
      <c r="H3051" s="11" t="s">
        <v>10051</v>
      </c>
    </row>
    <row r="3052" spans="1:8" x14ac:dyDescent="0.3">
      <c r="A3052" s="11" t="s">
        <v>10052</v>
      </c>
      <c r="B3052" s="11">
        <v>2022</v>
      </c>
      <c r="C3052" s="11" t="s">
        <v>10053</v>
      </c>
      <c r="D3052" s="11" t="s">
        <v>10054</v>
      </c>
      <c r="G3052" s="11" t="s">
        <v>2197</v>
      </c>
      <c r="H3052" s="11" t="s">
        <v>10055</v>
      </c>
    </row>
    <row r="3053" spans="1:8" x14ac:dyDescent="0.3">
      <c r="A3053" s="11" t="s">
        <v>10056</v>
      </c>
      <c r="B3053" s="11">
        <v>2013</v>
      </c>
      <c r="C3053" s="11" t="s">
        <v>572</v>
      </c>
      <c r="D3053" s="11" t="s">
        <v>683</v>
      </c>
      <c r="E3053" s="11">
        <v>27</v>
      </c>
      <c r="F3053" s="11">
        <v>1</v>
      </c>
      <c r="G3053" s="11" t="s">
        <v>3244</v>
      </c>
      <c r="H3053" s="11" t="s">
        <v>10057</v>
      </c>
    </row>
    <row r="3054" spans="1:8" x14ac:dyDescent="0.3">
      <c r="A3054" s="11" t="s">
        <v>10058</v>
      </c>
      <c r="B3054" s="11">
        <v>2023</v>
      </c>
      <c r="C3054" s="11" t="s">
        <v>10059</v>
      </c>
      <c r="D3054" s="11" t="s">
        <v>10060</v>
      </c>
      <c r="E3054" s="11">
        <v>60</v>
      </c>
      <c r="F3054" s="11">
        <v>5</v>
      </c>
      <c r="G3054" s="11">
        <v>103450</v>
      </c>
      <c r="H3054" s="11" t="s">
        <v>10061</v>
      </c>
    </row>
    <row r="3055" spans="1:8" x14ac:dyDescent="0.3">
      <c r="A3055" s="11" t="s">
        <v>10062</v>
      </c>
      <c r="B3055" s="11">
        <v>2022</v>
      </c>
      <c r="C3055" s="11" t="s">
        <v>10063</v>
      </c>
      <c r="D3055" s="11" t="s">
        <v>10064</v>
      </c>
      <c r="H3055" s="11" t="s">
        <v>10065</v>
      </c>
    </row>
    <row r="3056" spans="1:8" x14ac:dyDescent="0.3">
      <c r="A3056" s="11" t="s">
        <v>10066</v>
      </c>
      <c r="B3056" s="11">
        <v>2017</v>
      </c>
      <c r="C3056" s="11" t="s">
        <v>474</v>
      </c>
      <c r="D3056" s="11" t="s">
        <v>6303</v>
      </c>
      <c r="G3056" s="11" t="s">
        <v>476</v>
      </c>
      <c r="H3056" s="11" t="s">
        <v>10067</v>
      </c>
    </row>
    <row r="3057" spans="1:8" x14ac:dyDescent="0.3">
      <c r="A3057" s="11" t="s">
        <v>10068</v>
      </c>
      <c r="B3057" s="11">
        <v>2022</v>
      </c>
      <c r="C3057" s="11" t="s">
        <v>10069</v>
      </c>
      <c r="D3057" s="11" t="s">
        <v>10070</v>
      </c>
      <c r="G3057" s="11" t="s">
        <v>10071</v>
      </c>
    </row>
    <row r="3058" spans="1:8" x14ac:dyDescent="0.3">
      <c r="A3058" s="11" t="s">
        <v>10072</v>
      </c>
      <c r="B3058" s="11">
        <v>2022</v>
      </c>
      <c r="C3058" s="11" t="s">
        <v>10073</v>
      </c>
      <c r="D3058" s="11" t="s">
        <v>10074</v>
      </c>
      <c r="G3058" s="11" t="s">
        <v>10075</v>
      </c>
      <c r="H3058" s="11" t="s">
        <v>10076</v>
      </c>
    </row>
    <row r="3059" spans="1:8" x14ac:dyDescent="0.3">
      <c r="A3059" s="11" t="s">
        <v>10068</v>
      </c>
      <c r="B3059" s="11">
        <v>2022</v>
      </c>
      <c r="C3059" s="11" t="s">
        <v>10077</v>
      </c>
      <c r="D3059" s="11" t="s">
        <v>10078</v>
      </c>
      <c r="G3059" s="11" t="s">
        <v>10079</v>
      </c>
    </row>
    <row r="3060" spans="1:8" x14ac:dyDescent="0.3">
      <c r="A3060" s="11" t="s">
        <v>10080</v>
      </c>
      <c r="B3060" s="11">
        <v>2019</v>
      </c>
      <c r="C3060" s="11" t="s">
        <v>10081</v>
      </c>
      <c r="D3060" s="11" t="s">
        <v>10082</v>
      </c>
      <c r="H3060" s="11" t="s">
        <v>10083</v>
      </c>
    </row>
    <row r="3061" spans="1:8" x14ac:dyDescent="0.3">
      <c r="A3061" s="11" t="s">
        <v>10084</v>
      </c>
      <c r="B3061" s="11">
        <v>2019</v>
      </c>
      <c r="C3061" s="11" t="s">
        <v>465</v>
      </c>
      <c r="D3061" s="11" t="s">
        <v>10085</v>
      </c>
      <c r="G3061" s="11" t="s">
        <v>467</v>
      </c>
      <c r="H3061" s="11" t="s">
        <v>468</v>
      </c>
    </row>
    <row r="3062" spans="1:8" x14ac:dyDescent="0.3">
      <c r="A3062" s="11" t="s">
        <v>10086</v>
      </c>
      <c r="B3062" s="11">
        <v>2023</v>
      </c>
      <c r="C3062" s="11" t="s">
        <v>810</v>
      </c>
      <c r="D3062" s="11" t="s">
        <v>8867</v>
      </c>
      <c r="G3062" s="11" t="s">
        <v>2643</v>
      </c>
      <c r="H3062" s="11" t="s">
        <v>813</v>
      </c>
    </row>
    <row r="3063" spans="1:8" x14ac:dyDescent="0.3">
      <c r="A3063" s="11" t="s">
        <v>10087</v>
      </c>
      <c r="B3063" s="11">
        <v>2020</v>
      </c>
      <c r="C3063" s="11" t="s">
        <v>10088</v>
      </c>
      <c r="D3063" s="11" t="s">
        <v>1091</v>
      </c>
      <c r="E3063" s="11">
        <v>33</v>
      </c>
      <c r="G3063" s="11" t="s">
        <v>10089</v>
      </c>
    </row>
    <row r="3064" spans="1:8" x14ac:dyDescent="0.3">
      <c r="A3064" s="11" t="s">
        <v>10086</v>
      </c>
      <c r="B3064" s="11">
        <v>2023</v>
      </c>
      <c r="C3064" s="11" t="s">
        <v>10090</v>
      </c>
      <c r="D3064" s="11" t="s">
        <v>6550</v>
      </c>
      <c r="E3064" s="11">
        <v>126</v>
      </c>
      <c r="G3064" s="11">
        <v>106991</v>
      </c>
      <c r="H3064" s="11" t="s">
        <v>10091</v>
      </c>
    </row>
    <row r="3065" spans="1:8" x14ac:dyDescent="0.3">
      <c r="A3065" s="11" t="s">
        <v>10092</v>
      </c>
      <c r="B3065" s="11">
        <v>2010</v>
      </c>
      <c r="C3065" s="11" t="s">
        <v>10093</v>
      </c>
      <c r="D3065" s="11" t="s">
        <v>10094</v>
      </c>
      <c r="G3065" s="11" t="s">
        <v>1666</v>
      </c>
    </row>
    <row r="3066" spans="1:8" x14ac:dyDescent="0.3">
      <c r="A3066" s="11" t="s">
        <v>10095</v>
      </c>
      <c r="B3066" s="11">
        <v>2015</v>
      </c>
      <c r="C3066" s="11" t="s">
        <v>1919</v>
      </c>
      <c r="D3066" s="11" t="s">
        <v>10096</v>
      </c>
      <c r="E3066" s="11">
        <v>10</v>
      </c>
      <c r="F3066" s="11">
        <v>4</v>
      </c>
      <c r="G3066" s="11" t="s">
        <v>1920</v>
      </c>
      <c r="H3066" s="11" t="s">
        <v>1833</v>
      </c>
    </row>
    <row r="3067" spans="1:8" x14ac:dyDescent="0.3">
      <c r="A3067" s="11" t="s">
        <v>10097</v>
      </c>
      <c r="B3067" s="11">
        <v>2012</v>
      </c>
      <c r="C3067" s="11" t="s">
        <v>1242</v>
      </c>
      <c r="D3067" s="11" t="s">
        <v>10098</v>
      </c>
      <c r="G3067" s="11" t="s">
        <v>1923</v>
      </c>
      <c r="H3067" s="11" t="s">
        <v>10099</v>
      </c>
    </row>
    <row r="3068" spans="1:8" x14ac:dyDescent="0.3">
      <c r="A3068" s="11" t="s">
        <v>10100</v>
      </c>
      <c r="B3068" s="11">
        <v>2023</v>
      </c>
      <c r="C3068" s="11" t="s">
        <v>283</v>
      </c>
      <c r="D3068" s="11" t="s">
        <v>10060</v>
      </c>
      <c r="E3068" s="11">
        <v>60</v>
      </c>
      <c r="F3068" s="11">
        <v>4</v>
      </c>
      <c r="G3068" s="11">
        <v>103381</v>
      </c>
      <c r="H3068" s="11" t="s">
        <v>4100</v>
      </c>
    </row>
    <row r="3069" spans="1:8" x14ac:dyDescent="0.3">
      <c r="A3069" s="11" t="s">
        <v>10101</v>
      </c>
      <c r="B3069" s="11">
        <v>2023</v>
      </c>
      <c r="C3069" s="11" t="s">
        <v>6045</v>
      </c>
      <c r="D3069" s="11" t="s">
        <v>10102</v>
      </c>
      <c r="H3069" s="11" t="s">
        <v>10103</v>
      </c>
    </row>
    <row r="3070" spans="1:8" x14ac:dyDescent="0.3">
      <c r="A3070" s="11" t="s">
        <v>10104</v>
      </c>
      <c r="B3070" s="11">
        <v>2022</v>
      </c>
      <c r="C3070" s="11" t="s">
        <v>10105</v>
      </c>
      <c r="D3070" s="11" t="s">
        <v>10106</v>
      </c>
    </row>
    <row r="3071" spans="1:8" x14ac:dyDescent="0.3">
      <c r="A3071" s="11" t="s">
        <v>10107</v>
      </c>
      <c r="B3071" s="11">
        <v>2023</v>
      </c>
      <c r="C3071" s="11" t="s">
        <v>10108</v>
      </c>
      <c r="D3071" s="11" t="s">
        <v>10109</v>
      </c>
      <c r="G3071" s="11" t="s">
        <v>10110</v>
      </c>
      <c r="H3071" s="11" t="s">
        <v>10111</v>
      </c>
    </row>
    <row r="3072" spans="1:8" x14ac:dyDescent="0.3">
      <c r="A3072" s="11" t="s">
        <v>10112</v>
      </c>
      <c r="B3072" s="11">
        <v>2015</v>
      </c>
      <c r="C3072" s="11" t="s">
        <v>1614</v>
      </c>
      <c r="D3072" s="11" t="s">
        <v>1615</v>
      </c>
      <c r="G3072" s="11" t="s">
        <v>1616</v>
      </c>
      <c r="H3072" s="11" t="s">
        <v>10113</v>
      </c>
    </row>
    <row r="3073" spans="1:8" x14ac:dyDescent="0.3">
      <c r="A3073" s="11" t="s">
        <v>10114</v>
      </c>
      <c r="B3073" s="11">
        <v>2016</v>
      </c>
      <c r="C3073" s="11" t="s">
        <v>6311</v>
      </c>
      <c r="D3073" s="11" t="s">
        <v>6312</v>
      </c>
      <c r="G3073" s="11" t="s">
        <v>10115</v>
      </c>
    </row>
    <row r="3074" spans="1:8" x14ac:dyDescent="0.3">
      <c r="A3074" s="11" t="s">
        <v>10116</v>
      </c>
      <c r="B3074" s="11">
        <v>2017</v>
      </c>
      <c r="C3074" s="11" t="s">
        <v>6322</v>
      </c>
      <c r="D3074" s="11" t="s">
        <v>1703</v>
      </c>
      <c r="G3074" s="11" t="s">
        <v>1704</v>
      </c>
      <c r="H3074" s="11" t="s">
        <v>10099</v>
      </c>
    </row>
    <row r="3075" spans="1:8" x14ac:dyDescent="0.3">
      <c r="A3075" s="11" t="s">
        <v>10117</v>
      </c>
      <c r="B3075" s="11">
        <v>2018</v>
      </c>
      <c r="C3075" s="11" t="s">
        <v>6315</v>
      </c>
      <c r="D3075" s="11" t="s">
        <v>10118</v>
      </c>
      <c r="E3075" s="11">
        <v>15</v>
      </c>
      <c r="G3075" s="11" t="s">
        <v>747</v>
      </c>
    </row>
    <row r="3076" spans="1:8" x14ac:dyDescent="0.3">
      <c r="A3076" s="11" t="s">
        <v>10119</v>
      </c>
      <c r="B3076" s="11">
        <v>2023</v>
      </c>
      <c r="C3076" s="11" t="s">
        <v>10120</v>
      </c>
      <c r="D3076" s="11" t="s">
        <v>10121</v>
      </c>
      <c r="E3076" s="11">
        <v>9</v>
      </c>
      <c r="F3076" s="11">
        <v>3</v>
      </c>
      <c r="G3076" s="11" t="s">
        <v>6001</v>
      </c>
    </row>
    <row r="3077" spans="1:8" x14ac:dyDescent="0.3">
      <c r="A3077" s="11" t="s">
        <v>10122</v>
      </c>
      <c r="B3077" s="11">
        <v>2022</v>
      </c>
      <c r="C3077" s="11" t="s">
        <v>10123</v>
      </c>
      <c r="D3077" s="11" t="s">
        <v>10124</v>
      </c>
      <c r="G3077" s="11" t="s">
        <v>10125</v>
      </c>
    </row>
    <row r="3078" spans="1:8" x14ac:dyDescent="0.3">
      <c r="A3078" s="11" t="s">
        <v>10126</v>
      </c>
      <c r="B3078" s="11">
        <v>2022</v>
      </c>
      <c r="C3078" s="11" t="s">
        <v>10127</v>
      </c>
      <c r="D3078" s="11" t="s">
        <v>10128</v>
      </c>
      <c r="H3078" s="11" t="s">
        <v>10129</v>
      </c>
    </row>
    <row r="3079" spans="1:8" x14ac:dyDescent="0.3">
      <c r="A3079" s="11" t="s">
        <v>10130</v>
      </c>
      <c r="B3079" s="11">
        <v>2023</v>
      </c>
      <c r="C3079" s="11" t="s">
        <v>10131</v>
      </c>
      <c r="D3079" s="11" t="s">
        <v>828</v>
      </c>
      <c r="E3079" s="11">
        <v>17</v>
      </c>
      <c r="G3079" s="11" t="s">
        <v>10132</v>
      </c>
      <c r="H3079" s="11" t="s">
        <v>10133</v>
      </c>
    </row>
    <row r="3080" spans="1:8" x14ac:dyDescent="0.3">
      <c r="A3080" s="11" t="s">
        <v>10134</v>
      </c>
      <c r="B3080" s="11">
        <v>2022</v>
      </c>
      <c r="C3080" s="11" t="s">
        <v>10135</v>
      </c>
      <c r="D3080" s="11" t="s">
        <v>10060</v>
      </c>
      <c r="E3080" s="11">
        <v>59</v>
      </c>
      <c r="F3080" s="11">
        <v>1</v>
      </c>
      <c r="G3080" s="11">
        <v>102760</v>
      </c>
      <c r="H3080" s="11" t="s">
        <v>10136</v>
      </c>
    </row>
    <row r="3081" spans="1:8" x14ac:dyDescent="0.3">
      <c r="A3081" s="11" t="s">
        <v>10137</v>
      </c>
      <c r="B3081" s="11">
        <v>2021</v>
      </c>
      <c r="C3081" s="11" t="s">
        <v>10138</v>
      </c>
      <c r="D3081" s="11" t="s">
        <v>10139</v>
      </c>
      <c r="H3081" s="11" t="s">
        <v>10140</v>
      </c>
    </row>
    <row r="3082" spans="1:8" x14ac:dyDescent="0.3">
      <c r="A3082" s="11" t="s">
        <v>10141</v>
      </c>
      <c r="B3082" s="11">
        <v>2020</v>
      </c>
      <c r="C3082" s="11" t="s">
        <v>10142</v>
      </c>
      <c r="D3082" s="11" t="s">
        <v>10143</v>
      </c>
      <c r="H3082" s="11" t="s">
        <v>10144</v>
      </c>
    </row>
    <row r="3083" spans="1:8" x14ac:dyDescent="0.3">
      <c r="A3083" s="11" t="s">
        <v>10145</v>
      </c>
      <c r="B3083" s="11">
        <v>2021</v>
      </c>
      <c r="C3083" s="11" t="s">
        <v>10146</v>
      </c>
      <c r="D3083" s="11" t="s">
        <v>10147</v>
      </c>
      <c r="H3083" s="11" t="s">
        <v>10148</v>
      </c>
    </row>
    <row r="3084" spans="1:8" x14ac:dyDescent="0.3">
      <c r="A3084" s="11" t="s">
        <v>10149</v>
      </c>
      <c r="B3084" s="11">
        <v>2022</v>
      </c>
      <c r="C3084" s="11" t="s">
        <v>10150</v>
      </c>
      <c r="D3084" s="11" t="s">
        <v>10151</v>
      </c>
      <c r="G3084" s="11" t="s">
        <v>10152</v>
      </c>
      <c r="H3084" s="11" t="s">
        <v>10153</v>
      </c>
    </row>
    <row r="3085" spans="1:8" x14ac:dyDescent="0.3">
      <c r="A3085" s="11" t="s">
        <v>10154</v>
      </c>
      <c r="B3085" s="11">
        <v>2020</v>
      </c>
      <c r="C3085" s="11" t="s">
        <v>10155</v>
      </c>
      <c r="D3085" s="11" t="s">
        <v>683</v>
      </c>
      <c r="E3085" s="11">
        <v>34</v>
      </c>
      <c r="F3085" s="11">
        <v>1</v>
      </c>
      <c r="G3085" s="11" t="s">
        <v>505</v>
      </c>
      <c r="H3085" s="11" t="s">
        <v>684</v>
      </c>
    </row>
    <row r="3086" spans="1:8" x14ac:dyDescent="0.3">
      <c r="A3086" s="11" t="s">
        <v>10156</v>
      </c>
      <c r="B3086" s="11">
        <v>2020</v>
      </c>
      <c r="C3086" s="11" t="s">
        <v>10157</v>
      </c>
      <c r="D3086" s="11" t="s">
        <v>10158</v>
      </c>
      <c r="H3086" s="11" t="s">
        <v>10159</v>
      </c>
    </row>
    <row r="3087" spans="1:8" x14ac:dyDescent="0.3">
      <c r="A3087" s="11" t="s">
        <v>10160</v>
      </c>
      <c r="B3087" s="11">
        <v>2022</v>
      </c>
      <c r="C3087" s="11" t="s">
        <v>10161</v>
      </c>
      <c r="D3087" s="11" t="s">
        <v>10060</v>
      </c>
      <c r="E3087" s="11">
        <v>59</v>
      </c>
      <c r="F3087" s="11">
        <v>5</v>
      </c>
      <c r="G3087" s="11">
        <v>103009</v>
      </c>
      <c r="H3087" s="11" t="s">
        <v>10162</v>
      </c>
    </row>
    <row r="3088" spans="1:8" x14ac:dyDescent="0.3">
      <c r="A3088" s="11" t="s">
        <v>10163</v>
      </c>
      <c r="B3088" s="11">
        <v>2023</v>
      </c>
      <c r="C3088" s="11" t="s">
        <v>10164</v>
      </c>
      <c r="D3088" s="11" t="s">
        <v>1811</v>
      </c>
      <c r="H3088" s="11" t="s">
        <v>10165</v>
      </c>
    </row>
    <row r="3089" spans="1:8" x14ac:dyDescent="0.3">
      <c r="A3089" s="11" t="s">
        <v>10166</v>
      </c>
      <c r="B3089" s="11">
        <v>2020</v>
      </c>
      <c r="C3089" s="11" t="s">
        <v>10167</v>
      </c>
      <c r="D3089" s="11" t="s">
        <v>10168</v>
      </c>
      <c r="H3089" s="11" t="s">
        <v>10169</v>
      </c>
    </row>
    <row r="3090" spans="1:8" x14ac:dyDescent="0.3">
      <c r="A3090" s="11" t="s">
        <v>10170</v>
      </c>
      <c r="B3090" s="11">
        <v>2019</v>
      </c>
      <c r="C3090" s="11" t="s">
        <v>10171</v>
      </c>
      <c r="D3090" s="11" t="s">
        <v>10172</v>
      </c>
      <c r="E3090" s="11">
        <v>18</v>
      </c>
      <c r="G3090" s="11" t="s">
        <v>10173</v>
      </c>
    </row>
    <row r="3091" spans="1:8" x14ac:dyDescent="0.3">
      <c r="A3091" s="11" t="s">
        <v>10174</v>
      </c>
      <c r="B3091" s="11">
        <v>2017</v>
      </c>
      <c r="C3091" s="11" t="s">
        <v>10175</v>
      </c>
      <c r="D3091" s="11" t="s">
        <v>10176</v>
      </c>
      <c r="G3091" s="11" t="s">
        <v>10177</v>
      </c>
    </row>
    <row r="3092" spans="1:8" x14ac:dyDescent="0.3">
      <c r="A3092" s="11" t="s">
        <v>10178</v>
      </c>
      <c r="B3092" s="11">
        <v>2011</v>
      </c>
      <c r="C3092" s="11" t="s">
        <v>10179</v>
      </c>
      <c r="D3092" s="11" t="s">
        <v>1991</v>
      </c>
      <c r="E3092" s="11">
        <v>38</v>
      </c>
      <c r="F3092" s="11">
        <v>3</v>
      </c>
      <c r="G3092" s="11" t="s">
        <v>10180</v>
      </c>
      <c r="H3092" s="11" t="s">
        <v>10181</v>
      </c>
    </row>
    <row r="3093" spans="1:8" x14ac:dyDescent="0.3">
      <c r="A3093" s="11" t="s">
        <v>10182</v>
      </c>
      <c r="B3093" s="11">
        <v>2019</v>
      </c>
      <c r="C3093" s="11" t="s">
        <v>4154</v>
      </c>
      <c r="D3093" s="11" t="s">
        <v>1052</v>
      </c>
      <c r="G3093" s="11" t="s">
        <v>481</v>
      </c>
      <c r="H3093" s="11" t="s">
        <v>482</v>
      </c>
    </row>
    <row r="3094" spans="1:8" x14ac:dyDescent="0.3">
      <c r="A3094" s="11" t="s">
        <v>10183</v>
      </c>
      <c r="B3094" s="11">
        <v>2017</v>
      </c>
      <c r="C3094" s="11" t="s">
        <v>10184</v>
      </c>
      <c r="D3094" s="11" t="s">
        <v>10185</v>
      </c>
      <c r="H3094" s="11" t="s">
        <v>10186</v>
      </c>
    </row>
    <row r="3095" spans="1:8" x14ac:dyDescent="0.3">
      <c r="A3095" s="11" t="s">
        <v>10187</v>
      </c>
      <c r="B3095" s="11">
        <v>2019</v>
      </c>
      <c r="C3095" s="11" t="s">
        <v>10188</v>
      </c>
      <c r="D3095" s="11" t="s">
        <v>10189</v>
      </c>
    </row>
    <row r="3096" spans="1:8" x14ac:dyDescent="0.3">
      <c r="A3096" s="11" t="s">
        <v>10190</v>
      </c>
      <c r="B3096" s="11">
        <v>2017</v>
      </c>
      <c r="C3096" s="11" t="s">
        <v>515</v>
      </c>
      <c r="D3096" s="11" t="s">
        <v>828</v>
      </c>
      <c r="E3096" s="11">
        <v>11</v>
      </c>
      <c r="F3096" s="11">
        <v>1</v>
      </c>
      <c r="G3096" s="11" t="s">
        <v>517</v>
      </c>
      <c r="H3096" s="11" t="s">
        <v>830</v>
      </c>
    </row>
    <row r="3097" spans="1:8" x14ac:dyDescent="0.3">
      <c r="A3097" s="11" t="s">
        <v>10191</v>
      </c>
      <c r="B3097" s="11">
        <v>2017</v>
      </c>
      <c r="C3097" s="11" t="s">
        <v>6881</v>
      </c>
      <c r="D3097" s="11" t="s">
        <v>6490</v>
      </c>
      <c r="H3097" s="11" t="s">
        <v>10192</v>
      </c>
    </row>
    <row r="3098" spans="1:8" x14ac:dyDescent="0.3">
      <c r="A3098" s="11" t="s">
        <v>10193</v>
      </c>
      <c r="B3098" s="11">
        <v>2022</v>
      </c>
      <c r="C3098" s="11" t="s">
        <v>10194</v>
      </c>
      <c r="D3098" s="11" t="s">
        <v>10195</v>
      </c>
      <c r="G3098" s="11" t="s">
        <v>3149</v>
      </c>
      <c r="H3098" s="11" t="s">
        <v>10196</v>
      </c>
    </row>
    <row r="3099" spans="1:8" x14ac:dyDescent="0.3">
      <c r="A3099" s="11" t="s">
        <v>7799</v>
      </c>
      <c r="B3099" s="11">
        <v>2018</v>
      </c>
      <c r="C3099" s="11" t="s">
        <v>5499</v>
      </c>
      <c r="D3099" s="11" t="s">
        <v>6121</v>
      </c>
      <c r="H3099" s="11" t="s">
        <v>10197</v>
      </c>
    </row>
    <row r="3100" spans="1:8" x14ac:dyDescent="0.3">
      <c r="A3100" s="11" t="s">
        <v>10198</v>
      </c>
      <c r="B3100" s="11">
        <v>2017</v>
      </c>
      <c r="C3100" s="11" t="s">
        <v>7962</v>
      </c>
      <c r="D3100" s="11" t="s">
        <v>10199</v>
      </c>
      <c r="H3100" s="11" t="s">
        <v>10200</v>
      </c>
    </row>
    <row r="3101" spans="1:8" x14ac:dyDescent="0.3">
      <c r="A3101" s="11" t="s">
        <v>10201</v>
      </c>
      <c r="B3101" s="11">
        <v>2022</v>
      </c>
      <c r="C3101" s="11" t="s">
        <v>10202</v>
      </c>
      <c r="D3101" s="11" t="s">
        <v>1077</v>
      </c>
      <c r="E3101" s="11" t="s">
        <v>10203</v>
      </c>
    </row>
    <row r="3102" spans="1:8" x14ac:dyDescent="0.3">
      <c r="A3102" s="11" t="s">
        <v>10204</v>
      </c>
      <c r="B3102" s="11">
        <v>2021</v>
      </c>
      <c r="C3102" s="11" t="s">
        <v>10205</v>
      </c>
      <c r="D3102" s="11" t="s">
        <v>10206</v>
      </c>
      <c r="G3102" s="11" t="s">
        <v>1950</v>
      </c>
      <c r="H3102" s="11" t="s">
        <v>10207</v>
      </c>
    </row>
    <row r="3103" spans="1:8" x14ac:dyDescent="0.3">
      <c r="A3103" s="11" t="s">
        <v>10208</v>
      </c>
      <c r="B3103" s="11">
        <v>2024</v>
      </c>
      <c r="C3103" s="11" t="s">
        <v>10209</v>
      </c>
      <c r="D3103" s="11"/>
      <c r="G3103" s="8" t="s">
        <v>10210</v>
      </c>
    </row>
    <row r="3104" spans="1:8" x14ac:dyDescent="0.3">
      <c r="A3104" s="11" t="s">
        <v>10211</v>
      </c>
      <c r="B3104" s="11">
        <v>2022</v>
      </c>
      <c r="C3104" s="11" t="s">
        <v>10212</v>
      </c>
      <c r="D3104" s="11" t="s">
        <v>4228</v>
      </c>
    </row>
    <row r="3105" spans="1:8" x14ac:dyDescent="0.3">
      <c r="A3105" s="11" t="s">
        <v>10213</v>
      </c>
      <c r="B3105" s="11">
        <v>2021</v>
      </c>
      <c r="C3105" s="11" t="s">
        <v>10214</v>
      </c>
      <c r="D3105" s="11" t="s">
        <v>10005</v>
      </c>
      <c r="E3105" s="11">
        <v>10</v>
      </c>
      <c r="F3105" s="11">
        <v>1</v>
      </c>
      <c r="G3105" s="11">
        <v>15</v>
      </c>
    </row>
    <row r="3106" spans="1:8" x14ac:dyDescent="0.3">
      <c r="A3106" s="11" t="s">
        <v>10215</v>
      </c>
      <c r="B3106" s="11">
        <v>2018</v>
      </c>
      <c r="C3106" s="11" t="s">
        <v>10216</v>
      </c>
      <c r="D3106" s="11" t="s">
        <v>10217</v>
      </c>
      <c r="G3106" s="11" t="s">
        <v>2326</v>
      </c>
    </row>
    <row r="3107" spans="1:8" x14ac:dyDescent="0.3">
      <c r="A3107" s="11" t="s">
        <v>10218</v>
      </c>
      <c r="B3107" s="11">
        <v>2023</v>
      </c>
      <c r="C3107" s="11" t="s">
        <v>10219</v>
      </c>
      <c r="D3107" s="11" t="s">
        <v>10220</v>
      </c>
      <c r="G3107" s="11" t="s">
        <v>1787</v>
      </c>
    </row>
    <row r="3108" spans="1:8" x14ac:dyDescent="0.3">
      <c r="A3108" s="11" t="s">
        <v>10221</v>
      </c>
      <c r="B3108" s="11">
        <v>2023</v>
      </c>
      <c r="C3108" s="11" t="s">
        <v>10222</v>
      </c>
      <c r="D3108" s="11" t="s">
        <v>10223</v>
      </c>
    </row>
    <row r="3109" spans="1:8" x14ac:dyDescent="0.3">
      <c r="A3109" s="11" t="s">
        <v>10224</v>
      </c>
      <c r="B3109" s="11">
        <v>2013</v>
      </c>
      <c r="C3109" s="11" t="s">
        <v>10225</v>
      </c>
      <c r="D3109" s="11" t="s">
        <v>4799</v>
      </c>
      <c r="G3109" s="11" t="s">
        <v>10226</v>
      </c>
    </row>
    <row r="3110" spans="1:8" x14ac:dyDescent="0.3">
      <c r="A3110" s="11" t="s">
        <v>10227</v>
      </c>
      <c r="B3110" s="11">
        <v>2022</v>
      </c>
      <c r="C3110" s="11" t="s">
        <v>10228</v>
      </c>
      <c r="D3110" s="11" t="s">
        <v>10229</v>
      </c>
      <c r="E3110" s="11">
        <v>8</v>
      </c>
      <c r="F3110" s="11">
        <v>4</v>
      </c>
      <c r="G3110" s="11" t="s">
        <v>10230</v>
      </c>
    </row>
    <row r="3111" spans="1:8" x14ac:dyDescent="0.3">
      <c r="A3111" s="11" t="s">
        <v>10231</v>
      </c>
      <c r="B3111" s="11">
        <v>2022</v>
      </c>
      <c r="C3111" s="11" t="s">
        <v>10232</v>
      </c>
      <c r="D3111" s="11" t="s">
        <v>8429</v>
      </c>
      <c r="G3111" s="11" t="s">
        <v>10233</v>
      </c>
    </row>
    <row r="3112" spans="1:8" x14ac:dyDescent="0.3">
      <c r="A3112" s="11" t="s">
        <v>10234</v>
      </c>
      <c r="B3112" s="11">
        <v>2021</v>
      </c>
      <c r="C3112" s="11" t="s">
        <v>10235</v>
      </c>
      <c r="D3112" s="11" t="s">
        <v>1077</v>
      </c>
      <c r="E3112" s="11" t="s">
        <v>10236</v>
      </c>
    </row>
    <row r="3113" spans="1:8" x14ac:dyDescent="0.3">
      <c r="A3113" s="11" t="s">
        <v>10237</v>
      </c>
      <c r="B3113" s="11">
        <v>2013</v>
      </c>
      <c r="C3113" s="11" t="s">
        <v>10238</v>
      </c>
      <c r="D3113" s="11" t="s">
        <v>10239</v>
      </c>
      <c r="G3113" s="11" t="s">
        <v>1787</v>
      </c>
    </row>
    <row r="3114" spans="1:8" x14ac:dyDescent="0.3">
      <c r="A3114" s="11" t="s">
        <v>10240</v>
      </c>
      <c r="B3114" s="11">
        <v>2019</v>
      </c>
      <c r="C3114" s="11" t="s">
        <v>10241</v>
      </c>
      <c r="D3114" s="11" t="s">
        <v>8859</v>
      </c>
      <c r="E3114" s="11">
        <v>13</v>
      </c>
      <c r="F3114" s="11">
        <v>2</v>
      </c>
      <c r="G3114" s="11" t="s">
        <v>7132</v>
      </c>
    </row>
    <row r="3115" spans="1:8" x14ac:dyDescent="0.3">
      <c r="A3115" s="11" t="s">
        <v>10242</v>
      </c>
      <c r="B3115" s="11">
        <v>2008</v>
      </c>
      <c r="C3115" s="11" t="s">
        <v>10243</v>
      </c>
      <c r="D3115" s="11" t="s">
        <v>437</v>
      </c>
      <c r="E3115" s="11">
        <v>24</v>
      </c>
      <c r="F3115" s="11">
        <v>3</v>
      </c>
      <c r="G3115" s="11" t="s">
        <v>10244</v>
      </c>
    </row>
    <row r="3116" spans="1:8" x14ac:dyDescent="0.3">
      <c r="A3116" s="11" t="s">
        <v>3927</v>
      </c>
      <c r="B3116" s="11">
        <v>2018</v>
      </c>
      <c r="C3116" s="11" t="s">
        <v>3929</v>
      </c>
      <c r="D3116" s="11" t="s">
        <v>728</v>
      </c>
      <c r="E3116" s="11" t="s">
        <v>3930</v>
      </c>
    </row>
    <row r="3117" spans="1:8" x14ac:dyDescent="0.3">
      <c r="A3117" s="11" t="s">
        <v>836</v>
      </c>
      <c r="B3117" s="11">
        <v>2019</v>
      </c>
      <c r="C3117" s="11" t="s">
        <v>3718</v>
      </c>
      <c r="D3117" s="11" t="s">
        <v>10245</v>
      </c>
      <c r="G3117" s="11" t="s">
        <v>839</v>
      </c>
      <c r="H3117" s="11" t="s">
        <v>8246</v>
      </c>
    </row>
    <row r="3118" spans="1:8" x14ac:dyDescent="0.3">
      <c r="A3118" s="11" t="s">
        <v>10246</v>
      </c>
      <c r="B3118" s="11">
        <v>2015</v>
      </c>
      <c r="C3118" s="11" t="s">
        <v>10247</v>
      </c>
      <c r="D3118" s="11" t="s">
        <v>1528</v>
      </c>
    </row>
    <row r="3119" spans="1:8" x14ac:dyDescent="0.3">
      <c r="A3119" s="11" t="s">
        <v>10248</v>
      </c>
      <c r="B3119" s="11">
        <v>2012</v>
      </c>
      <c r="C3119" s="11" t="s">
        <v>10249</v>
      </c>
      <c r="D3119" s="11" t="s">
        <v>10250</v>
      </c>
      <c r="E3119" s="11">
        <v>14</v>
      </c>
      <c r="F3119" s="11">
        <v>2</v>
      </c>
      <c r="G3119" s="11" t="s">
        <v>5432</v>
      </c>
    </row>
    <row r="3120" spans="1:8" x14ac:dyDescent="0.3">
      <c r="A3120" s="11" t="s">
        <v>10251</v>
      </c>
      <c r="B3120" s="11">
        <v>2014</v>
      </c>
      <c r="C3120" s="11" t="s">
        <v>10252</v>
      </c>
      <c r="D3120" s="11" t="s">
        <v>1572</v>
      </c>
    </row>
    <row r="3121" spans="1:8" x14ac:dyDescent="0.3">
      <c r="A3121" s="11" t="s">
        <v>10253</v>
      </c>
      <c r="B3121" s="11">
        <v>2021</v>
      </c>
      <c r="C3121" s="11" t="s">
        <v>10254</v>
      </c>
      <c r="D3121" s="11" t="s">
        <v>10255</v>
      </c>
    </row>
    <row r="3122" spans="1:8" x14ac:dyDescent="0.3">
      <c r="A3122" s="11" t="s">
        <v>10256</v>
      </c>
      <c r="B3122" s="11">
        <v>2023</v>
      </c>
      <c r="C3122" s="11" t="s">
        <v>7885</v>
      </c>
      <c r="D3122" s="11" t="s">
        <v>10257</v>
      </c>
    </row>
    <row r="3123" spans="1:8" x14ac:dyDescent="0.3">
      <c r="A3123" s="11" t="s">
        <v>10258</v>
      </c>
      <c r="B3123" s="11">
        <v>2020</v>
      </c>
      <c r="C3123" s="11" t="s">
        <v>10259</v>
      </c>
      <c r="D3123" s="11" t="s">
        <v>1091</v>
      </c>
      <c r="E3123" s="11">
        <v>33</v>
      </c>
      <c r="G3123" s="11" t="s">
        <v>10260</v>
      </c>
    </row>
    <row r="3124" spans="1:8" x14ac:dyDescent="0.3">
      <c r="A3124" s="11" t="s">
        <v>10261</v>
      </c>
      <c r="B3124" s="11">
        <v>2014</v>
      </c>
      <c r="C3124" s="11" t="s">
        <v>10262</v>
      </c>
      <c r="D3124" s="11" t="s">
        <v>10263</v>
      </c>
    </row>
    <row r="3125" spans="1:8" x14ac:dyDescent="0.3">
      <c r="A3125" s="11" t="s">
        <v>10264</v>
      </c>
      <c r="B3125" s="11">
        <v>2021</v>
      </c>
      <c r="C3125" s="11" t="s">
        <v>10265</v>
      </c>
      <c r="D3125" s="11" t="s">
        <v>10266</v>
      </c>
    </row>
    <row r="3126" spans="1:8" x14ac:dyDescent="0.3">
      <c r="A3126" s="11" t="s">
        <v>10267</v>
      </c>
      <c r="B3126" s="11">
        <v>2015</v>
      </c>
      <c r="C3126" s="11" t="s">
        <v>10268</v>
      </c>
      <c r="D3126" s="11" t="s">
        <v>1239</v>
      </c>
      <c r="E3126" s="11">
        <v>10</v>
      </c>
      <c r="F3126" s="11">
        <v>12</v>
      </c>
      <c r="G3126" s="11" t="s">
        <v>10269</v>
      </c>
    </row>
    <row r="3127" spans="1:8" x14ac:dyDescent="0.3">
      <c r="A3127" s="11" t="s">
        <v>10270</v>
      </c>
      <c r="B3127" s="11">
        <v>2019</v>
      </c>
      <c r="C3127" s="11" t="s">
        <v>10271</v>
      </c>
      <c r="D3127" s="11" t="s">
        <v>10272</v>
      </c>
    </row>
    <row r="3128" spans="1:8" x14ac:dyDescent="0.3">
      <c r="A3128" s="11" t="s">
        <v>929</v>
      </c>
      <c r="B3128" s="11">
        <v>2019</v>
      </c>
      <c r="C3128" s="11" t="s">
        <v>8589</v>
      </c>
      <c r="D3128" s="11" t="s">
        <v>10273</v>
      </c>
    </row>
    <row r="3129" spans="1:8" x14ac:dyDescent="0.3">
      <c r="A3129" s="11" t="s">
        <v>4014</v>
      </c>
      <c r="B3129" s="11">
        <v>2019</v>
      </c>
      <c r="C3129" s="11" t="s">
        <v>4785</v>
      </c>
      <c r="D3129" s="11" t="s">
        <v>4786</v>
      </c>
    </row>
    <row r="3130" spans="1:8" x14ac:dyDescent="0.3">
      <c r="A3130" s="11" t="s">
        <v>10274</v>
      </c>
      <c r="B3130" s="11">
        <v>2023</v>
      </c>
      <c r="C3130" s="11" t="s">
        <v>10275</v>
      </c>
      <c r="D3130" s="11" t="s">
        <v>10276</v>
      </c>
    </row>
    <row r="3131" spans="1:8" x14ac:dyDescent="0.3">
      <c r="A3131" s="11" t="s">
        <v>10277</v>
      </c>
      <c r="B3131" s="11">
        <v>2022</v>
      </c>
      <c r="C3131" s="11" t="s">
        <v>10278</v>
      </c>
      <c r="D3131" s="11"/>
      <c r="G3131" s="8" t="s">
        <v>10279</v>
      </c>
    </row>
    <row r="3132" spans="1:8" x14ac:dyDescent="0.3">
      <c r="A3132" s="11" t="s">
        <v>10280</v>
      </c>
      <c r="B3132" s="11">
        <v>2024</v>
      </c>
      <c r="C3132" s="11" t="s">
        <v>10281</v>
      </c>
      <c r="D3132" s="11" t="s">
        <v>8294</v>
      </c>
      <c r="E3132" s="11">
        <v>14</v>
      </c>
      <c r="F3132" s="11">
        <v>8794</v>
      </c>
      <c r="H3132" s="11" t="s">
        <v>10282</v>
      </c>
    </row>
    <row r="3133" spans="1:8" x14ac:dyDescent="0.3">
      <c r="A3133" s="11" t="s">
        <v>10283</v>
      </c>
      <c r="B3133" s="11">
        <v>2024</v>
      </c>
      <c r="C3133" s="11" t="s">
        <v>10284</v>
      </c>
      <c r="D3133" s="11" t="s">
        <v>10285</v>
      </c>
      <c r="G3133" s="11" t="s">
        <v>10286</v>
      </c>
    </row>
    <row r="3134" spans="1:8" x14ac:dyDescent="0.3">
      <c r="A3134" s="11" t="s">
        <v>10287</v>
      </c>
      <c r="B3134" s="11">
        <v>2020</v>
      </c>
      <c r="C3134" s="11" t="s">
        <v>10288</v>
      </c>
      <c r="D3134" s="11" t="s">
        <v>10289</v>
      </c>
    </row>
    <row r="3135" spans="1:8" x14ac:dyDescent="0.3">
      <c r="A3135" s="11" t="s">
        <v>10290</v>
      </c>
      <c r="B3135" s="11">
        <v>2017</v>
      </c>
      <c r="C3135" s="11" t="s">
        <v>10291</v>
      </c>
      <c r="D3135" s="11" t="s">
        <v>3137</v>
      </c>
      <c r="E3135" s="11">
        <v>20</v>
      </c>
      <c r="F3135" s="11">
        <v>8</v>
      </c>
      <c r="G3135" s="11" t="s">
        <v>10292</v>
      </c>
    </row>
    <row r="3136" spans="1:8" x14ac:dyDescent="0.3">
      <c r="A3136" s="11" t="s">
        <v>10293</v>
      </c>
      <c r="B3136" s="11">
        <v>2023</v>
      </c>
      <c r="C3136" s="11" t="s">
        <v>10294</v>
      </c>
      <c r="D3136" s="11"/>
      <c r="G3136" s="8" t="s">
        <v>10295</v>
      </c>
    </row>
    <row r="3137" spans="1:8" x14ac:dyDescent="0.3">
      <c r="A3137" s="11" t="s">
        <v>10296</v>
      </c>
      <c r="B3137" s="11">
        <v>2020</v>
      </c>
      <c r="C3137" s="11" t="s">
        <v>10297</v>
      </c>
      <c r="D3137" s="11" t="s">
        <v>8242</v>
      </c>
      <c r="G3137" s="11" t="s">
        <v>10298</v>
      </c>
    </row>
    <row r="3138" spans="1:8" x14ac:dyDescent="0.3">
      <c r="A3138" s="11" t="s">
        <v>10299</v>
      </c>
      <c r="B3138" s="11">
        <v>2019</v>
      </c>
      <c r="C3138" s="11" t="s">
        <v>10300</v>
      </c>
      <c r="D3138" s="11" t="s">
        <v>10301</v>
      </c>
      <c r="G3138" s="11" t="s">
        <v>10302</v>
      </c>
    </row>
    <row r="3139" spans="1:8" x14ac:dyDescent="0.3">
      <c r="A3139" s="11" t="s">
        <v>10303</v>
      </c>
      <c r="B3139" s="11">
        <v>2023</v>
      </c>
      <c r="C3139" s="11" t="s">
        <v>10304</v>
      </c>
      <c r="D3139" s="11" t="s">
        <v>4177</v>
      </c>
      <c r="E3139" s="11">
        <v>17</v>
      </c>
      <c r="G3139" s="11" t="s">
        <v>10305</v>
      </c>
    </row>
    <row r="3140" spans="1:8" x14ac:dyDescent="0.3">
      <c r="A3140" s="11" t="s">
        <v>5610</v>
      </c>
      <c r="B3140" s="11">
        <v>1980</v>
      </c>
      <c r="C3140" s="11" t="s">
        <v>10306</v>
      </c>
      <c r="D3140" s="11" t="s">
        <v>5612</v>
      </c>
    </row>
    <row r="3141" spans="1:8" x14ac:dyDescent="0.3">
      <c r="A3141" s="11" t="s">
        <v>10307</v>
      </c>
      <c r="B3141" s="11">
        <v>2024</v>
      </c>
      <c r="C3141" s="11" t="s">
        <v>10308</v>
      </c>
      <c r="D3141" s="11" t="s">
        <v>1091</v>
      </c>
      <c r="E3141" s="11">
        <v>36</v>
      </c>
    </row>
    <row r="3142" spans="1:8" x14ac:dyDescent="0.3">
      <c r="A3142" s="11" t="s">
        <v>10309</v>
      </c>
      <c r="B3142" s="11">
        <v>2020</v>
      </c>
      <c r="C3142" s="11" t="s">
        <v>10310</v>
      </c>
      <c r="D3142" s="11" t="s">
        <v>4397</v>
      </c>
      <c r="E3142" s="11">
        <v>21</v>
      </c>
      <c r="F3142" s="11">
        <v>1</v>
      </c>
      <c r="G3142" s="11" t="s">
        <v>10311</v>
      </c>
    </row>
    <row r="3143" spans="1:8" x14ac:dyDescent="0.3">
      <c r="A3143" s="11" t="s">
        <v>5378</v>
      </c>
      <c r="B3143" s="11">
        <v>2020</v>
      </c>
      <c r="C3143" s="11" t="s">
        <v>10312</v>
      </c>
      <c r="D3143" s="11"/>
      <c r="G3143" s="11" t="s">
        <v>10313</v>
      </c>
    </row>
    <row r="3144" spans="1:8" x14ac:dyDescent="0.3">
      <c r="A3144" s="11" t="s">
        <v>10314</v>
      </c>
      <c r="B3144" s="11">
        <v>2024</v>
      </c>
      <c r="C3144" s="11" t="s">
        <v>10315</v>
      </c>
      <c r="D3144" s="11" t="s">
        <v>10229</v>
      </c>
      <c r="E3144" s="11">
        <v>10</v>
      </c>
      <c r="F3144" s="11">
        <v>1</v>
      </c>
      <c r="G3144" s="11" t="s">
        <v>10316</v>
      </c>
    </row>
    <row r="3145" spans="1:8" x14ac:dyDescent="0.3">
      <c r="A3145" s="11" t="s">
        <v>10317</v>
      </c>
      <c r="B3145" s="11">
        <v>2011</v>
      </c>
      <c r="C3145" s="11" t="s">
        <v>10318</v>
      </c>
      <c r="D3145" s="11" t="s">
        <v>6004</v>
      </c>
      <c r="E3145" s="11">
        <v>14</v>
      </c>
      <c r="F3145" s="11">
        <v>3</v>
      </c>
      <c r="G3145" s="11" t="s">
        <v>10319</v>
      </c>
    </row>
    <row r="3146" spans="1:8" x14ac:dyDescent="0.3">
      <c r="A3146" s="11" t="s">
        <v>6921</v>
      </c>
      <c r="B3146" s="11">
        <v>2015</v>
      </c>
      <c r="C3146" s="11" t="s">
        <v>6922</v>
      </c>
      <c r="D3146" s="11" t="s">
        <v>10320</v>
      </c>
    </row>
    <row r="3147" spans="1:8" x14ac:dyDescent="0.3">
      <c r="A3147" s="11" t="s">
        <v>6921</v>
      </c>
      <c r="B3147" s="11">
        <v>2016</v>
      </c>
      <c r="C3147" s="11" t="s">
        <v>6922</v>
      </c>
      <c r="D3147" s="11" t="s">
        <v>10321</v>
      </c>
      <c r="G3147" s="11" t="s">
        <v>6924</v>
      </c>
      <c r="H3147" s="11" t="s">
        <v>10322</v>
      </c>
    </row>
    <row r="3148" spans="1:8" x14ac:dyDescent="0.3">
      <c r="A3148" s="11" t="s">
        <v>10323</v>
      </c>
      <c r="B3148" s="11">
        <v>2020</v>
      </c>
      <c r="C3148" s="11" t="s">
        <v>10324</v>
      </c>
      <c r="D3148" s="11" t="s">
        <v>10325</v>
      </c>
      <c r="G3148" s="11" t="s">
        <v>10326</v>
      </c>
    </row>
    <row r="3149" spans="1:8" x14ac:dyDescent="0.3">
      <c r="A3149" s="11" t="s">
        <v>10327</v>
      </c>
      <c r="B3149" s="11">
        <v>2023</v>
      </c>
      <c r="C3149" s="11" t="s">
        <v>10328</v>
      </c>
      <c r="D3149" s="11" t="s">
        <v>10329</v>
      </c>
    </row>
    <row r="3150" spans="1:8" x14ac:dyDescent="0.3">
      <c r="A3150" s="11" t="s">
        <v>10330</v>
      </c>
      <c r="B3150" s="11">
        <v>2023</v>
      </c>
      <c r="C3150" s="11" t="s">
        <v>10331</v>
      </c>
      <c r="D3150" s="11" t="s">
        <v>1077</v>
      </c>
      <c r="E3150" s="11" t="s">
        <v>10332</v>
      </c>
    </row>
    <row r="3151" spans="1:8" x14ac:dyDescent="0.3">
      <c r="A3151" s="11" t="s">
        <v>10333</v>
      </c>
      <c r="B3151" s="11">
        <v>2023</v>
      </c>
      <c r="C3151" s="11" t="s">
        <v>10334</v>
      </c>
      <c r="D3151" s="11" t="s">
        <v>10335</v>
      </c>
    </row>
    <row r="3152" spans="1:8" x14ac:dyDescent="0.3">
      <c r="A3152" s="11" t="s">
        <v>10336</v>
      </c>
      <c r="B3152" s="11">
        <v>2024</v>
      </c>
      <c r="C3152" s="11" t="s">
        <v>10337</v>
      </c>
      <c r="D3152" s="11" t="s">
        <v>10338</v>
      </c>
    </row>
    <row r="3153" spans="1:8" x14ac:dyDescent="0.3">
      <c r="A3153" s="11" t="s">
        <v>10339</v>
      </c>
      <c r="B3153" s="11">
        <v>2024</v>
      </c>
      <c r="C3153" s="11" t="s">
        <v>10340</v>
      </c>
      <c r="D3153" s="11" t="s">
        <v>10285</v>
      </c>
      <c r="G3153" s="11" t="s">
        <v>6733</v>
      </c>
    </row>
    <row r="3154" spans="1:8" x14ac:dyDescent="0.3">
      <c r="A3154" s="11" t="s">
        <v>3846</v>
      </c>
      <c r="B3154" s="11">
        <v>2017</v>
      </c>
      <c r="C3154" s="11" t="s">
        <v>3847</v>
      </c>
      <c r="D3154" s="11" t="s">
        <v>1091</v>
      </c>
      <c r="E3154" s="11">
        <v>30</v>
      </c>
    </row>
    <row r="3155" spans="1:8" x14ac:dyDescent="0.3">
      <c r="A3155" s="11" t="s">
        <v>8795</v>
      </c>
      <c r="B3155" s="11">
        <v>2020</v>
      </c>
      <c r="C3155" s="11" t="s">
        <v>7934</v>
      </c>
      <c r="D3155" s="11" t="s">
        <v>10341</v>
      </c>
      <c r="G3155" s="11" t="s">
        <v>5483</v>
      </c>
      <c r="H3155" s="11" t="s">
        <v>10342</v>
      </c>
    </row>
    <row r="3156" spans="1:8" x14ac:dyDescent="0.3">
      <c r="A3156" s="11" t="s">
        <v>10343</v>
      </c>
      <c r="B3156" s="11">
        <v>2020</v>
      </c>
      <c r="C3156" s="11" t="s">
        <v>10344</v>
      </c>
      <c r="D3156" s="11" t="s">
        <v>10345</v>
      </c>
    </row>
    <row r="3157" spans="1:8" x14ac:dyDescent="0.3">
      <c r="A3157" s="11" t="s">
        <v>3085</v>
      </c>
      <c r="B3157" s="11">
        <v>2019</v>
      </c>
      <c r="C3157" s="11" t="s">
        <v>3086</v>
      </c>
      <c r="D3157" s="11" t="s">
        <v>3087</v>
      </c>
      <c r="E3157" s="11">
        <v>1</v>
      </c>
      <c r="F3157" s="11">
        <v>1</v>
      </c>
      <c r="G3157" s="11" t="s">
        <v>3088</v>
      </c>
    </row>
    <row r="3158" spans="1:8" x14ac:dyDescent="0.3">
      <c r="A3158" s="11" t="s">
        <v>10346</v>
      </c>
      <c r="B3158" s="11">
        <v>2024</v>
      </c>
      <c r="C3158" s="11" t="s">
        <v>10347</v>
      </c>
      <c r="D3158" s="11" t="s">
        <v>978</v>
      </c>
      <c r="E3158" s="11">
        <v>5</v>
      </c>
    </row>
    <row r="3159" spans="1:8" x14ac:dyDescent="0.3">
      <c r="A3159" s="11" t="s">
        <v>444</v>
      </c>
      <c r="B3159" s="11">
        <v>2021</v>
      </c>
      <c r="C3159" s="11" t="s">
        <v>171</v>
      </c>
      <c r="D3159" s="11" t="s">
        <v>446</v>
      </c>
      <c r="E3159" s="11">
        <v>185</v>
      </c>
      <c r="G3159" s="11" t="s">
        <v>668</v>
      </c>
      <c r="H3159" s="11" t="s">
        <v>669</v>
      </c>
    </row>
    <row r="3160" spans="1:8" x14ac:dyDescent="0.3">
      <c r="A3160" s="11" t="s">
        <v>10348</v>
      </c>
      <c r="B3160" s="11">
        <v>2017</v>
      </c>
      <c r="C3160" s="11" t="s">
        <v>10349</v>
      </c>
      <c r="D3160" s="11" t="s">
        <v>4056</v>
      </c>
      <c r="E3160" s="11">
        <v>109</v>
      </c>
      <c r="G3160" s="11" t="s">
        <v>10350</v>
      </c>
    </row>
    <row r="3161" spans="1:8" x14ac:dyDescent="0.3">
      <c r="A3161" s="11" t="s">
        <v>10351</v>
      </c>
      <c r="B3161" s="11">
        <v>2019</v>
      </c>
      <c r="C3161" s="11" t="s">
        <v>1729</v>
      </c>
      <c r="D3161" s="11" t="s">
        <v>10352</v>
      </c>
      <c r="E3161" s="11">
        <v>102</v>
      </c>
      <c r="F3161" s="11">
        <v>2</v>
      </c>
      <c r="G3161" s="11" t="s">
        <v>10353</v>
      </c>
    </row>
    <row r="3162" spans="1:8" x14ac:dyDescent="0.3">
      <c r="A3162" s="11" t="s">
        <v>10354</v>
      </c>
      <c r="B3162" s="11">
        <v>2019</v>
      </c>
      <c r="C3162" s="11" t="s">
        <v>10355</v>
      </c>
      <c r="D3162" s="11" t="s">
        <v>10356</v>
      </c>
      <c r="G3162" s="11" t="s">
        <v>10357</v>
      </c>
    </row>
    <row r="3163" spans="1:8" x14ac:dyDescent="0.3">
      <c r="A3163" s="11" t="s">
        <v>10358</v>
      </c>
      <c r="B3163" s="11">
        <v>2021</v>
      </c>
      <c r="C3163" s="11" t="s">
        <v>95</v>
      </c>
      <c r="D3163" s="11" t="s">
        <v>446</v>
      </c>
      <c r="E3163" s="11">
        <v>164</v>
      </c>
      <c r="G3163" s="11" t="s">
        <v>10359</v>
      </c>
    </row>
    <row r="3164" spans="1:8" x14ac:dyDescent="0.3">
      <c r="A3164" s="11" t="s">
        <v>676</v>
      </c>
      <c r="B3164" s="11">
        <v>2019</v>
      </c>
      <c r="C3164" s="11" t="s">
        <v>677</v>
      </c>
      <c r="D3164" s="11" t="s">
        <v>678</v>
      </c>
      <c r="G3164" s="11" t="s">
        <v>679</v>
      </c>
    </row>
    <row r="3165" spans="1:8" x14ac:dyDescent="0.3">
      <c r="A3165" s="11" t="s">
        <v>9241</v>
      </c>
      <c r="B3165" s="11">
        <v>2019</v>
      </c>
      <c r="C3165" s="11" t="s">
        <v>6337</v>
      </c>
      <c r="D3165" s="11" t="s">
        <v>480</v>
      </c>
      <c r="G3165" s="11" t="s">
        <v>481</v>
      </c>
    </row>
    <row r="3166" spans="1:8" x14ac:dyDescent="0.3">
      <c r="A3166" s="11" t="s">
        <v>10360</v>
      </c>
      <c r="B3166" s="11">
        <v>2017</v>
      </c>
      <c r="C3166" s="11" t="s">
        <v>6305</v>
      </c>
      <c r="D3166" s="11" t="s">
        <v>906</v>
      </c>
      <c r="E3166" s="11">
        <v>5</v>
      </c>
      <c r="G3166" s="11" t="s">
        <v>6307</v>
      </c>
    </row>
    <row r="3167" spans="1:8" x14ac:dyDescent="0.3">
      <c r="A3167" s="11" t="s">
        <v>10361</v>
      </c>
      <c r="B3167" s="11">
        <v>2016</v>
      </c>
      <c r="C3167" s="11" t="s">
        <v>6400</v>
      </c>
      <c r="D3167" s="11" t="s">
        <v>10362</v>
      </c>
      <c r="G3167" s="11" t="s">
        <v>10363</v>
      </c>
    </row>
    <row r="3168" spans="1:8" x14ac:dyDescent="0.3">
      <c r="A3168" s="11" t="s">
        <v>4159</v>
      </c>
      <c r="B3168" s="11">
        <v>2019</v>
      </c>
      <c r="C3168" s="11" t="s">
        <v>4160</v>
      </c>
      <c r="D3168" s="11" t="s">
        <v>4161</v>
      </c>
      <c r="G3168" s="11" t="s">
        <v>4162</v>
      </c>
    </row>
    <row r="3169" spans="1:7" x14ac:dyDescent="0.3">
      <c r="A3169" s="11" t="s">
        <v>488</v>
      </c>
      <c r="B3169" s="11">
        <v>2016</v>
      </c>
      <c r="C3169" s="11" t="s">
        <v>8229</v>
      </c>
      <c r="D3169" s="11" t="s">
        <v>10005</v>
      </c>
      <c r="E3169" s="11">
        <v>5</v>
      </c>
      <c r="F3169" s="11">
        <v>1</v>
      </c>
      <c r="G3169" s="11">
        <v>11</v>
      </c>
    </row>
    <row r="3170" spans="1:7" x14ac:dyDescent="0.3">
      <c r="A3170" s="11" t="s">
        <v>10364</v>
      </c>
      <c r="B3170" s="11">
        <v>2020</v>
      </c>
      <c r="C3170" s="11" t="s">
        <v>8447</v>
      </c>
      <c r="D3170" s="11" t="s">
        <v>10365</v>
      </c>
      <c r="G3170" s="11" t="s">
        <v>1946</v>
      </c>
    </row>
    <row r="3171" spans="1:7" x14ac:dyDescent="0.3">
      <c r="A3171" s="11" t="s">
        <v>6655</v>
      </c>
      <c r="B3171" s="11">
        <v>2020</v>
      </c>
      <c r="C3171" s="11" t="s">
        <v>1742</v>
      </c>
      <c r="D3171" s="11" t="s">
        <v>4634</v>
      </c>
      <c r="E3171" s="11">
        <v>17</v>
      </c>
      <c r="G3171" s="11" t="s">
        <v>6656</v>
      </c>
    </row>
    <row r="3172" spans="1:7" x14ac:dyDescent="0.3">
      <c r="A3172" s="11" t="s">
        <v>10366</v>
      </c>
      <c r="B3172" s="11">
        <v>2020</v>
      </c>
      <c r="C3172" s="11" t="s">
        <v>10367</v>
      </c>
      <c r="D3172" s="11" t="s">
        <v>10368</v>
      </c>
      <c r="G3172" s="11" t="s">
        <v>10369</v>
      </c>
    </row>
    <row r="3173" spans="1:7" x14ac:dyDescent="0.3">
      <c r="A3173" s="11" t="s">
        <v>506</v>
      </c>
      <c r="B3173" s="11">
        <v>2020</v>
      </c>
      <c r="C3173" s="11" t="s">
        <v>507</v>
      </c>
      <c r="D3173" s="11" t="s">
        <v>508</v>
      </c>
      <c r="E3173" s="11">
        <v>20</v>
      </c>
      <c r="F3173" s="11">
        <v>2</v>
      </c>
      <c r="G3173" s="11" t="s">
        <v>3170</v>
      </c>
    </row>
    <row r="3174" spans="1:7" x14ac:dyDescent="0.3">
      <c r="A3174" s="11" t="s">
        <v>10370</v>
      </c>
      <c r="B3174" s="11">
        <v>2013</v>
      </c>
      <c r="C3174" s="11" t="s">
        <v>10371</v>
      </c>
      <c r="D3174" s="11" t="s">
        <v>446</v>
      </c>
      <c r="E3174" s="11">
        <v>40</v>
      </c>
      <c r="F3174" s="11">
        <v>9</v>
      </c>
      <c r="G3174" s="11" t="s">
        <v>10372</v>
      </c>
    </row>
    <row r="3175" spans="1:7" x14ac:dyDescent="0.3">
      <c r="A3175" s="11" t="s">
        <v>10373</v>
      </c>
      <c r="B3175" s="11">
        <v>2020</v>
      </c>
      <c r="C3175" s="11" t="s">
        <v>10374</v>
      </c>
      <c r="D3175" s="11" t="s">
        <v>4397</v>
      </c>
      <c r="E3175" s="11">
        <v>21</v>
      </c>
      <c r="F3175" s="11">
        <v>8</v>
      </c>
      <c r="G3175" s="11" t="s">
        <v>760</v>
      </c>
    </row>
    <row r="3176" spans="1:7" x14ac:dyDescent="0.3">
      <c r="A3176" s="11" t="s">
        <v>10375</v>
      </c>
      <c r="B3176" s="11">
        <v>2018</v>
      </c>
      <c r="C3176" s="11" t="s">
        <v>10376</v>
      </c>
      <c r="D3176" s="11" t="s">
        <v>991</v>
      </c>
      <c r="E3176" s="11">
        <v>41</v>
      </c>
      <c r="G3176" s="11" t="s">
        <v>10377</v>
      </c>
    </row>
    <row r="3177" spans="1:7" x14ac:dyDescent="0.3">
      <c r="A3177" s="11" t="s">
        <v>826</v>
      </c>
      <c r="B3177" s="11">
        <v>2017</v>
      </c>
      <c r="C3177" s="11" t="s">
        <v>515</v>
      </c>
      <c r="D3177" s="11" t="s">
        <v>10378</v>
      </c>
    </row>
    <row r="3178" spans="1:7" x14ac:dyDescent="0.3">
      <c r="A3178" s="11" t="s">
        <v>10379</v>
      </c>
      <c r="B3178" s="11">
        <v>2017</v>
      </c>
      <c r="C3178" s="11" t="s">
        <v>5404</v>
      </c>
      <c r="D3178" s="11" t="s">
        <v>10380</v>
      </c>
      <c r="G3178" s="11" t="s">
        <v>1686</v>
      </c>
    </row>
    <row r="3179" spans="1:7" x14ac:dyDescent="0.3">
      <c r="A3179" s="11" t="s">
        <v>10381</v>
      </c>
      <c r="B3179" s="11">
        <v>2006</v>
      </c>
      <c r="C3179" s="11" t="s">
        <v>10382</v>
      </c>
      <c r="D3179" s="11" t="s">
        <v>4397</v>
      </c>
      <c r="E3179" s="11">
        <v>7</v>
      </c>
      <c r="G3179" s="11" t="s">
        <v>2372</v>
      </c>
    </row>
    <row r="3180" spans="1:7" x14ac:dyDescent="0.3">
      <c r="A3180" s="11" t="s">
        <v>10383</v>
      </c>
      <c r="B3180" s="11">
        <v>2020</v>
      </c>
      <c r="C3180" s="11" t="s">
        <v>10384</v>
      </c>
      <c r="D3180" s="11" t="s">
        <v>10385</v>
      </c>
      <c r="G3180" s="11" t="s">
        <v>2326</v>
      </c>
    </row>
    <row r="3181" spans="1:7" x14ac:dyDescent="0.3">
      <c r="A3181" s="11" t="s">
        <v>836</v>
      </c>
      <c r="B3181" s="11">
        <v>2019</v>
      </c>
      <c r="C3181" s="11" t="s">
        <v>3718</v>
      </c>
      <c r="D3181" s="11" t="s">
        <v>10386</v>
      </c>
      <c r="G3181" s="11" t="s">
        <v>839</v>
      </c>
    </row>
    <row r="3182" spans="1:7" x14ac:dyDescent="0.3">
      <c r="A3182" s="11" t="s">
        <v>10387</v>
      </c>
      <c r="B3182" s="11">
        <v>2018</v>
      </c>
      <c r="C3182" s="11" t="s">
        <v>10388</v>
      </c>
      <c r="D3182" s="11" t="s">
        <v>10389</v>
      </c>
      <c r="G3182" s="11" t="s">
        <v>10390</v>
      </c>
    </row>
    <row r="3183" spans="1:7" x14ac:dyDescent="0.3">
      <c r="A3183" s="11" t="s">
        <v>10391</v>
      </c>
      <c r="B3183" s="11">
        <v>2020</v>
      </c>
      <c r="C3183" s="11" t="s">
        <v>10392</v>
      </c>
      <c r="D3183" s="11" t="s">
        <v>10393</v>
      </c>
      <c r="G3183" s="11" t="s">
        <v>10394</v>
      </c>
    </row>
    <row r="3184" spans="1:7" x14ac:dyDescent="0.3">
      <c r="A3184" s="11" t="s">
        <v>10395</v>
      </c>
      <c r="B3184" s="11">
        <v>2020</v>
      </c>
      <c r="C3184" s="11" t="s">
        <v>10396</v>
      </c>
      <c r="D3184" s="11" t="s">
        <v>10397</v>
      </c>
      <c r="G3184" s="11" t="s">
        <v>2326</v>
      </c>
    </row>
    <row r="3185" spans="1:7" x14ac:dyDescent="0.3">
      <c r="A3185" s="11" t="s">
        <v>525</v>
      </c>
      <c r="B3185" s="11">
        <v>2018</v>
      </c>
      <c r="C3185" s="11" t="s">
        <v>526</v>
      </c>
      <c r="D3185" s="11" t="s">
        <v>527</v>
      </c>
      <c r="E3185" s="11">
        <v>51</v>
      </c>
      <c r="F3185" s="11">
        <v>4</v>
      </c>
      <c r="G3185" s="11" t="s">
        <v>2372</v>
      </c>
    </row>
    <row r="3186" spans="1:7" x14ac:dyDescent="0.3">
      <c r="A3186" s="11" t="s">
        <v>3195</v>
      </c>
      <c r="B3186" s="11">
        <v>2019</v>
      </c>
      <c r="C3186" s="11" t="s">
        <v>3196</v>
      </c>
      <c r="D3186" s="11" t="s">
        <v>2653</v>
      </c>
      <c r="G3186" s="11" t="s">
        <v>3198</v>
      </c>
    </row>
    <row r="3187" spans="1:7" x14ac:dyDescent="0.3">
      <c r="A3187" s="11" t="s">
        <v>7870</v>
      </c>
      <c r="B3187" s="11">
        <v>2015</v>
      </c>
      <c r="C3187" s="11" t="s">
        <v>1919</v>
      </c>
      <c r="D3187" s="11" t="s">
        <v>3205</v>
      </c>
      <c r="E3187" s="11">
        <v>10</v>
      </c>
      <c r="F3187" s="11">
        <v>4</v>
      </c>
      <c r="G3187" s="11" t="s">
        <v>1920</v>
      </c>
    </row>
    <row r="3188" spans="1:7" x14ac:dyDescent="0.3">
      <c r="A3188" s="11" t="s">
        <v>8325</v>
      </c>
      <c r="B3188" s="11">
        <v>2020</v>
      </c>
      <c r="C3188" s="11" t="s">
        <v>60</v>
      </c>
      <c r="D3188" s="11" t="s">
        <v>485</v>
      </c>
      <c r="E3188" s="11">
        <v>210</v>
      </c>
      <c r="G3188" s="11">
        <v>106458</v>
      </c>
    </row>
    <row r="3189" spans="1:7" x14ac:dyDescent="0.3">
      <c r="A3189" s="11" t="s">
        <v>10398</v>
      </c>
      <c r="B3189" s="11">
        <v>2018</v>
      </c>
      <c r="C3189" s="11" t="s">
        <v>10399</v>
      </c>
      <c r="D3189" s="11" t="s">
        <v>10400</v>
      </c>
      <c r="G3189" s="11">
        <v>43</v>
      </c>
    </row>
    <row r="3190" spans="1:7" x14ac:dyDescent="0.3">
      <c r="A3190" s="11" t="s">
        <v>10401</v>
      </c>
      <c r="B3190" s="11">
        <v>2014</v>
      </c>
      <c r="C3190" s="11" t="s">
        <v>10402</v>
      </c>
      <c r="D3190" s="11" t="s">
        <v>1358</v>
      </c>
    </row>
    <row r="3191" spans="1:7" x14ac:dyDescent="0.3">
      <c r="A3191" s="11" t="s">
        <v>10403</v>
      </c>
      <c r="B3191" s="11">
        <v>2019</v>
      </c>
      <c r="C3191" s="11" t="s">
        <v>10404</v>
      </c>
      <c r="D3191" s="11" t="s">
        <v>678</v>
      </c>
      <c r="G3191" s="11" t="s">
        <v>10405</v>
      </c>
    </row>
    <row r="3192" spans="1:7" x14ac:dyDescent="0.3">
      <c r="A3192" s="11" t="s">
        <v>708</v>
      </c>
      <c r="B3192" s="11">
        <v>2019</v>
      </c>
      <c r="C3192" s="11" t="s">
        <v>587</v>
      </c>
      <c r="D3192" s="11" t="s">
        <v>1239</v>
      </c>
      <c r="E3192" s="11">
        <v>14</v>
      </c>
      <c r="G3192" s="11" t="s">
        <v>589</v>
      </c>
    </row>
    <row r="3193" spans="1:7" x14ac:dyDescent="0.3">
      <c r="A3193" s="11" t="s">
        <v>5330</v>
      </c>
      <c r="B3193" s="11">
        <v>2019</v>
      </c>
      <c r="C3193" s="11" t="s">
        <v>5331</v>
      </c>
      <c r="D3193" s="11" t="s">
        <v>2653</v>
      </c>
      <c r="G3193" s="11" t="s">
        <v>5333</v>
      </c>
    </row>
    <row r="3194" spans="1:7" x14ac:dyDescent="0.3">
      <c r="A3194" s="11" t="s">
        <v>5335</v>
      </c>
      <c r="B3194" s="11">
        <v>2013</v>
      </c>
      <c r="C3194" s="11" t="s">
        <v>5336</v>
      </c>
      <c r="D3194" s="11" t="s">
        <v>10406</v>
      </c>
    </row>
    <row r="3195" spans="1:7" x14ac:dyDescent="0.3">
      <c r="A3195" s="11" t="s">
        <v>10407</v>
      </c>
      <c r="B3195" s="11">
        <v>2019</v>
      </c>
      <c r="C3195" s="11" t="s">
        <v>10408</v>
      </c>
      <c r="D3195" s="11" t="s">
        <v>10409</v>
      </c>
      <c r="G3195" s="11" t="s">
        <v>10410</v>
      </c>
    </row>
    <row r="3196" spans="1:7" x14ac:dyDescent="0.3">
      <c r="A3196" s="11" t="s">
        <v>10411</v>
      </c>
      <c r="B3196" s="11">
        <v>2020</v>
      </c>
      <c r="C3196" s="11" t="s">
        <v>10412</v>
      </c>
      <c r="D3196" s="11" t="s">
        <v>2990</v>
      </c>
      <c r="E3196" s="11">
        <v>38</v>
      </c>
      <c r="F3196" s="11">
        <v>2</v>
      </c>
      <c r="G3196" s="11" t="s">
        <v>10413</v>
      </c>
    </row>
    <row r="3197" spans="1:7" x14ac:dyDescent="0.3">
      <c r="A3197" s="11" t="s">
        <v>10414</v>
      </c>
      <c r="B3197" s="11">
        <v>2018</v>
      </c>
      <c r="C3197" s="11" t="s">
        <v>10415</v>
      </c>
      <c r="D3197" s="11" t="s">
        <v>10416</v>
      </c>
      <c r="G3197" s="11">
        <v>45</v>
      </c>
    </row>
    <row r="3198" spans="1:7" x14ac:dyDescent="0.3">
      <c r="A3198" s="11" t="s">
        <v>4199</v>
      </c>
      <c r="B3198" s="11">
        <v>2020</v>
      </c>
      <c r="C3198" s="11" t="s">
        <v>4200</v>
      </c>
      <c r="D3198" s="11" t="s">
        <v>1239</v>
      </c>
      <c r="E3198" s="11">
        <v>15</v>
      </c>
      <c r="F3198" s="11">
        <v>8</v>
      </c>
      <c r="G3198" s="11" t="s">
        <v>2152</v>
      </c>
    </row>
    <row r="3199" spans="1:7" x14ac:dyDescent="0.3">
      <c r="A3199" s="11" t="s">
        <v>2747</v>
      </c>
      <c r="B3199" s="11">
        <v>2016</v>
      </c>
      <c r="C3199" s="11" t="s">
        <v>1725</v>
      </c>
      <c r="D3199" s="11" t="s">
        <v>2748</v>
      </c>
      <c r="G3199" s="11" t="s">
        <v>1727</v>
      </c>
    </row>
    <row r="3200" spans="1:7" x14ac:dyDescent="0.3">
      <c r="A3200" s="11" t="s">
        <v>4202</v>
      </c>
      <c r="B3200" s="11">
        <v>2019</v>
      </c>
      <c r="C3200" s="11" t="s">
        <v>4203</v>
      </c>
      <c r="D3200" s="11" t="s">
        <v>10417</v>
      </c>
      <c r="G3200" s="11" t="s">
        <v>4205</v>
      </c>
    </row>
    <row r="3201" spans="1:7" x14ac:dyDescent="0.3">
      <c r="A3201" s="11" t="s">
        <v>10418</v>
      </c>
      <c r="B3201" s="11">
        <v>2020</v>
      </c>
      <c r="C3201" s="11" t="s">
        <v>10419</v>
      </c>
      <c r="D3201" s="11" t="s">
        <v>10420</v>
      </c>
      <c r="E3201" s="11">
        <v>18</v>
      </c>
      <c r="F3201" s="11">
        <v>5</v>
      </c>
      <c r="G3201" s="11" t="s">
        <v>10421</v>
      </c>
    </row>
    <row r="3202" spans="1:7" x14ac:dyDescent="0.3">
      <c r="A3202" s="11" t="s">
        <v>3295</v>
      </c>
      <c r="B3202" s="11">
        <v>2018</v>
      </c>
      <c r="C3202" s="11" t="s">
        <v>3296</v>
      </c>
      <c r="D3202" s="11" t="s">
        <v>10422</v>
      </c>
      <c r="G3202" s="11" t="s">
        <v>3298</v>
      </c>
    </row>
    <row r="3203" spans="1:7" x14ac:dyDescent="0.3">
      <c r="A3203" s="11" t="s">
        <v>610</v>
      </c>
      <c r="B3203" s="11">
        <v>2020</v>
      </c>
      <c r="C3203" s="11" t="s">
        <v>611</v>
      </c>
      <c r="D3203" s="11" t="s">
        <v>508</v>
      </c>
      <c r="E3203" s="11">
        <v>20</v>
      </c>
      <c r="F3203" s="11">
        <v>2</v>
      </c>
      <c r="G3203" s="11" t="s">
        <v>1678</v>
      </c>
    </row>
    <row r="3204" spans="1:7" x14ac:dyDescent="0.3">
      <c r="A3204" s="11" t="s">
        <v>2776</v>
      </c>
      <c r="B3204" s="11">
        <v>2011</v>
      </c>
      <c r="C3204" s="11" t="s">
        <v>2777</v>
      </c>
      <c r="D3204" s="11" t="s">
        <v>4397</v>
      </c>
      <c r="E3204" s="11">
        <v>12</v>
      </c>
      <c r="G3204" s="11" t="s">
        <v>2778</v>
      </c>
    </row>
    <row r="3205" spans="1:7" x14ac:dyDescent="0.3">
      <c r="A3205" s="11" t="s">
        <v>6215</v>
      </c>
      <c r="B3205" s="11">
        <v>2014</v>
      </c>
      <c r="C3205" s="11" t="s">
        <v>6216</v>
      </c>
      <c r="D3205" s="11" t="s">
        <v>3755</v>
      </c>
      <c r="G3205" s="11" t="s">
        <v>1057</v>
      </c>
    </row>
    <row r="3206" spans="1:7" x14ac:dyDescent="0.3">
      <c r="A3206" s="11" t="s">
        <v>3301</v>
      </c>
      <c r="B3206" s="11">
        <v>2018</v>
      </c>
      <c r="C3206" s="11" t="s">
        <v>1925</v>
      </c>
      <c r="D3206" s="11" t="s">
        <v>9146</v>
      </c>
      <c r="E3206" s="11">
        <v>48</v>
      </c>
      <c r="F3206" s="11">
        <v>12</v>
      </c>
      <c r="G3206" s="11" t="s">
        <v>1927</v>
      </c>
    </row>
    <row r="3207" spans="1:7" x14ac:dyDescent="0.3">
      <c r="A3207" s="11" t="s">
        <v>10423</v>
      </c>
      <c r="B3207" s="11">
        <v>2020</v>
      </c>
      <c r="C3207" s="11" t="s">
        <v>10424</v>
      </c>
      <c r="D3207" s="11" t="s">
        <v>3169</v>
      </c>
      <c r="E3207" s="11">
        <v>20</v>
      </c>
      <c r="F3207" s="11">
        <v>2</v>
      </c>
      <c r="G3207" s="11" t="s">
        <v>1799</v>
      </c>
    </row>
    <row r="3208" spans="1:7" x14ac:dyDescent="0.3">
      <c r="A3208" s="11" t="s">
        <v>617</v>
      </c>
      <c r="B3208" s="11">
        <v>2020</v>
      </c>
      <c r="C3208" s="11" t="s">
        <v>618</v>
      </c>
      <c r="D3208" s="11" t="s">
        <v>619</v>
      </c>
      <c r="G3208" s="11" t="s">
        <v>620</v>
      </c>
    </row>
    <row r="3209" spans="1:7" x14ac:dyDescent="0.3">
      <c r="A3209" s="11" t="s">
        <v>8179</v>
      </c>
      <c r="B3209" s="11">
        <v>2020</v>
      </c>
      <c r="C3209" s="11" t="s">
        <v>10425</v>
      </c>
      <c r="D3209" s="11" t="s">
        <v>8348</v>
      </c>
      <c r="G3209" s="11" t="s">
        <v>10426</v>
      </c>
    </row>
    <row r="3210" spans="1:7" x14ac:dyDescent="0.3">
      <c r="A3210" s="11" t="s">
        <v>10427</v>
      </c>
      <c r="B3210" s="11">
        <v>2019</v>
      </c>
      <c r="C3210" s="11" t="s">
        <v>10428</v>
      </c>
      <c r="D3210" s="11" t="s">
        <v>10429</v>
      </c>
      <c r="G3210" s="11" t="s">
        <v>10430</v>
      </c>
    </row>
    <row r="3211" spans="1:7" x14ac:dyDescent="0.3">
      <c r="A3211" s="11" t="s">
        <v>10431</v>
      </c>
      <c r="B3211" s="11">
        <v>2019</v>
      </c>
      <c r="C3211" s="11" t="s">
        <v>10432</v>
      </c>
      <c r="D3211" s="11" t="s">
        <v>10433</v>
      </c>
      <c r="G3211" s="11" t="s">
        <v>10434</v>
      </c>
    </row>
    <row r="3212" spans="1:7" x14ac:dyDescent="0.3">
      <c r="A3212" s="11" t="s">
        <v>10435</v>
      </c>
      <c r="B3212" s="11">
        <v>2018</v>
      </c>
      <c r="C3212" s="11" t="s">
        <v>10436</v>
      </c>
      <c r="D3212" s="11" t="s">
        <v>1302</v>
      </c>
      <c r="G3212" s="11" t="s">
        <v>10437</v>
      </c>
    </row>
    <row r="3213" spans="1:7" x14ac:dyDescent="0.3">
      <c r="A3213" s="11" t="s">
        <v>10438</v>
      </c>
      <c r="B3213" s="11">
        <v>2020</v>
      </c>
      <c r="C3213" s="11" t="s">
        <v>1892</v>
      </c>
      <c r="D3213" s="11" t="s">
        <v>8188</v>
      </c>
      <c r="E3213" s="11">
        <v>10</v>
      </c>
      <c r="F3213" s="11">
        <v>1</v>
      </c>
      <c r="G3213" s="11">
        <v>1</v>
      </c>
    </row>
    <row r="3214" spans="1:7" x14ac:dyDescent="0.3">
      <c r="A3214" s="11" t="s">
        <v>10439</v>
      </c>
      <c r="B3214" s="11">
        <v>2019</v>
      </c>
      <c r="C3214" s="11" t="s">
        <v>10440</v>
      </c>
      <c r="D3214" s="11" t="s">
        <v>10441</v>
      </c>
      <c r="G3214" s="11" t="s">
        <v>10442</v>
      </c>
    </row>
    <row r="3215" spans="1:7" x14ac:dyDescent="0.3">
      <c r="A3215" s="11" t="s">
        <v>628</v>
      </c>
      <c r="B3215" s="11">
        <v>2019</v>
      </c>
      <c r="C3215" s="11" t="s">
        <v>629</v>
      </c>
      <c r="D3215" s="11" t="s">
        <v>630</v>
      </c>
      <c r="G3215" s="11" t="s">
        <v>631</v>
      </c>
    </row>
    <row r="3216" spans="1:7" x14ac:dyDescent="0.3">
      <c r="A3216" s="11" t="s">
        <v>10443</v>
      </c>
      <c r="B3216" s="11">
        <v>2020</v>
      </c>
      <c r="C3216" s="11" t="s">
        <v>10444</v>
      </c>
      <c r="D3216" s="11" t="s">
        <v>10445</v>
      </c>
      <c r="G3216" s="11" t="s">
        <v>2024</v>
      </c>
    </row>
    <row r="3217" spans="1:8" x14ac:dyDescent="0.3">
      <c r="A3217" s="11" t="s">
        <v>3013</v>
      </c>
      <c r="B3217" s="11">
        <v>2018</v>
      </c>
      <c r="C3217" s="11" t="s">
        <v>3014</v>
      </c>
      <c r="D3217" s="11" t="s">
        <v>10446</v>
      </c>
      <c r="G3217" s="11" t="s">
        <v>3016</v>
      </c>
    </row>
    <row r="3218" spans="1:8" x14ac:dyDescent="0.3">
      <c r="A3218" s="11" t="s">
        <v>10447</v>
      </c>
      <c r="B3218" s="11">
        <v>2018</v>
      </c>
      <c r="C3218" s="11" t="s">
        <v>10448</v>
      </c>
      <c r="D3218" s="11" t="s">
        <v>10449</v>
      </c>
      <c r="G3218" s="11" t="s">
        <v>2624</v>
      </c>
    </row>
    <row r="3219" spans="1:8" x14ac:dyDescent="0.3">
      <c r="A3219" s="11" t="s">
        <v>1710</v>
      </c>
      <c r="B3219" s="11">
        <v>2016</v>
      </c>
      <c r="C3219" s="11" t="s">
        <v>10450</v>
      </c>
      <c r="D3219" s="11" t="s">
        <v>4615</v>
      </c>
      <c r="G3219" s="11" t="s">
        <v>1713</v>
      </c>
    </row>
    <row r="3220" spans="1:8" x14ac:dyDescent="0.3">
      <c r="A3220" s="11" t="s">
        <v>645</v>
      </c>
      <c r="B3220" s="11">
        <v>2016</v>
      </c>
      <c r="C3220" s="11" t="s">
        <v>739</v>
      </c>
      <c r="D3220" s="11" t="s">
        <v>647</v>
      </c>
      <c r="G3220" s="11" t="s">
        <v>648</v>
      </c>
    </row>
    <row r="3221" spans="1:8" x14ac:dyDescent="0.3">
      <c r="A3221" s="11" t="s">
        <v>10451</v>
      </c>
      <c r="B3221" s="11">
        <v>2018</v>
      </c>
      <c r="C3221" s="11" t="s">
        <v>9978</v>
      </c>
      <c r="D3221" s="11" t="s">
        <v>715</v>
      </c>
      <c r="E3221" s="11">
        <v>6</v>
      </c>
      <c r="G3221" s="11" t="s">
        <v>1774</v>
      </c>
    </row>
    <row r="3222" spans="1:8" x14ac:dyDescent="0.3">
      <c r="A3222" s="11" t="s">
        <v>4229</v>
      </c>
      <c r="B3222" s="11">
        <v>2019</v>
      </c>
      <c r="C3222" s="11" t="s">
        <v>6397</v>
      </c>
      <c r="D3222" s="11" t="s">
        <v>10452</v>
      </c>
      <c r="G3222" s="11" t="s">
        <v>4232</v>
      </c>
    </row>
    <row r="3223" spans="1:8" x14ac:dyDescent="0.3">
      <c r="A3223" s="11" t="s">
        <v>10453</v>
      </c>
      <c r="B3223" s="11">
        <v>2020</v>
      </c>
      <c r="C3223" s="11" t="s">
        <v>7934</v>
      </c>
      <c r="D3223" s="11" t="s">
        <v>10454</v>
      </c>
      <c r="G3223" s="11" t="s">
        <v>5483</v>
      </c>
    </row>
    <row r="3224" spans="1:8" x14ac:dyDescent="0.3">
      <c r="A3224" s="11" t="s">
        <v>10455</v>
      </c>
      <c r="B3224" s="11">
        <v>1992</v>
      </c>
      <c r="C3224" s="11" t="s">
        <v>10456</v>
      </c>
      <c r="D3224" s="11" t="s">
        <v>6112</v>
      </c>
      <c r="E3224" s="11">
        <v>5</v>
      </c>
      <c r="F3224" s="11">
        <v>2</v>
      </c>
      <c r="G3224" s="11" t="s">
        <v>10457</v>
      </c>
    </row>
    <row r="3225" spans="1:8" x14ac:dyDescent="0.3">
      <c r="A3225" s="11" t="s">
        <v>7014</v>
      </c>
      <c r="B3225" s="11">
        <v>2019</v>
      </c>
      <c r="C3225" s="11" t="s">
        <v>10458</v>
      </c>
      <c r="D3225" s="11" t="s">
        <v>7016</v>
      </c>
      <c r="E3225" s="11">
        <v>10</v>
      </c>
      <c r="F3225" s="11">
        <v>5</v>
      </c>
      <c r="G3225" s="11" t="s">
        <v>7017</v>
      </c>
    </row>
    <row r="3226" spans="1:8" x14ac:dyDescent="0.3">
      <c r="A3226" s="11" t="s">
        <v>744</v>
      </c>
      <c r="B3226" s="11">
        <v>2018</v>
      </c>
      <c r="C3226" s="11" t="s">
        <v>10459</v>
      </c>
      <c r="D3226" s="11" t="s">
        <v>10460</v>
      </c>
    </row>
    <row r="3227" spans="1:8" x14ac:dyDescent="0.3">
      <c r="A3227" s="11" t="s">
        <v>10461</v>
      </c>
      <c r="B3227" s="11">
        <v>2017</v>
      </c>
      <c r="C3227" s="11" t="s">
        <v>10462</v>
      </c>
      <c r="D3227" s="11" t="s">
        <v>991</v>
      </c>
      <c r="E3227" s="11">
        <v>38</v>
      </c>
      <c r="G3227" s="11" t="s">
        <v>10463</v>
      </c>
    </row>
    <row r="3228" spans="1:8" x14ac:dyDescent="0.3">
      <c r="A3228" s="11" t="s">
        <v>10464</v>
      </c>
      <c r="B3228" s="11">
        <v>2020</v>
      </c>
      <c r="C3228" s="11" t="s">
        <v>10465</v>
      </c>
      <c r="D3228" s="11" t="s">
        <v>715</v>
      </c>
      <c r="E3228" s="11">
        <v>8</v>
      </c>
      <c r="G3228" s="11" t="s">
        <v>10466</v>
      </c>
    </row>
    <row r="3229" spans="1:8" x14ac:dyDescent="0.3">
      <c r="A3229" s="11" t="s">
        <v>750</v>
      </c>
      <c r="B3229" s="11">
        <v>2018</v>
      </c>
      <c r="C3229" s="11" t="s">
        <v>751</v>
      </c>
      <c r="D3229" s="11" t="s">
        <v>10467</v>
      </c>
    </row>
    <row r="3230" spans="1:8" x14ac:dyDescent="0.3">
      <c r="A3230" s="11" t="s">
        <v>10468</v>
      </c>
      <c r="B3230" s="11">
        <v>1975</v>
      </c>
      <c r="C3230" s="11" t="s">
        <v>10469</v>
      </c>
      <c r="D3230" s="11" t="s">
        <v>10470</v>
      </c>
      <c r="G3230" s="11" t="s">
        <v>10471</v>
      </c>
    </row>
    <row r="3231" spans="1:8" x14ac:dyDescent="0.3">
      <c r="A3231" s="11" t="s">
        <v>10468</v>
      </c>
      <c r="B3231" s="11">
        <v>1978</v>
      </c>
      <c r="C3231" s="11" t="s">
        <v>10472</v>
      </c>
      <c r="D3231" s="11" t="s">
        <v>10473</v>
      </c>
      <c r="G3231" s="11" t="s">
        <v>10474</v>
      </c>
    </row>
    <row r="3232" spans="1:8" x14ac:dyDescent="0.3">
      <c r="A3232" s="11" t="s">
        <v>10475</v>
      </c>
      <c r="B3232" s="11">
        <v>2012</v>
      </c>
      <c r="C3232" s="11" t="s">
        <v>10476</v>
      </c>
      <c r="D3232" s="11" t="s">
        <v>4554</v>
      </c>
      <c r="H3232" s="11" t="s">
        <v>10477</v>
      </c>
    </row>
    <row r="3233" spans="1:8" x14ac:dyDescent="0.3">
      <c r="A3233" s="11" t="s">
        <v>10478</v>
      </c>
      <c r="B3233" s="11">
        <v>2014</v>
      </c>
      <c r="C3233" s="11" t="s">
        <v>10479</v>
      </c>
      <c r="D3233" s="11" t="s">
        <v>4554</v>
      </c>
    </row>
    <row r="3234" spans="1:8" x14ac:dyDescent="0.3">
      <c r="A3234" s="11" t="s">
        <v>10480</v>
      </c>
      <c r="B3234" s="11">
        <v>2015</v>
      </c>
      <c r="C3234" s="11" t="s">
        <v>10481</v>
      </c>
      <c r="D3234" s="11" t="s">
        <v>4554</v>
      </c>
    </row>
    <row r="3235" spans="1:8" x14ac:dyDescent="0.3">
      <c r="A3235" s="11" t="s">
        <v>10482</v>
      </c>
      <c r="B3235" s="11">
        <v>2012</v>
      </c>
      <c r="C3235" s="11" t="s">
        <v>10483</v>
      </c>
      <c r="D3235" s="11" t="s">
        <v>10484</v>
      </c>
    </row>
    <row r="3236" spans="1:8" x14ac:dyDescent="0.3">
      <c r="A3236" s="11" t="s">
        <v>10485</v>
      </c>
      <c r="B3236" s="11">
        <v>1994</v>
      </c>
      <c r="C3236" s="11" t="s">
        <v>10486</v>
      </c>
      <c r="D3236" s="11" t="s">
        <v>10487</v>
      </c>
      <c r="E3236" s="11">
        <v>123</v>
      </c>
      <c r="G3236" s="11" t="s">
        <v>10488</v>
      </c>
      <c r="H3236" s="11" t="s">
        <v>10489</v>
      </c>
    </row>
    <row r="3237" spans="1:8" x14ac:dyDescent="0.3">
      <c r="A3237" s="11" t="s">
        <v>10490</v>
      </c>
      <c r="B3237" s="11">
        <v>2000</v>
      </c>
      <c r="C3237" s="11" t="s">
        <v>3693</v>
      </c>
      <c r="D3237" s="11" t="s">
        <v>10491</v>
      </c>
      <c r="E3237" s="11">
        <v>32</v>
      </c>
      <c r="F3237" s="11">
        <v>6</v>
      </c>
      <c r="G3237" s="11" t="s">
        <v>5427</v>
      </c>
      <c r="H3237" s="11" t="s">
        <v>5428</v>
      </c>
    </row>
    <row r="3238" spans="1:8" x14ac:dyDescent="0.3">
      <c r="A3238" s="11" t="s">
        <v>10492</v>
      </c>
      <c r="B3238" s="11">
        <v>1989</v>
      </c>
      <c r="C3238" s="11" t="s">
        <v>10493</v>
      </c>
      <c r="D3238" s="11" t="s">
        <v>10487</v>
      </c>
      <c r="E3238" s="11">
        <v>118</v>
      </c>
      <c r="G3238" s="11" t="s">
        <v>10494</v>
      </c>
      <c r="H3238" s="11" t="s">
        <v>10495</v>
      </c>
    </row>
    <row r="3239" spans="1:8" x14ac:dyDescent="0.3">
      <c r="A3239" s="11" t="s">
        <v>10496</v>
      </c>
      <c r="B3239" s="11">
        <v>1993</v>
      </c>
      <c r="C3239" s="11" t="s">
        <v>10497</v>
      </c>
      <c r="D3239" s="11" t="s">
        <v>10498</v>
      </c>
      <c r="E3239" s="11">
        <v>8</v>
      </c>
      <c r="G3239" s="11" t="s">
        <v>880</v>
      </c>
      <c r="H3239" s="11" t="s">
        <v>10499</v>
      </c>
    </row>
    <row r="3240" spans="1:8" x14ac:dyDescent="0.3">
      <c r="A3240" s="11" t="s">
        <v>10500</v>
      </c>
      <c r="B3240" s="11">
        <v>2002</v>
      </c>
      <c r="C3240" s="11" t="s">
        <v>10501</v>
      </c>
      <c r="D3240" s="11" t="s">
        <v>10502</v>
      </c>
      <c r="E3240" s="11">
        <v>21</v>
      </c>
      <c r="G3240" s="11" t="s">
        <v>10503</v>
      </c>
      <c r="H3240" s="11" t="s">
        <v>10504</v>
      </c>
    </row>
    <row r="3241" spans="1:8" x14ac:dyDescent="0.3">
      <c r="A3241" s="11" t="s">
        <v>10505</v>
      </c>
      <c r="B3241" s="11">
        <v>1981</v>
      </c>
      <c r="C3241" s="11" t="s">
        <v>10506</v>
      </c>
      <c r="D3241" s="11" t="s">
        <v>10507</v>
      </c>
      <c r="G3241" s="11" t="s">
        <v>10508</v>
      </c>
    </row>
    <row r="3242" spans="1:8" x14ac:dyDescent="0.3">
      <c r="A3242" s="11" t="s">
        <v>10509</v>
      </c>
      <c r="B3242" s="11">
        <v>1995</v>
      </c>
      <c r="C3242" s="11" t="s">
        <v>10510</v>
      </c>
      <c r="D3242" s="11" t="s">
        <v>10511</v>
      </c>
      <c r="E3242" s="11">
        <v>20</v>
      </c>
      <c r="G3242" s="11" t="s">
        <v>10512</v>
      </c>
      <c r="H3242" s="11" t="s">
        <v>10513</v>
      </c>
    </row>
    <row r="3243" spans="1:8" x14ac:dyDescent="0.3">
      <c r="A3243" s="11" t="s">
        <v>10514</v>
      </c>
      <c r="B3243" s="11">
        <v>1998</v>
      </c>
      <c r="C3243" s="11" t="s">
        <v>10515</v>
      </c>
      <c r="D3243" s="11" t="s">
        <v>3724</v>
      </c>
      <c r="H3243" s="11" t="s">
        <v>10516</v>
      </c>
    </row>
    <row r="3244" spans="1:8" x14ac:dyDescent="0.3">
      <c r="A3244" s="11" t="s">
        <v>10517</v>
      </c>
      <c r="B3244" s="11">
        <v>2009</v>
      </c>
      <c r="C3244" s="11" t="s">
        <v>10518</v>
      </c>
      <c r="D3244" s="11" t="s">
        <v>10519</v>
      </c>
      <c r="E3244" s="11">
        <v>42</v>
      </c>
      <c r="G3244" s="11" t="s">
        <v>10520</v>
      </c>
      <c r="H3244" s="11" t="s">
        <v>10521</v>
      </c>
    </row>
    <row r="3245" spans="1:8" x14ac:dyDescent="0.3">
      <c r="A3245" s="11" t="s">
        <v>10522</v>
      </c>
      <c r="B3245" s="11">
        <v>2014</v>
      </c>
      <c r="C3245" s="11" t="s">
        <v>10523</v>
      </c>
      <c r="D3245" s="11" t="s">
        <v>10524</v>
      </c>
      <c r="G3245" s="11" t="s">
        <v>10525</v>
      </c>
    </row>
    <row r="3246" spans="1:8" x14ac:dyDescent="0.3">
      <c r="A3246" s="11" t="s">
        <v>10526</v>
      </c>
      <c r="B3246" s="11">
        <v>1992</v>
      </c>
      <c r="C3246" s="11" t="s">
        <v>10527</v>
      </c>
      <c r="D3246" s="11" t="s">
        <v>10528</v>
      </c>
      <c r="E3246" s="11">
        <v>87</v>
      </c>
      <c r="G3246" s="11" t="s">
        <v>10529</v>
      </c>
      <c r="H3246" s="11" t="s">
        <v>10530</v>
      </c>
    </row>
    <row r="3247" spans="1:8" x14ac:dyDescent="0.3">
      <c r="A3247" s="11" t="s">
        <v>10531</v>
      </c>
      <c r="B3247" s="11">
        <v>1987</v>
      </c>
      <c r="C3247" s="11" t="s">
        <v>10532</v>
      </c>
      <c r="D3247" s="11" t="s">
        <v>4554</v>
      </c>
      <c r="H3247" s="11" t="s">
        <v>10533</v>
      </c>
    </row>
    <row r="3248" spans="1:8" x14ac:dyDescent="0.3">
      <c r="A3248" s="11" t="s">
        <v>10534</v>
      </c>
      <c r="B3248" s="11">
        <v>2003</v>
      </c>
      <c r="C3248" s="11" t="s">
        <v>10535</v>
      </c>
      <c r="D3248" s="11" t="s">
        <v>10536</v>
      </c>
      <c r="E3248" s="11">
        <v>2</v>
      </c>
      <c r="H3248" s="11" t="s">
        <v>10537</v>
      </c>
    </row>
    <row r="3249" spans="1:8" x14ac:dyDescent="0.3">
      <c r="A3249" s="11" t="s">
        <v>10538</v>
      </c>
      <c r="B3249" s="11">
        <v>2009</v>
      </c>
      <c r="C3249" s="11" t="s">
        <v>10539</v>
      </c>
      <c r="D3249" s="11" t="s">
        <v>10540</v>
      </c>
      <c r="G3249" s="11" t="s">
        <v>10541</v>
      </c>
    </row>
    <row r="3250" spans="1:8" x14ac:dyDescent="0.3">
      <c r="A3250" s="11" t="s">
        <v>10542</v>
      </c>
      <c r="B3250" s="11">
        <v>2014</v>
      </c>
      <c r="C3250" s="11" t="s">
        <v>3784</v>
      </c>
      <c r="D3250" s="11" t="s">
        <v>9167</v>
      </c>
      <c r="G3250" s="11" t="s">
        <v>10543</v>
      </c>
    </row>
    <row r="3251" spans="1:8" x14ac:dyDescent="0.3">
      <c r="A3251" s="11" t="s">
        <v>10544</v>
      </c>
      <c r="B3251" s="11">
        <v>2015</v>
      </c>
      <c r="C3251" s="11" t="s">
        <v>10545</v>
      </c>
      <c r="D3251" s="11" t="s">
        <v>10546</v>
      </c>
      <c r="G3251" s="11" t="s">
        <v>5533</v>
      </c>
      <c r="H3251" s="11" t="s">
        <v>5534</v>
      </c>
    </row>
    <row r="3252" spans="1:8" x14ac:dyDescent="0.3">
      <c r="A3252" s="11" t="s">
        <v>10547</v>
      </c>
      <c r="B3252" s="11">
        <v>2014</v>
      </c>
      <c r="C3252" s="11" t="s">
        <v>10548</v>
      </c>
      <c r="D3252" s="11" t="s">
        <v>10549</v>
      </c>
      <c r="G3252" s="11" t="s">
        <v>8616</v>
      </c>
    </row>
    <row r="3253" spans="1:8" x14ac:dyDescent="0.3">
      <c r="A3253" s="11" t="s">
        <v>10550</v>
      </c>
      <c r="B3253" s="11">
        <v>2016</v>
      </c>
      <c r="C3253" s="11" t="s">
        <v>10551</v>
      </c>
      <c r="D3253" s="11" t="s">
        <v>10552</v>
      </c>
      <c r="E3253" s="11">
        <v>1749</v>
      </c>
    </row>
    <row r="3254" spans="1:8" x14ac:dyDescent="0.3">
      <c r="A3254" s="11" t="s">
        <v>10553</v>
      </c>
      <c r="B3254" s="11">
        <v>2017</v>
      </c>
      <c r="C3254" s="11" t="s">
        <v>10554</v>
      </c>
      <c r="D3254" s="11" t="s">
        <v>10555</v>
      </c>
    </row>
    <row r="3255" spans="1:8" x14ac:dyDescent="0.3">
      <c r="A3255" s="11" t="s">
        <v>10556</v>
      </c>
      <c r="B3255" s="11">
        <v>2017</v>
      </c>
      <c r="C3255" s="11" t="s">
        <v>10557</v>
      </c>
      <c r="D3255" s="11" t="s">
        <v>10558</v>
      </c>
      <c r="G3255" s="11" t="s">
        <v>5562</v>
      </c>
      <c r="H3255" s="11" t="s">
        <v>10559</v>
      </c>
    </row>
    <row r="3256" spans="1:8" x14ac:dyDescent="0.3">
      <c r="A3256" s="11" t="s">
        <v>10560</v>
      </c>
      <c r="B3256" s="11">
        <v>2019</v>
      </c>
      <c r="C3256" s="11" t="s">
        <v>10561</v>
      </c>
      <c r="D3256" s="11" t="s">
        <v>10562</v>
      </c>
      <c r="G3256" s="11" t="s">
        <v>10563</v>
      </c>
      <c r="H3256" s="11" t="s">
        <v>10564</v>
      </c>
    </row>
    <row r="3257" spans="1:8" x14ac:dyDescent="0.3">
      <c r="A3257" s="11" t="s">
        <v>10565</v>
      </c>
      <c r="B3257" s="11">
        <v>2020</v>
      </c>
      <c r="C3257" s="11" t="s">
        <v>10566</v>
      </c>
      <c r="D3257" s="11" t="s">
        <v>5254</v>
      </c>
      <c r="E3257" s="11">
        <v>2646</v>
      </c>
      <c r="G3257" s="11" t="s">
        <v>5453</v>
      </c>
    </row>
    <row r="3258" spans="1:8" x14ac:dyDescent="0.3">
      <c r="A3258" s="11" t="s">
        <v>10567</v>
      </c>
      <c r="B3258" s="11">
        <v>2018</v>
      </c>
      <c r="C3258" s="11" t="s">
        <v>10568</v>
      </c>
      <c r="D3258" s="11" t="s">
        <v>10569</v>
      </c>
      <c r="E3258" s="11">
        <v>10</v>
      </c>
      <c r="G3258" s="11" t="s">
        <v>10570</v>
      </c>
      <c r="H3258" s="11" t="s">
        <v>10571</v>
      </c>
    </row>
    <row r="3259" spans="1:8" x14ac:dyDescent="0.3">
      <c r="A3259" s="11" t="s">
        <v>10572</v>
      </c>
      <c r="B3259" s="11">
        <v>2016</v>
      </c>
      <c r="C3259" s="11" t="s">
        <v>10573</v>
      </c>
      <c r="D3259" s="11" t="s">
        <v>10574</v>
      </c>
      <c r="G3259" s="11" t="s">
        <v>8185</v>
      </c>
      <c r="H3259" s="11" t="s">
        <v>10575</v>
      </c>
    </row>
    <row r="3260" spans="1:8" x14ac:dyDescent="0.3">
      <c r="A3260" s="11" t="s">
        <v>10576</v>
      </c>
      <c r="B3260" s="11">
        <v>2018</v>
      </c>
      <c r="C3260" s="11" t="s">
        <v>10577</v>
      </c>
      <c r="D3260" s="11" t="s">
        <v>10578</v>
      </c>
      <c r="G3260" s="11" t="s">
        <v>10579</v>
      </c>
    </row>
    <row r="3261" spans="1:8" x14ac:dyDescent="0.3">
      <c r="A3261" s="11" t="s">
        <v>10580</v>
      </c>
      <c r="B3261" s="11">
        <v>2015</v>
      </c>
      <c r="C3261" s="11" t="s">
        <v>10581</v>
      </c>
      <c r="D3261" s="11" t="s">
        <v>10582</v>
      </c>
      <c r="E3261" s="11">
        <v>43</v>
      </c>
      <c r="G3261" s="11" t="s">
        <v>10583</v>
      </c>
    </row>
    <row r="3262" spans="1:8" x14ac:dyDescent="0.3">
      <c r="A3262" s="11" t="s">
        <v>10584</v>
      </c>
      <c r="B3262" s="11">
        <v>1997</v>
      </c>
      <c r="C3262" s="11" t="s">
        <v>563</v>
      </c>
      <c r="D3262" s="11" t="s">
        <v>6435</v>
      </c>
      <c r="E3262" s="11">
        <v>9</v>
      </c>
      <c r="G3262" s="11" t="s">
        <v>565</v>
      </c>
      <c r="H3262" s="11" t="s">
        <v>566</v>
      </c>
    </row>
    <row r="3263" spans="1:8" x14ac:dyDescent="0.3">
      <c r="A3263" s="11" t="s">
        <v>7791</v>
      </c>
      <c r="B3263" s="11">
        <v>2014</v>
      </c>
      <c r="C3263" s="11" t="s">
        <v>10585</v>
      </c>
      <c r="D3263" s="11" t="s">
        <v>10586</v>
      </c>
      <c r="G3263" s="11" t="s">
        <v>1950</v>
      </c>
    </row>
    <row r="3264" spans="1:8" x14ac:dyDescent="0.3">
      <c r="A3264" s="11" t="s">
        <v>10587</v>
      </c>
      <c r="B3264" s="11">
        <v>2015</v>
      </c>
      <c r="C3264" s="11" t="s">
        <v>10588</v>
      </c>
      <c r="D3264" s="11" t="s">
        <v>6845</v>
      </c>
      <c r="G3264" s="11" t="s">
        <v>10589</v>
      </c>
      <c r="H3264" s="11" t="s">
        <v>10590</v>
      </c>
    </row>
    <row r="3265" spans="1:8" x14ac:dyDescent="0.3">
      <c r="A3265" s="11" t="s">
        <v>10591</v>
      </c>
      <c r="B3265" s="11">
        <v>2016</v>
      </c>
      <c r="C3265" s="11" t="s">
        <v>10592</v>
      </c>
      <c r="D3265" s="11" t="s">
        <v>10593</v>
      </c>
      <c r="G3265" s="11" t="s">
        <v>10594</v>
      </c>
    </row>
    <row r="3266" spans="1:8" x14ac:dyDescent="0.3">
      <c r="A3266" s="11" t="s">
        <v>10595</v>
      </c>
      <c r="B3266" s="11">
        <v>2016</v>
      </c>
      <c r="C3266" s="11" t="s">
        <v>9861</v>
      </c>
      <c r="D3266" s="11" t="s">
        <v>10596</v>
      </c>
      <c r="G3266" s="11" t="s">
        <v>9863</v>
      </c>
    </row>
    <row r="3267" spans="1:8" x14ac:dyDescent="0.3">
      <c r="A3267" s="11" t="s">
        <v>10597</v>
      </c>
      <c r="B3267" s="11">
        <v>2017</v>
      </c>
      <c r="C3267" s="11" t="s">
        <v>10598</v>
      </c>
      <c r="D3267" s="11" t="s">
        <v>2264</v>
      </c>
      <c r="G3267" s="11" t="s">
        <v>10599</v>
      </c>
    </row>
    <row r="3268" spans="1:8" x14ac:dyDescent="0.3">
      <c r="A3268" s="11" t="s">
        <v>10600</v>
      </c>
      <c r="B3268" s="11">
        <v>2017</v>
      </c>
      <c r="C3268" s="11" t="s">
        <v>3847</v>
      </c>
      <c r="D3268" s="11" t="s">
        <v>10601</v>
      </c>
      <c r="G3268" s="11" t="s">
        <v>5538</v>
      </c>
    </row>
    <row r="3269" spans="1:8" x14ac:dyDescent="0.3">
      <c r="A3269" s="11" t="s">
        <v>10602</v>
      </c>
      <c r="B3269" s="11">
        <v>2019</v>
      </c>
      <c r="C3269" s="11" t="s">
        <v>3718</v>
      </c>
      <c r="D3269" s="11" t="s">
        <v>10603</v>
      </c>
      <c r="G3269" s="11" t="s">
        <v>839</v>
      </c>
    </row>
    <row r="3270" spans="1:8" x14ac:dyDescent="0.3">
      <c r="A3270" s="11" t="s">
        <v>10604</v>
      </c>
      <c r="B3270" s="11">
        <v>2020</v>
      </c>
      <c r="C3270" s="11" t="s">
        <v>8241</v>
      </c>
      <c r="D3270" s="11" t="s">
        <v>1159</v>
      </c>
      <c r="G3270" s="11" t="s">
        <v>8243</v>
      </c>
    </row>
    <row r="3271" spans="1:8" x14ac:dyDescent="0.3">
      <c r="A3271" s="11" t="s">
        <v>10605</v>
      </c>
      <c r="B3271" s="11">
        <v>2019</v>
      </c>
      <c r="C3271" s="11" t="s">
        <v>4015</v>
      </c>
      <c r="D3271" s="11" t="s">
        <v>10606</v>
      </c>
    </row>
    <row r="3272" spans="1:8" x14ac:dyDescent="0.3">
      <c r="A3272" s="11" t="s">
        <v>10607</v>
      </c>
      <c r="B3272" s="11">
        <v>2019</v>
      </c>
      <c r="C3272" s="11" t="s">
        <v>1093</v>
      </c>
      <c r="D3272" s="11" t="s">
        <v>1094</v>
      </c>
      <c r="G3272" s="11" t="s">
        <v>760</v>
      </c>
    </row>
    <row r="3273" spans="1:8" x14ac:dyDescent="0.3">
      <c r="A3273" s="11" t="s">
        <v>10608</v>
      </c>
      <c r="B3273" s="11">
        <v>2020</v>
      </c>
      <c r="C3273" s="11" t="s">
        <v>10609</v>
      </c>
      <c r="D3273" s="11" t="s">
        <v>10610</v>
      </c>
      <c r="G3273" s="11" t="s">
        <v>1930</v>
      </c>
    </row>
    <row r="3274" spans="1:8" x14ac:dyDescent="0.3">
      <c r="A3274" s="11" t="s">
        <v>10611</v>
      </c>
      <c r="B3274" s="11">
        <v>2020</v>
      </c>
      <c r="C3274" s="11" t="s">
        <v>10612</v>
      </c>
      <c r="D3274" s="11" t="s">
        <v>10060</v>
      </c>
      <c r="E3274" s="11">
        <v>57</v>
      </c>
      <c r="G3274" s="11" t="s">
        <v>1601</v>
      </c>
      <c r="H3274" s="11" t="s">
        <v>10613</v>
      </c>
    </row>
    <row r="3275" spans="1:8" x14ac:dyDescent="0.3">
      <c r="A3275" s="11" t="s">
        <v>10614</v>
      </c>
      <c r="B3275" s="11">
        <v>2020</v>
      </c>
      <c r="C3275" s="11" t="s">
        <v>3802</v>
      </c>
      <c r="D3275" s="11" t="s">
        <v>6537</v>
      </c>
      <c r="E3275" s="11">
        <v>32</v>
      </c>
      <c r="G3275" s="11" t="s">
        <v>5618</v>
      </c>
      <c r="H3275" s="11" t="s">
        <v>5619</v>
      </c>
    </row>
    <row r="3276" spans="1:8" x14ac:dyDescent="0.3">
      <c r="A3276" s="11" t="s">
        <v>10615</v>
      </c>
      <c r="B3276" s="11">
        <v>2020</v>
      </c>
      <c r="C3276" s="11" t="s">
        <v>5536</v>
      </c>
      <c r="D3276" s="11" t="s">
        <v>10616</v>
      </c>
      <c r="G3276" s="11" t="s">
        <v>5538</v>
      </c>
    </row>
    <row r="3277" spans="1:8" x14ac:dyDescent="0.3">
      <c r="A3277" s="11" t="s">
        <v>10617</v>
      </c>
      <c r="B3277" s="11">
        <v>2020</v>
      </c>
      <c r="C3277" s="11" t="s">
        <v>9383</v>
      </c>
      <c r="D3277" s="11" t="s">
        <v>1064</v>
      </c>
      <c r="G3277" s="11" t="s">
        <v>10618</v>
      </c>
    </row>
    <row r="3278" spans="1:8" x14ac:dyDescent="0.3">
      <c r="A3278" s="11" t="s">
        <v>10619</v>
      </c>
      <c r="B3278" s="11">
        <v>2019</v>
      </c>
      <c r="C3278" s="11" t="s">
        <v>10620</v>
      </c>
      <c r="D3278" s="11" t="s">
        <v>10621</v>
      </c>
      <c r="G3278" s="11" t="s">
        <v>10622</v>
      </c>
    </row>
    <row r="3279" spans="1:8" x14ac:dyDescent="0.3">
      <c r="A3279" s="11" t="s">
        <v>10623</v>
      </c>
      <c r="B3279" s="11">
        <v>2019</v>
      </c>
      <c r="C3279" s="11" t="s">
        <v>10624</v>
      </c>
      <c r="D3279" s="11" t="s">
        <v>10625</v>
      </c>
      <c r="G3279" s="11" t="s">
        <v>10626</v>
      </c>
      <c r="H3279" s="11" t="s">
        <v>10627</v>
      </c>
    </row>
    <row r="3280" spans="1:8" x14ac:dyDescent="0.3">
      <c r="A3280" s="11" t="s">
        <v>10628</v>
      </c>
      <c r="B3280" s="11">
        <v>2019</v>
      </c>
      <c r="C3280" s="11" t="s">
        <v>10629</v>
      </c>
      <c r="D3280" s="11"/>
      <c r="G3280" s="11" t="s">
        <v>10630</v>
      </c>
    </row>
    <row r="3281" spans="1:8" x14ac:dyDescent="0.3">
      <c r="A3281" s="11" t="s">
        <v>10631</v>
      </c>
      <c r="B3281" s="11">
        <v>2020</v>
      </c>
      <c r="C3281" s="11" t="s">
        <v>10632</v>
      </c>
      <c r="D3281" s="11" t="s">
        <v>10633</v>
      </c>
      <c r="G3281" s="11" t="s">
        <v>10634</v>
      </c>
    </row>
    <row r="3282" spans="1:8" x14ac:dyDescent="0.3">
      <c r="A3282" s="11" t="s">
        <v>10635</v>
      </c>
      <c r="B3282" s="11">
        <v>2019</v>
      </c>
      <c r="C3282" s="11" t="s">
        <v>3857</v>
      </c>
      <c r="D3282" s="11" t="s">
        <v>10060</v>
      </c>
      <c r="E3282" s="11">
        <v>56</v>
      </c>
      <c r="G3282" s="11" t="s">
        <v>4138</v>
      </c>
      <c r="H3282" s="11" t="s">
        <v>5678</v>
      </c>
    </row>
    <row r="3283" spans="1:8" x14ac:dyDescent="0.3">
      <c r="A3283" s="11" t="s">
        <v>10636</v>
      </c>
      <c r="B3283" s="11">
        <v>2015</v>
      </c>
      <c r="C3283" s="11" t="s">
        <v>10637</v>
      </c>
      <c r="D3283" s="11" t="s">
        <v>10638</v>
      </c>
      <c r="E3283" s="11">
        <v>55</v>
      </c>
      <c r="G3283" s="11" t="s">
        <v>10639</v>
      </c>
    </row>
    <row r="3284" spans="1:8" x14ac:dyDescent="0.3">
      <c r="A3284" s="11" t="s">
        <v>10640</v>
      </c>
      <c r="B3284" s="11">
        <v>2017</v>
      </c>
      <c r="C3284" s="11" t="s">
        <v>10641</v>
      </c>
      <c r="D3284" s="11" t="s">
        <v>10642</v>
      </c>
      <c r="E3284" s="11">
        <v>128</v>
      </c>
      <c r="G3284" s="11" t="s">
        <v>615</v>
      </c>
      <c r="H3284" s="11" t="s">
        <v>616</v>
      </c>
    </row>
    <row r="3285" spans="1:8" x14ac:dyDescent="0.3">
      <c r="A3285" s="11" t="s">
        <v>10643</v>
      </c>
      <c r="B3285" s="11">
        <v>2019</v>
      </c>
      <c r="C3285" s="11" t="s">
        <v>5599</v>
      </c>
      <c r="D3285" s="11" t="s">
        <v>5527</v>
      </c>
      <c r="G3285" s="11" t="s">
        <v>5600</v>
      </c>
    </row>
    <row r="3286" spans="1:8" x14ac:dyDescent="0.3">
      <c r="A3286" s="11" t="s">
        <v>10644</v>
      </c>
      <c r="B3286" s="11">
        <v>2019</v>
      </c>
      <c r="C3286" s="11" t="s">
        <v>10645</v>
      </c>
      <c r="D3286" s="11" t="s">
        <v>5527</v>
      </c>
    </row>
    <row r="3287" spans="1:8" x14ac:dyDescent="0.3">
      <c r="A3287" s="11" t="s">
        <v>10646</v>
      </c>
      <c r="B3287" s="11">
        <v>2019</v>
      </c>
      <c r="C3287" s="11" t="s">
        <v>10647</v>
      </c>
      <c r="D3287" s="11" t="s">
        <v>10648</v>
      </c>
    </row>
    <row r="3288" spans="1:8" x14ac:dyDescent="0.3">
      <c r="A3288" s="11" t="s">
        <v>10649</v>
      </c>
      <c r="B3288" s="11">
        <v>2019</v>
      </c>
      <c r="C3288" s="11" t="s">
        <v>10650</v>
      </c>
      <c r="D3288" s="11" t="s">
        <v>5527</v>
      </c>
    </row>
    <row r="3289" spans="1:8" x14ac:dyDescent="0.3">
      <c r="A3289" s="11" t="s">
        <v>10651</v>
      </c>
      <c r="B3289" s="11">
        <v>2019</v>
      </c>
      <c r="C3289" s="11" t="s">
        <v>10652</v>
      </c>
      <c r="D3289" s="11" t="s">
        <v>5527</v>
      </c>
    </row>
    <row r="3290" spans="1:8" x14ac:dyDescent="0.3">
      <c r="A3290" s="11" t="s">
        <v>10653</v>
      </c>
      <c r="B3290" s="11">
        <v>2020</v>
      </c>
      <c r="C3290" s="11" t="s">
        <v>5477</v>
      </c>
      <c r="D3290" s="11" t="s">
        <v>10654</v>
      </c>
      <c r="E3290" s="11">
        <v>24</v>
      </c>
      <c r="G3290" s="11" t="s">
        <v>5479</v>
      </c>
      <c r="H3290" s="11" t="s">
        <v>10655</v>
      </c>
    </row>
    <row r="3291" spans="1:8" x14ac:dyDescent="0.3">
      <c r="A3291" s="11" t="s">
        <v>10656</v>
      </c>
      <c r="B3291" s="11">
        <v>2020</v>
      </c>
      <c r="C3291" s="11" t="s">
        <v>10657</v>
      </c>
      <c r="D3291" s="11" t="s">
        <v>10658</v>
      </c>
      <c r="E3291" s="11">
        <v>62</v>
      </c>
      <c r="G3291" s="11" t="s">
        <v>10659</v>
      </c>
      <c r="H3291" s="11" t="s">
        <v>10660</v>
      </c>
    </row>
    <row r="3292" spans="1:8" x14ac:dyDescent="0.3">
      <c r="A3292" s="11" t="s">
        <v>10661</v>
      </c>
      <c r="B3292" s="11">
        <v>2020</v>
      </c>
      <c r="C3292" s="11" t="s">
        <v>10662</v>
      </c>
      <c r="D3292" s="11" t="s">
        <v>1723</v>
      </c>
      <c r="E3292" s="11">
        <v>14</v>
      </c>
      <c r="G3292" s="11" t="s">
        <v>10663</v>
      </c>
      <c r="H3292" s="11" t="s">
        <v>10664</v>
      </c>
    </row>
    <row r="3293" spans="1:8" x14ac:dyDescent="0.3">
      <c r="A3293" s="11" t="s">
        <v>10665</v>
      </c>
      <c r="B3293" s="11">
        <v>2019</v>
      </c>
      <c r="C3293" s="11" t="s">
        <v>10666</v>
      </c>
      <c r="D3293" s="11" t="s">
        <v>10667</v>
      </c>
      <c r="G3293" s="11" t="s">
        <v>10668</v>
      </c>
    </row>
    <row r="3294" spans="1:8" x14ac:dyDescent="0.3">
      <c r="A3294" s="11" t="s">
        <v>10669</v>
      </c>
      <c r="B3294" s="11">
        <v>2018</v>
      </c>
      <c r="C3294" s="11" t="s">
        <v>10670</v>
      </c>
      <c r="D3294" s="11" t="s">
        <v>6043</v>
      </c>
    </row>
    <row r="3295" spans="1:8" x14ac:dyDescent="0.3">
      <c r="A3295" s="11" t="s">
        <v>10671</v>
      </c>
      <c r="B3295" s="11">
        <v>2009</v>
      </c>
      <c r="C3295" s="11" t="s">
        <v>10672</v>
      </c>
      <c r="D3295" s="11" t="s">
        <v>10673</v>
      </c>
      <c r="G3295" s="11" t="s">
        <v>10674</v>
      </c>
    </row>
    <row r="3296" spans="1:8" x14ac:dyDescent="0.3">
      <c r="A3296" s="11" t="s">
        <v>10675</v>
      </c>
      <c r="B3296" s="11">
        <v>2010</v>
      </c>
      <c r="C3296" s="11" t="s">
        <v>10676</v>
      </c>
      <c r="D3296" s="11" t="s">
        <v>10677</v>
      </c>
      <c r="G3296" s="11" t="s">
        <v>10678</v>
      </c>
    </row>
    <row r="3297" spans="1:8" x14ac:dyDescent="0.3">
      <c r="A3297" s="11" t="s">
        <v>10679</v>
      </c>
      <c r="B3297" s="11">
        <v>2011</v>
      </c>
      <c r="C3297" s="11" t="s">
        <v>10680</v>
      </c>
      <c r="D3297" s="11" t="s">
        <v>10681</v>
      </c>
      <c r="G3297" s="11" t="s">
        <v>2436</v>
      </c>
    </row>
    <row r="3298" spans="1:8" x14ac:dyDescent="0.3">
      <c r="A3298" s="11" t="s">
        <v>10682</v>
      </c>
      <c r="B3298" s="11">
        <v>2015</v>
      </c>
      <c r="C3298" s="11" t="s">
        <v>3769</v>
      </c>
      <c r="D3298" s="11" t="s">
        <v>10060</v>
      </c>
      <c r="E3298" s="11">
        <v>51</v>
      </c>
      <c r="G3298" s="11" t="s">
        <v>10683</v>
      </c>
    </row>
    <row r="3299" spans="1:8" x14ac:dyDescent="0.3">
      <c r="A3299" s="11" t="s">
        <v>10684</v>
      </c>
      <c r="B3299" s="11">
        <v>2014</v>
      </c>
      <c r="C3299" s="11" t="s">
        <v>10685</v>
      </c>
      <c r="D3299" s="11" t="s">
        <v>10686</v>
      </c>
      <c r="G3299" s="11" t="s">
        <v>10687</v>
      </c>
    </row>
    <row r="3300" spans="1:8" x14ac:dyDescent="0.3">
      <c r="A3300" s="11" t="s">
        <v>10688</v>
      </c>
      <c r="B3300" s="11">
        <v>2013</v>
      </c>
      <c r="C3300" s="11" t="s">
        <v>3820</v>
      </c>
      <c r="D3300" s="11" t="s">
        <v>10689</v>
      </c>
      <c r="G3300" s="11" t="s">
        <v>5632</v>
      </c>
    </row>
    <row r="3301" spans="1:8" x14ac:dyDescent="0.3">
      <c r="A3301" s="11" t="s">
        <v>10690</v>
      </c>
      <c r="B3301" s="11">
        <v>2014</v>
      </c>
      <c r="C3301" s="11" t="s">
        <v>10691</v>
      </c>
      <c r="D3301" s="11" t="s">
        <v>10692</v>
      </c>
      <c r="G3301" s="11" t="s">
        <v>10693</v>
      </c>
    </row>
    <row r="3302" spans="1:8" x14ac:dyDescent="0.3">
      <c r="A3302" s="11" t="s">
        <v>10690</v>
      </c>
      <c r="B3302" s="11">
        <v>2014</v>
      </c>
      <c r="C3302" s="11" t="s">
        <v>10694</v>
      </c>
      <c r="D3302" s="11" t="s">
        <v>9167</v>
      </c>
      <c r="G3302" s="11" t="s">
        <v>10695</v>
      </c>
    </row>
    <row r="3303" spans="1:8" x14ac:dyDescent="0.3">
      <c r="A3303" s="11" t="s">
        <v>10696</v>
      </c>
      <c r="B3303" s="11">
        <v>2018</v>
      </c>
      <c r="C3303" s="11" t="s">
        <v>10697</v>
      </c>
      <c r="D3303" s="11" t="s">
        <v>10698</v>
      </c>
      <c r="G3303" s="11" t="s">
        <v>10699</v>
      </c>
      <c r="H3303" s="11" t="s">
        <v>10700</v>
      </c>
    </row>
    <row r="3304" spans="1:8" x14ac:dyDescent="0.3">
      <c r="A3304" s="11" t="s">
        <v>10701</v>
      </c>
      <c r="B3304" s="11">
        <v>2016</v>
      </c>
      <c r="C3304" s="11" t="s">
        <v>5556</v>
      </c>
      <c r="D3304" s="11" t="s">
        <v>1798</v>
      </c>
      <c r="E3304" s="11">
        <v>16</v>
      </c>
      <c r="G3304" s="11" t="s">
        <v>5557</v>
      </c>
      <c r="H3304" s="11" t="s">
        <v>5558</v>
      </c>
    </row>
    <row r="3305" spans="1:8" x14ac:dyDescent="0.3">
      <c r="A3305" s="11" t="s">
        <v>10702</v>
      </c>
      <c r="B3305" s="11">
        <v>2015</v>
      </c>
      <c r="C3305" s="11" t="s">
        <v>10703</v>
      </c>
      <c r="D3305" s="11" t="s">
        <v>10704</v>
      </c>
      <c r="E3305" s="11">
        <v>9117</v>
      </c>
      <c r="G3305" s="11" t="s">
        <v>10705</v>
      </c>
    </row>
    <row r="3306" spans="1:8" x14ac:dyDescent="0.3">
      <c r="A3306" s="11" t="s">
        <v>10706</v>
      </c>
      <c r="B3306" s="11">
        <v>2014</v>
      </c>
      <c r="C3306" s="11" t="s">
        <v>10707</v>
      </c>
      <c r="D3306" s="11" t="s">
        <v>10708</v>
      </c>
      <c r="G3306" s="11" t="s">
        <v>10709</v>
      </c>
    </row>
    <row r="3307" spans="1:8" x14ac:dyDescent="0.3">
      <c r="A3307" s="11" t="s">
        <v>10710</v>
      </c>
      <c r="B3307" s="11">
        <v>2013</v>
      </c>
      <c r="C3307" s="11" t="s">
        <v>10711</v>
      </c>
      <c r="D3307" s="11" t="s">
        <v>7768</v>
      </c>
      <c r="E3307" s="11">
        <v>47</v>
      </c>
      <c r="G3307" s="11" t="s">
        <v>10712</v>
      </c>
    </row>
    <row r="3308" spans="1:8" x14ac:dyDescent="0.3">
      <c r="A3308" s="11" t="s">
        <v>10713</v>
      </c>
      <c r="B3308" s="11">
        <v>2015</v>
      </c>
      <c r="C3308" s="11" t="s">
        <v>10714</v>
      </c>
      <c r="D3308" s="11" t="s">
        <v>10715</v>
      </c>
      <c r="G3308" s="11" t="s">
        <v>10716</v>
      </c>
    </row>
    <row r="3309" spans="1:8" x14ac:dyDescent="0.3">
      <c r="A3309" s="11" t="s">
        <v>10717</v>
      </c>
      <c r="B3309" s="11">
        <v>2015</v>
      </c>
      <c r="C3309" s="11" t="s">
        <v>10718</v>
      </c>
      <c r="D3309" s="11" t="s">
        <v>10719</v>
      </c>
      <c r="G3309" s="11" t="s">
        <v>10720</v>
      </c>
    </row>
    <row r="3310" spans="1:8" x14ac:dyDescent="0.3">
      <c r="A3310" s="11" t="s">
        <v>10721</v>
      </c>
      <c r="B3310" s="11">
        <v>2015</v>
      </c>
      <c r="C3310" s="11" t="s">
        <v>5668</v>
      </c>
      <c r="D3310" s="11" t="s">
        <v>10722</v>
      </c>
      <c r="G3310" s="11" t="s">
        <v>5669</v>
      </c>
    </row>
    <row r="3311" spans="1:8" x14ac:dyDescent="0.3">
      <c r="A3311" s="11" t="s">
        <v>10723</v>
      </c>
      <c r="B3311" s="11">
        <v>2018</v>
      </c>
      <c r="C3311" s="11" t="s">
        <v>10724</v>
      </c>
      <c r="D3311" s="11" t="s">
        <v>10725</v>
      </c>
      <c r="E3311" s="11">
        <v>44</v>
      </c>
      <c r="G3311" s="11" t="s">
        <v>10726</v>
      </c>
      <c r="H3311" s="11" t="s">
        <v>10727</v>
      </c>
    </row>
    <row r="3312" spans="1:8" x14ac:dyDescent="0.3">
      <c r="A3312" s="11" t="s">
        <v>10728</v>
      </c>
      <c r="B3312" s="11">
        <v>2020</v>
      </c>
      <c r="C3312" s="11" t="s">
        <v>10729</v>
      </c>
      <c r="D3312" s="11" t="s">
        <v>10730</v>
      </c>
      <c r="G3312" s="11" t="s">
        <v>1930</v>
      </c>
      <c r="H3312" s="11" t="s">
        <v>10731</v>
      </c>
    </row>
    <row r="3313" spans="1:8" x14ac:dyDescent="0.3">
      <c r="A3313" s="11" t="s">
        <v>10732</v>
      </c>
      <c r="B3313" s="11">
        <v>2009</v>
      </c>
      <c r="C3313" s="11" t="s">
        <v>10733</v>
      </c>
      <c r="D3313" s="11" t="s">
        <v>10734</v>
      </c>
      <c r="G3313" s="11" t="s">
        <v>10735</v>
      </c>
    </row>
    <row r="3314" spans="1:8" x14ac:dyDescent="0.3">
      <c r="A3314" s="11" t="s">
        <v>10736</v>
      </c>
      <c r="B3314" s="11">
        <v>2014</v>
      </c>
      <c r="C3314" s="11" t="s">
        <v>10737</v>
      </c>
      <c r="D3314" s="11" t="s">
        <v>10738</v>
      </c>
      <c r="G3314" s="11" t="s">
        <v>10739</v>
      </c>
      <c r="H3314" s="11" t="s">
        <v>10740</v>
      </c>
    </row>
    <row r="3315" spans="1:8" x14ac:dyDescent="0.3">
      <c r="A3315" s="11" t="s">
        <v>10636</v>
      </c>
      <c r="B3315" s="11">
        <v>2015</v>
      </c>
      <c r="C3315" s="11" t="s">
        <v>10741</v>
      </c>
      <c r="D3315" s="11" t="s">
        <v>10742</v>
      </c>
      <c r="G3315" s="11" t="s">
        <v>10743</v>
      </c>
    </row>
    <row r="3316" spans="1:8" x14ac:dyDescent="0.3">
      <c r="A3316" s="11" t="s">
        <v>10744</v>
      </c>
      <c r="B3316" s="11">
        <v>2011</v>
      </c>
      <c r="C3316" s="11" t="s">
        <v>10745</v>
      </c>
      <c r="D3316" s="11" t="s">
        <v>10746</v>
      </c>
      <c r="G3316" s="11" t="s">
        <v>10747</v>
      </c>
      <c r="H3316" s="11" t="s">
        <v>10748</v>
      </c>
    </row>
    <row r="3317" spans="1:8" x14ac:dyDescent="0.3">
      <c r="A3317" s="11" t="s">
        <v>10749</v>
      </c>
      <c r="B3317" s="11">
        <v>2016</v>
      </c>
      <c r="C3317" s="11" t="s">
        <v>10750</v>
      </c>
      <c r="D3317" s="11" t="s">
        <v>10751</v>
      </c>
      <c r="G3317" s="11" t="s">
        <v>10752</v>
      </c>
      <c r="H3317" s="11" t="s">
        <v>10753</v>
      </c>
    </row>
    <row r="3318" spans="1:8" x14ac:dyDescent="0.3">
      <c r="A3318" s="11" t="s">
        <v>10754</v>
      </c>
      <c r="B3318" s="11">
        <v>2018</v>
      </c>
      <c r="C3318" s="11" t="s">
        <v>10755</v>
      </c>
      <c r="D3318" s="11" t="s">
        <v>10756</v>
      </c>
      <c r="E3318" s="11">
        <v>6</v>
      </c>
      <c r="G3318" s="11" t="s">
        <v>10757</v>
      </c>
    </row>
    <row r="3319" spans="1:8" x14ac:dyDescent="0.3">
      <c r="A3319" s="11" t="s">
        <v>10758</v>
      </c>
      <c r="B3319" s="11">
        <v>2017</v>
      </c>
      <c r="C3319" s="11" t="s">
        <v>10759</v>
      </c>
      <c r="D3319" s="11" t="s">
        <v>10760</v>
      </c>
      <c r="G3319" s="11" t="s">
        <v>10761</v>
      </c>
    </row>
    <row r="3320" spans="1:8" x14ac:dyDescent="0.3">
      <c r="A3320" s="11" t="s">
        <v>10762</v>
      </c>
      <c r="B3320" s="11">
        <v>2019</v>
      </c>
      <c r="C3320" s="11" t="s">
        <v>10763</v>
      </c>
      <c r="D3320" s="11"/>
      <c r="G3320" s="11" t="s">
        <v>10764</v>
      </c>
    </row>
    <row r="3321" spans="1:8" x14ac:dyDescent="0.3">
      <c r="A3321" s="11" t="s">
        <v>10765</v>
      </c>
      <c r="B3321" s="11">
        <v>2019</v>
      </c>
      <c r="C3321" s="11" t="s">
        <v>10766</v>
      </c>
      <c r="D3321" s="11" t="s">
        <v>10767</v>
      </c>
    </row>
    <row r="3322" spans="1:8" x14ac:dyDescent="0.3">
      <c r="A3322" s="11" t="s">
        <v>10768</v>
      </c>
      <c r="B3322" s="11">
        <v>2016</v>
      </c>
      <c r="C3322" s="11" t="s">
        <v>3729</v>
      </c>
      <c r="D3322" s="11" t="s">
        <v>10769</v>
      </c>
      <c r="G3322" s="11" t="s">
        <v>10770</v>
      </c>
    </row>
    <row r="3323" spans="1:8" x14ac:dyDescent="0.3">
      <c r="A3323" s="11" t="s">
        <v>10771</v>
      </c>
      <c r="B3323" s="11">
        <v>2017</v>
      </c>
      <c r="C3323" s="11" t="s">
        <v>10772</v>
      </c>
      <c r="D3323" s="11" t="s">
        <v>10773</v>
      </c>
      <c r="G3323" s="11" t="s">
        <v>10774</v>
      </c>
      <c r="H3323" s="11" t="s">
        <v>10775</v>
      </c>
    </row>
    <row r="3324" spans="1:8" x14ac:dyDescent="0.3">
      <c r="A3324" s="11" t="s">
        <v>10776</v>
      </c>
      <c r="B3324" s="11">
        <v>2017</v>
      </c>
      <c r="C3324" s="11" t="s">
        <v>10777</v>
      </c>
      <c r="D3324" s="11" t="s">
        <v>10778</v>
      </c>
      <c r="G3324" s="11" t="s">
        <v>10779</v>
      </c>
    </row>
    <row r="3325" spans="1:8" x14ac:dyDescent="0.3">
      <c r="A3325" s="11" t="s">
        <v>10780</v>
      </c>
      <c r="B3325" s="11">
        <v>2016</v>
      </c>
      <c r="C3325" s="11" t="s">
        <v>10781</v>
      </c>
      <c r="D3325" s="11" t="s">
        <v>10782</v>
      </c>
      <c r="G3325" s="11" t="s">
        <v>10783</v>
      </c>
    </row>
    <row r="3326" spans="1:8" x14ac:dyDescent="0.3">
      <c r="A3326" s="11" t="s">
        <v>10784</v>
      </c>
      <c r="B3326" s="11">
        <v>2016</v>
      </c>
      <c r="C3326" s="11" t="s">
        <v>10785</v>
      </c>
      <c r="D3326" s="11" t="s">
        <v>10786</v>
      </c>
      <c r="E3326" s="11">
        <v>1</v>
      </c>
      <c r="G3326" s="11" t="s">
        <v>10787</v>
      </c>
      <c r="H3326" s="11" t="s">
        <v>10788</v>
      </c>
    </row>
    <row r="3327" spans="1:8" x14ac:dyDescent="0.3">
      <c r="A3327" s="11" t="s">
        <v>10789</v>
      </c>
      <c r="B3327" s="11">
        <v>2016</v>
      </c>
      <c r="C3327" s="11" t="s">
        <v>3796</v>
      </c>
      <c r="D3327" s="11" t="s">
        <v>10790</v>
      </c>
      <c r="G3327" s="11" t="s">
        <v>10791</v>
      </c>
    </row>
    <row r="3328" spans="1:8" x14ac:dyDescent="0.3">
      <c r="A3328" s="11" t="s">
        <v>10792</v>
      </c>
      <c r="B3328" s="11">
        <v>2018</v>
      </c>
      <c r="C3328" s="11" t="s">
        <v>10793</v>
      </c>
      <c r="D3328" s="11" t="s">
        <v>10794</v>
      </c>
      <c r="G3328" s="11" t="s">
        <v>10795</v>
      </c>
    </row>
    <row r="3329" spans="1:8" x14ac:dyDescent="0.3">
      <c r="A3329" s="11" t="s">
        <v>10796</v>
      </c>
      <c r="B3329" s="11">
        <v>2018</v>
      </c>
      <c r="C3329" s="11" t="s">
        <v>10797</v>
      </c>
      <c r="D3329" s="11" t="s">
        <v>10798</v>
      </c>
      <c r="G3329" s="11" t="s">
        <v>10799</v>
      </c>
      <c r="H3329" s="11" t="s">
        <v>10800</v>
      </c>
    </row>
    <row r="3330" spans="1:8" x14ac:dyDescent="0.3">
      <c r="A3330" s="11" t="s">
        <v>10801</v>
      </c>
      <c r="B3330" s="11">
        <v>2018</v>
      </c>
      <c r="C3330" s="11" t="s">
        <v>10802</v>
      </c>
      <c r="D3330" s="11"/>
      <c r="F3330" s="11" t="s">
        <v>10803</v>
      </c>
    </row>
    <row r="3331" spans="1:8" x14ac:dyDescent="0.3">
      <c r="A3331" s="11" t="s">
        <v>10804</v>
      </c>
      <c r="B3331" s="11">
        <v>2019</v>
      </c>
      <c r="C3331" s="11" t="s">
        <v>10805</v>
      </c>
      <c r="D3331" s="11" t="s">
        <v>5254</v>
      </c>
      <c r="E3331" s="11">
        <v>2517</v>
      </c>
      <c r="G3331" s="11" t="s">
        <v>10806</v>
      </c>
    </row>
    <row r="3332" spans="1:8" x14ac:dyDescent="0.3">
      <c r="A3332" s="11" t="s">
        <v>10807</v>
      </c>
      <c r="B3332" s="11">
        <v>2019</v>
      </c>
      <c r="C3332" s="11" t="s">
        <v>10808</v>
      </c>
      <c r="D3332" s="11" t="s">
        <v>5527</v>
      </c>
      <c r="G3332" s="11" t="s">
        <v>10809</v>
      </c>
    </row>
    <row r="3333" spans="1:8" x14ac:dyDescent="0.3">
      <c r="A3333" s="11" t="s">
        <v>10810</v>
      </c>
      <c r="B3333" s="11">
        <v>2018</v>
      </c>
      <c r="C3333" s="11" t="s">
        <v>10811</v>
      </c>
      <c r="D3333" s="11"/>
    </row>
    <row r="3334" spans="1:8" x14ac:dyDescent="0.3">
      <c r="A3334" s="11" t="s">
        <v>10812</v>
      </c>
      <c r="B3334" s="11">
        <v>2014</v>
      </c>
      <c r="C3334" s="11" t="s">
        <v>10813</v>
      </c>
      <c r="D3334" s="11" t="s">
        <v>10814</v>
      </c>
      <c r="E3334" s="11">
        <v>32</v>
      </c>
      <c r="G3334" s="11" t="s">
        <v>10815</v>
      </c>
    </row>
    <row r="3335" spans="1:8" x14ac:dyDescent="0.3">
      <c r="A3335" s="11" t="s">
        <v>10816</v>
      </c>
      <c r="B3335" s="11">
        <v>1936</v>
      </c>
      <c r="C3335" s="11" t="s">
        <v>10817</v>
      </c>
      <c r="D3335" s="11" t="s">
        <v>879</v>
      </c>
      <c r="E3335" s="11">
        <v>28</v>
      </c>
      <c r="G3335" s="11" t="s">
        <v>10818</v>
      </c>
      <c r="H3335" s="11" t="s">
        <v>10819</v>
      </c>
    </row>
    <row r="3336" spans="1:8" x14ac:dyDescent="0.3">
      <c r="A3336" s="11" t="s">
        <v>10820</v>
      </c>
      <c r="B3336" s="11">
        <v>2020</v>
      </c>
      <c r="C3336" s="11" t="s">
        <v>10821</v>
      </c>
      <c r="D3336" s="11" t="s">
        <v>715</v>
      </c>
      <c r="E3336" s="11">
        <v>8</v>
      </c>
      <c r="G3336" s="11" t="s">
        <v>10822</v>
      </c>
      <c r="H3336" s="11" t="s">
        <v>10823</v>
      </c>
    </row>
    <row r="3337" spans="1:8" x14ac:dyDescent="0.3">
      <c r="A3337" s="11" t="s">
        <v>10824</v>
      </c>
      <c r="B3337" s="11">
        <v>2019</v>
      </c>
      <c r="C3337" s="11" t="s">
        <v>10825</v>
      </c>
      <c r="D3337" s="11" t="s">
        <v>7736</v>
      </c>
      <c r="E3337" s="11">
        <v>34</v>
      </c>
      <c r="G3337" s="11" t="s">
        <v>10826</v>
      </c>
      <c r="H3337" s="11" t="s">
        <v>10827</v>
      </c>
    </row>
    <row r="3338" spans="1:8" x14ac:dyDescent="0.3">
      <c r="A3338" s="11" t="s">
        <v>10828</v>
      </c>
      <c r="B3338" s="11">
        <v>2020</v>
      </c>
      <c r="C3338" s="11" t="s">
        <v>10829</v>
      </c>
      <c r="D3338" s="11" t="s">
        <v>1159</v>
      </c>
      <c r="G3338" s="11" t="s">
        <v>5486</v>
      </c>
      <c r="H3338" s="11" t="s">
        <v>10830</v>
      </c>
    </row>
    <row r="3339" spans="1:8" x14ac:dyDescent="0.3">
      <c r="A3339" s="11" t="s">
        <v>10831</v>
      </c>
      <c r="B3339" s="11" t="s">
        <v>4274</v>
      </c>
      <c r="C3339" s="11" t="s">
        <v>10832</v>
      </c>
      <c r="D3339" s="11" t="s">
        <v>10833</v>
      </c>
      <c r="G3339" s="11" t="s">
        <v>10834</v>
      </c>
    </row>
    <row r="3340" spans="1:8" x14ac:dyDescent="0.3">
      <c r="A3340" s="11" t="s">
        <v>10835</v>
      </c>
      <c r="B3340" s="11">
        <v>2018</v>
      </c>
      <c r="C3340" s="11" t="s">
        <v>10836</v>
      </c>
      <c r="D3340" s="11" t="s">
        <v>10837</v>
      </c>
      <c r="G3340" s="11" t="s">
        <v>10838</v>
      </c>
    </row>
    <row r="3341" spans="1:8" x14ac:dyDescent="0.3">
      <c r="A3341" s="11" t="s">
        <v>10839</v>
      </c>
      <c r="B3341" s="11">
        <v>2019</v>
      </c>
      <c r="C3341" s="11" t="s">
        <v>10840</v>
      </c>
      <c r="D3341" s="11" t="s">
        <v>10841</v>
      </c>
      <c r="G3341" s="11" t="s">
        <v>10842</v>
      </c>
      <c r="H3341" s="11" t="s">
        <v>10843</v>
      </c>
    </row>
    <row r="3342" spans="1:8" x14ac:dyDescent="0.3">
      <c r="A3342" s="11" t="s">
        <v>10844</v>
      </c>
      <c r="B3342" s="11">
        <v>2014</v>
      </c>
      <c r="C3342" s="11" t="s">
        <v>10845</v>
      </c>
      <c r="D3342" s="11" t="s">
        <v>10846</v>
      </c>
      <c r="G3342" s="11" t="s">
        <v>10847</v>
      </c>
    </row>
    <row r="3343" spans="1:8" x14ac:dyDescent="0.3">
      <c r="A3343" s="11" t="s">
        <v>10848</v>
      </c>
      <c r="B3343" s="11">
        <v>2015</v>
      </c>
      <c r="C3343" s="11" t="s">
        <v>5576</v>
      </c>
      <c r="D3343" s="11" t="s">
        <v>10849</v>
      </c>
      <c r="G3343" s="11" t="s">
        <v>5577</v>
      </c>
    </row>
    <row r="3344" spans="1:8" x14ac:dyDescent="0.3">
      <c r="A3344" s="11" t="s">
        <v>10850</v>
      </c>
      <c r="B3344" s="11">
        <v>2017</v>
      </c>
      <c r="C3344" s="11" t="s">
        <v>10851</v>
      </c>
      <c r="D3344" s="11" t="s">
        <v>10852</v>
      </c>
    </row>
    <row r="3345" spans="1:8" x14ac:dyDescent="0.3">
      <c r="A3345" s="11" t="s">
        <v>10853</v>
      </c>
      <c r="B3345" s="11">
        <v>2013</v>
      </c>
      <c r="C3345" s="11" t="s">
        <v>10854</v>
      </c>
      <c r="D3345" s="11" t="s">
        <v>7736</v>
      </c>
      <c r="E3345" s="11">
        <v>28</v>
      </c>
      <c r="G3345" s="11" t="s">
        <v>5470</v>
      </c>
    </row>
    <row r="3346" spans="1:8" x14ac:dyDescent="0.3">
      <c r="A3346" s="11" t="s">
        <v>10855</v>
      </c>
      <c r="B3346" s="11">
        <v>2018</v>
      </c>
      <c r="C3346" s="11" t="s">
        <v>10856</v>
      </c>
      <c r="D3346" s="11" t="s">
        <v>10857</v>
      </c>
    </row>
    <row r="3347" spans="1:8" x14ac:dyDescent="0.3">
      <c r="A3347" s="11" t="s">
        <v>10858</v>
      </c>
      <c r="B3347" s="11">
        <v>2014</v>
      </c>
      <c r="C3347" s="11" t="s">
        <v>10859</v>
      </c>
      <c r="D3347" s="11" t="s">
        <v>10860</v>
      </c>
      <c r="G3347" s="11" t="s">
        <v>10861</v>
      </c>
    </row>
    <row r="3348" spans="1:8" x14ac:dyDescent="0.3">
      <c r="A3348" s="11" t="s">
        <v>10862</v>
      </c>
      <c r="B3348" s="11">
        <v>2016</v>
      </c>
      <c r="C3348" s="11" t="s">
        <v>10863</v>
      </c>
      <c r="D3348" s="11" t="s">
        <v>10864</v>
      </c>
      <c r="E3348" s="11">
        <v>56</v>
      </c>
      <c r="G3348" s="11" t="s">
        <v>10865</v>
      </c>
    </row>
    <row r="3349" spans="1:8" x14ac:dyDescent="0.3">
      <c r="A3349" s="11" t="s">
        <v>10866</v>
      </c>
      <c r="B3349" s="11">
        <v>2017</v>
      </c>
      <c r="C3349" s="11" t="s">
        <v>10867</v>
      </c>
      <c r="D3349" s="11" t="s">
        <v>10868</v>
      </c>
      <c r="G3349" s="11" t="s">
        <v>10869</v>
      </c>
    </row>
    <row r="3350" spans="1:8" x14ac:dyDescent="0.3">
      <c r="A3350" s="11" t="s">
        <v>10870</v>
      </c>
      <c r="B3350" s="11">
        <v>2019</v>
      </c>
      <c r="C3350" s="11" t="s">
        <v>10871</v>
      </c>
      <c r="D3350" s="11" t="s">
        <v>10872</v>
      </c>
      <c r="G3350" s="11" t="s">
        <v>5538</v>
      </c>
      <c r="H3350" s="11" t="s">
        <v>10873</v>
      </c>
    </row>
    <row r="3351" spans="1:8" x14ac:dyDescent="0.3">
      <c r="A3351" s="11" t="s">
        <v>10874</v>
      </c>
      <c r="B3351" s="11">
        <v>2021</v>
      </c>
      <c r="C3351" s="11" t="s">
        <v>10875</v>
      </c>
      <c r="D3351" s="11" t="s">
        <v>10582</v>
      </c>
      <c r="E3351" s="11">
        <v>54</v>
      </c>
      <c r="G3351" s="11" t="s">
        <v>10876</v>
      </c>
    </row>
    <row r="3352" spans="1:8" x14ac:dyDescent="0.3">
      <c r="A3352" s="11" t="s">
        <v>10877</v>
      </c>
      <c r="B3352" s="11">
        <v>2020</v>
      </c>
      <c r="C3352" s="11" t="s">
        <v>10878</v>
      </c>
      <c r="D3352" s="11" t="s">
        <v>7736</v>
      </c>
      <c r="E3352" s="11">
        <v>35</v>
      </c>
      <c r="G3352" s="11" t="s">
        <v>10879</v>
      </c>
      <c r="H3352" s="11" t="s">
        <v>10880</v>
      </c>
    </row>
    <row r="3353" spans="1:8" x14ac:dyDescent="0.3">
      <c r="A3353" s="11" t="s">
        <v>10881</v>
      </c>
      <c r="B3353" s="11">
        <v>2019</v>
      </c>
      <c r="C3353" s="11" t="s">
        <v>10882</v>
      </c>
      <c r="D3353" s="11" t="s">
        <v>10883</v>
      </c>
      <c r="G3353" s="11" t="s">
        <v>10884</v>
      </c>
      <c r="H3353" s="11" t="s">
        <v>10885</v>
      </c>
    </row>
    <row r="3354" spans="1:8" x14ac:dyDescent="0.3">
      <c r="A3354" s="11" t="s">
        <v>10886</v>
      </c>
      <c r="B3354" s="11">
        <v>2017</v>
      </c>
      <c r="C3354" s="11" t="s">
        <v>10887</v>
      </c>
      <c r="D3354" s="11" t="s">
        <v>10582</v>
      </c>
      <c r="E3354" s="11">
        <v>48</v>
      </c>
      <c r="G3354" s="11" t="s">
        <v>10888</v>
      </c>
      <c r="H3354" s="11" t="s">
        <v>10889</v>
      </c>
    </row>
    <row r="3355" spans="1:8" x14ac:dyDescent="0.3">
      <c r="A3355" s="11" t="s">
        <v>10890</v>
      </c>
      <c r="B3355" s="11">
        <v>2017</v>
      </c>
      <c r="C3355" s="11" t="s">
        <v>10891</v>
      </c>
      <c r="D3355" s="11" t="s">
        <v>10892</v>
      </c>
      <c r="G3355" s="11" t="s">
        <v>10893</v>
      </c>
    </row>
    <row r="3356" spans="1:8" x14ac:dyDescent="0.3">
      <c r="A3356" s="11" t="s">
        <v>10894</v>
      </c>
      <c r="B3356" s="11">
        <v>2012</v>
      </c>
      <c r="C3356" s="11" t="s">
        <v>10895</v>
      </c>
      <c r="D3356" s="11" t="s">
        <v>10896</v>
      </c>
      <c r="G3356" s="11" t="s">
        <v>10897</v>
      </c>
    </row>
    <row r="3357" spans="1:8" x14ac:dyDescent="0.3">
      <c r="A3357" s="11" t="s">
        <v>10898</v>
      </c>
      <c r="B3357" s="11">
        <v>2017</v>
      </c>
      <c r="C3357" s="11" t="s">
        <v>5580</v>
      </c>
      <c r="D3357" s="11" t="s">
        <v>10899</v>
      </c>
      <c r="G3357" s="11" t="s">
        <v>5582</v>
      </c>
      <c r="H3357" s="11" t="s">
        <v>10900</v>
      </c>
    </row>
    <row r="3358" spans="1:8" x14ac:dyDescent="0.3">
      <c r="A3358" s="11" t="s">
        <v>10901</v>
      </c>
      <c r="B3358" s="11">
        <v>2020</v>
      </c>
      <c r="C3358" s="11" t="s">
        <v>5488</v>
      </c>
      <c r="D3358" s="11" t="s">
        <v>10902</v>
      </c>
      <c r="G3358" s="11" t="s">
        <v>5489</v>
      </c>
      <c r="H3358" s="11" t="s">
        <v>10903</v>
      </c>
    </row>
    <row r="3359" spans="1:8" x14ac:dyDescent="0.3">
      <c r="A3359" s="11" t="s">
        <v>10870</v>
      </c>
      <c r="B3359" s="11">
        <v>2020</v>
      </c>
      <c r="C3359" s="11" t="s">
        <v>10904</v>
      </c>
      <c r="D3359" s="11" t="s">
        <v>10905</v>
      </c>
      <c r="G3359" s="11" t="s">
        <v>10906</v>
      </c>
      <c r="H3359" s="11" t="s">
        <v>10907</v>
      </c>
    </row>
    <row r="3360" spans="1:8" x14ac:dyDescent="0.3">
      <c r="A3360" s="11" t="s">
        <v>10908</v>
      </c>
      <c r="B3360" s="11">
        <v>2016</v>
      </c>
      <c r="C3360" s="11" t="s">
        <v>10909</v>
      </c>
      <c r="D3360" s="11" t="s">
        <v>10910</v>
      </c>
      <c r="G3360" s="11" t="s">
        <v>10911</v>
      </c>
      <c r="H3360" s="11" t="s">
        <v>10912</v>
      </c>
    </row>
    <row r="3361" spans="1:8" x14ac:dyDescent="0.3">
      <c r="A3361" s="11" t="s">
        <v>10913</v>
      </c>
      <c r="B3361" s="11">
        <v>2014</v>
      </c>
      <c r="C3361" s="11" t="s">
        <v>10914</v>
      </c>
      <c r="D3361" s="11" t="s">
        <v>10915</v>
      </c>
    </row>
    <row r="3362" spans="1:8" x14ac:dyDescent="0.3">
      <c r="A3362" s="11" t="s">
        <v>10916</v>
      </c>
      <c r="B3362" s="11">
        <v>2012</v>
      </c>
      <c r="C3362" s="11" t="s">
        <v>10917</v>
      </c>
      <c r="D3362" s="11" t="s">
        <v>10918</v>
      </c>
    </row>
    <row r="3363" spans="1:8" x14ac:dyDescent="0.3">
      <c r="A3363" s="11" t="s">
        <v>10919</v>
      </c>
      <c r="B3363" s="11">
        <v>2016</v>
      </c>
      <c r="C3363" s="11" t="s">
        <v>10920</v>
      </c>
      <c r="D3363" s="11" t="s">
        <v>10921</v>
      </c>
    </row>
    <row r="3364" spans="1:8" x14ac:dyDescent="0.3">
      <c r="A3364" s="11" t="s">
        <v>10922</v>
      </c>
      <c r="B3364" s="11">
        <v>2016</v>
      </c>
      <c r="C3364" s="11" t="s">
        <v>10923</v>
      </c>
      <c r="D3364" s="11" t="s">
        <v>10924</v>
      </c>
      <c r="G3364" s="11" t="s">
        <v>10925</v>
      </c>
      <c r="H3364" s="11" t="s">
        <v>10926</v>
      </c>
    </row>
    <row r="3365" spans="1:8" x14ac:dyDescent="0.3">
      <c r="A3365" s="11" t="s">
        <v>10636</v>
      </c>
      <c r="B3365" s="11" t="s">
        <v>10927</v>
      </c>
      <c r="C3365" s="11" t="s">
        <v>10928</v>
      </c>
      <c r="D3365" s="11" t="s">
        <v>10929</v>
      </c>
      <c r="G3365" s="11" t="s">
        <v>10930</v>
      </c>
    </row>
    <row r="3366" spans="1:8" x14ac:dyDescent="0.3">
      <c r="A3366" s="11" t="s">
        <v>10931</v>
      </c>
      <c r="B3366" s="11" t="s">
        <v>4274</v>
      </c>
      <c r="C3366" s="11" t="s">
        <v>10932</v>
      </c>
      <c r="D3366" s="11" t="s">
        <v>10933</v>
      </c>
      <c r="G3366" s="11" t="s">
        <v>10934</v>
      </c>
    </row>
    <row r="3367" spans="1:8" x14ac:dyDescent="0.3">
      <c r="A3367" s="11" t="s">
        <v>10935</v>
      </c>
      <c r="B3367" s="11" t="s">
        <v>4277</v>
      </c>
      <c r="C3367" s="11" t="s">
        <v>10936</v>
      </c>
      <c r="D3367" s="11" t="s">
        <v>10937</v>
      </c>
      <c r="G3367" s="11" t="s">
        <v>1946</v>
      </c>
      <c r="H3367" s="11" t="s">
        <v>10938</v>
      </c>
    </row>
    <row r="3368" spans="1:8" x14ac:dyDescent="0.3">
      <c r="A3368" s="11" t="s">
        <v>10939</v>
      </c>
      <c r="B3368" s="11">
        <v>2021</v>
      </c>
      <c r="C3368" s="11" t="s">
        <v>10940</v>
      </c>
      <c r="D3368" s="11" t="s">
        <v>9676</v>
      </c>
      <c r="E3368" s="11">
        <v>21</v>
      </c>
      <c r="G3368" s="11">
        <v>133</v>
      </c>
      <c r="H3368" s="11" t="s">
        <v>10941</v>
      </c>
    </row>
    <row r="3369" spans="1:8" x14ac:dyDescent="0.3">
      <c r="A3369" s="11" t="s">
        <v>10942</v>
      </c>
      <c r="B3369" s="11" t="s">
        <v>10943</v>
      </c>
      <c r="C3369" s="11" t="s">
        <v>10944</v>
      </c>
      <c r="D3369" s="11" t="s">
        <v>1991</v>
      </c>
      <c r="E3369" s="11">
        <v>181</v>
      </c>
      <c r="G3369" s="11">
        <v>115119</v>
      </c>
      <c r="H3369" s="11" t="s">
        <v>10945</v>
      </c>
    </row>
    <row r="3370" spans="1:8" x14ac:dyDescent="0.3">
      <c r="A3370" s="11" t="s">
        <v>10946</v>
      </c>
      <c r="B3370" s="11">
        <v>2018</v>
      </c>
      <c r="C3370" s="11" t="s">
        <v>10947</v>
      </c>
      <c r="D3370" s="11" t="s">
        <v>10948</v>
      </c>
      <c r="G3370" s="11" t="s">
        <v>787</v>
      </c>
    </row>
    <row r="3371" spans="1:8" x14ac:dyDescent="0.3">
      <c r="A3371" s="11" t="s">
        <v>10949</v>
      </c>
      <c r="B3371" s="11">
        <v>2020</v>
      </c>
      <c r="C3371" s="11" t="s">
        <v>10950</v>
      </c>
      <c r="D3371" s="11" t="s">
        <v>10951</v>
      </c>
      <c r="G3371" s="11" t="s">
        <v>10952</v>
      </c>
      <c r="H3371" s="11" t="s">
        <v>10953</v>
      </c>
    </row>
    <row r="3372" spans="1:8" x14ac:dyDescent="0.3">
      <c r="A3372" s="11" t="s">
        <v>10954</v>
      </c>
      <c r="B3372" s="11">
        <v>2018</v>
      </c>
      <c r="C3372" s="11" t="s">
        <v>10955</v>
      </c>
      <c r="D3372" s="11" t="s">
        <v>10956</v>
      </c>
      <c r="G3372" s="11" t="s">
        <v>10957</v>
      </c>
    </row>
    <row r="3373" spans="1:8" x14ac:dyDescent="0.3">
      <c r="A3373" s="11" t="s">
        <v>10958</v>
      </c>
      <c r="B3373" s="11">
        <v>2019</v>
      </c>
      <c r="C3373" s="11" t="s">
        <v>10959</v>
      </c>
      <c r="D3373" s="11" t="s">
        <v>5254</v>
      </c>
    </row>
    <row r="3374" spans="1:8" x14ac:dyDescent="0.3">
      <c r="A3374" s="11" t="s">
        <v>10960</v>
      </c>
      <c r="B3374" s="11">
        <v>2018</v>
      </c>
      <c r="C3374" s="11" t="s">
        <v>10961</v>
      </c>
      <c r="D3374" s="11" t="s">
        <v>5254</v>
      </c>
      <c r="E3374" s="11">
        <v>2263</v>
      </c>
      <c r="G3374" s="11" t="s">
        <v>2326</v>
      </c>
      <c r="H3374" s="11" t="s">
        <v>10962</v>
      </c>
    </row>
    <row r="3375" spans="1:8" x14ac:dyDescent="0.3">
      <c r="A3375" s="11" t="s">
        <v>10963</v>
      </c>
      <c r="B3375" s="11">
        <v>2018</v>
      </c>
      <c r="C3375" s="11" t="s">
        <v>10964</v>
      </c>
      <c r="D3375" s="11" t="s">
        <v>10965</v>
      </c>
      <c r="G3375" s="11" t="s">
        <v>10966</v>
      </c>
    </row>
    <row r="3376" spans="1:8" x14ac:dyDescent="0.3">
      <c r="A3376" s="11" t="s">
        <v>10967</v>
      </c>
      <c r="B3376" s="11">
        <v>2020</v>
      </c>
      <c r="C3376" s="11" t="s">
        <v>10968</v>
      </c>
      <c r="D3376" s="11" t="s">
        <v>10969</v>
      </c>
      <c r="G3376" s="11" t="s">
        <v>3198</v>
      </c>
    </row>
    <row r="3377" spans="1:8" x14ac:dyDescent="0.3">
      <c r="A3377" s="11" t="s">
        <v>10970</v>
      </c>
      <c r="B3377" s="11">
        <v>2015</v>
      </c>
      <c r="C3377" s="11" t="s">
        <v>9299</v>
      </c>
      <c r="D3377" s="11" t="s">
        <v>10971</v>
      </c>
      <c r="G3377" s="11" t="s">
        <v>9301</v>
      </c>
    </row>
    <row r="3378" spans="1:8" x14ac:dyDescent="0.3">
      <c r="A3378" s="11" t="s">
        <v>10812</v>
      </c>
      <c r="B3378" s="11">
        <v>2014</v>
      </c>
      <c r="C3378" s="11" t="s">
        <v>10813</v>
      </c>
      <c r="D3378" s="11" t="s">
        <v>10814</v>
      </c>
      <c r="E3378" s="11">
        <v>32</v>
      </c>
      <c r="G3378" s="11" t="s">
        <v>10815</v>
      </c>
    </row>
    <row r="3379" spans="1:8" x14ac:dyDescent="0.3">
      <c r="A3379" s="11" t="s">
        <v>10972</v>
      </c>
      <c r="B3379" s="11">
        <v>2018</v>
      </c>
      <c r="C3379" s="11" t="s">
        <v>10973</v>
      </c>
      <c r="D3379" s="11" t="s">
        <v>894</v>
      </c>
      <c r="G3379" s="11" t="s">
        <v>10974</v>
      </c>
      <c r="H3379" s="11" t="s">
        <v>10975</v>
      </c>
    </row>
    <row r="3380" spans="1:8" x14ac:dyDescent="0.3">
      <c r="A3380" s="11" t="s">
        <v>7834</v>
      </c>
      <c r="B3380" s="11">
        <v>2017</v>
      </c>
      <c r="C3380" s="11" t="s">
        <v>6305</v>
      </c>
      <c r="D3380" s="11" t="s">
        <v>10976</v>
      </c>
      <c r="E3380" s="11">
        <v>5</v>
      </c>
      <c r="G3380" s="11" t="s">
        <v>6307</v>
      </c>
    </row>
    <row r="3381" spans="1:8" x14ac:dyDescent="0.3">
      <c r="A3381" s="11" t="s">
        <v>10977</v>
      </c>
      <c r="B3381" s="11">
        <v>2017</v>
      </c>
      <c r="C3381" s="11" t="s">
        <v>10978</v>
      </c>
      <c r="D3381" s="11" t="s">
        <v>10979</v>
      </c>
      <c r="G3381" s="11" t="s">
        <v>10980</v>
      </c>
      <c r="H3381" s="11" t="s">
        <v>10981</v>
      </c>
    </row>
    <row r="3382" spans="1:8" x14ac:dyDescent="0.3">
      <c r="A3382" s="11" t="s">
        <v>10982</v>
      </c>
      <c r="B3382" s="11">
        <v>2013</v>
      </c>
      <c r="C3382" s="11" t="s">
        <v>6318</v>
      </c>
      <c r="D3382" s="11" t="s">
        <v>10983</v>
      </c>
      <c r="G3382" s="11" t="s">
        <v>6320</v>
      </c>
    </row>
    <row r="3383" spans="1:8" x14ac:dyDescent="0.3">
      <c r="A3383" s="11" t="s">
        <v>10984</v>
      </c>
      <c r="B3383" s="11">
        <v>2014</v>
      </c>
      <c r="C3383" s="11" t="s">
        <v>10985</v>
      </c>
      <c r="D3383" s="11" t="s">
        <v>10986</v>
      </c>
      <c r="G3383" s="11" t="s">
        <v>1057</v>
      </c>
    </row>
    <row r="3384" spans="1:8" x14ac:dyDescent="0.3">
      <c r="A3384" s="11" t="s">
        <v>7797</v>
      </c>
      <c r="B3384" s="11">
        <v>2018</v>
      </c>
      <c r="C3384" s="11" t="s">
        <v>6334</v>
      </c>
      <c r="D3384" s="11" t="s">
        <v>10987</v>
      </c>
      <c r="E3384" s="11">
        <v>1</v>
      </c>
      <c r="G3384" s="11" t="s">
        <v>10988</v>
      </c>
    </row>
    <row r="3385" spans="1:8" x14ac:dyDescent="0.3">
      <c r="A3385" s="11" t="s">
        <v>10989</v>
      </c>
      <c r="B3385" s="11">
        <v>2018</v>
      </c>
      <c r="C3385" s="11" t="s">
        <v>10990</v>
      </c>
      <c r="D3385" s="11" t="s">
        <v>10991</v>
      </c>
      <c r="G3385" s="11" t="s">
        <v>7361</v>
      </c>
      <c r="H3385" s="11" t="s">
        <v>10992</v>
      </c>
    </row>
    <row r="3386" spans="1:8" x14ac:dyDescent="0.3">
      <c r="A3386" s="11" t="s">
        <v>10993</v>
      </c>
      <c r="B3386" s="11">
        <v>2015</v>
      </c>
      <c r="C3386" s="11" t="s">
        <v>10262</v>
      </c>
      <c r="D3386" s="11" t="s">
        <v>10994</v>
      </c>
    </row>
    <row r="3387" spans="1:8" x14ac:dyDescent="0.3">
      <c r="A3387" s="11" t="s">
        <v>10995</v>
      </c>
      <c r="B3387" s="11">
        <v>2015</v>
      </c>
      <c r="C3387" s="11" t="s">
        <v>9773</v>
      </c>
      <c r="D3387" s="11" t="s">
        <v>10996</v>
      </c>
      <c r="G3387" s="11" t="s">
        <v>1601</v>
      </c>
    </row>
    <row r="3388" spans="1:8" x14ac:dyDescent="0.3">
      <c r="A3388" s="11" t="s">
        <v>10997</v>
      </c>
      <c r="B3388" s="11">
        <v>2014</v>
      </c>
      <c r="C3388" s="11" t="s">
        <v>10998</v>
      </c>
      <c r="D3388" s="11" t="s">
        <v>10983</v>
      </c>
      <c r="E3388" s="11">
        <v>3</v>
      </c>
      <c r="G3388" s="11" t="s">
        <v>10999</v>
      </c>
    </row>
    <row r="3389" spans="1:8" x14ac:dyDescent="0.3">
      <c r="A3389" s="11" t="s">
        <v>11000</v>
      </c>
      <c r="B3389" s="11">
        <v>2016</v>
      </c>
      <c r="C3389" s="11" t="s">
        <v>11001</v>
      </c>
      <c r="D3389" s="11" t="s">
        <v>11002</v>
      </c>
      <c r="G3389" s="11" t="s">
        <v>1950</v>
      </c>
    </row>
    <row r="3390" spans="1:8" x14ac:dyDescent="0.3">
      <c r="A3390" s="11" t="s">
        <v>11003</v>
      </c>
      <c r="B3390" s="11">
        <v>2020</v>
      </c>
      <c r="C3390" s="11" t="s">
        <v>11004</v>
      </c>
      <c r="D3390" s="11" t="s">
        <v>11005</v>
      </c>
      <c r="G3390" s="11" t="s">
        <v>11006</v>
      </c>
    </row>
    <row r="3391" spans="1:8" x14ac:dyDescent="0.3">
      <c r="A3391" s="11" t="s">
        <v>11007</v>
      </c>
      <c r="B3391" s="11">
        <v>2019</v>
      </c>
      <c r="C3391" s="11" t="s">
        <v>11008</v>
      </c>
      <c r="D3391" s="11" t="s">
        <v>5527</v>
      </c>
      <c r="G3391" s="11" t="s">
        <v>11009</v>
      </c>
    </row>
    <row r="3392" spans="1:8" x14ac:dyDescent="0.3">
      <c r="A3392" s="11" t="s">
        <v>11010</v>
      </c>
      <c r="B3392" s="11">
        <v>2013</v>
      </c>
      <c r="C3392" s="11" t="s">
        <v>11011</v>
      </c>
      <c r="D3392" s="11" t="s">
        <v>11012</v>
      </c>
      <c r="G3392" s="11" t="s">
        <v>11013</v>
      </c>
      <c r="H3392" s="11" t="s">
        <v>11014</v>
      </c>
    </row>
    <row r="3393" spans="1:8" x14ac:dyDescent="0.3">
      <c r="A3393" s="11" t="s">
        <v>11015</v>
      </c>
      <c r="B3393" s="11">
        <v>2013</v>
      </c>
      <c r="C3393" s="11" t="s">
        <v>11016</v>
      </c>
      <c r="D3393" s="11" t="s">
        <v>11017</v>
      </c>
      <c r="G3393" s="11" t="s">
        <v>5109</v>
      </c>
    </row>
    <row r="3394" spans="1:8" x14ac:dyDescent="0.3">
      <c r="A3394" s="11" t="s">
        <v>11018</v>
      </c>
      <c r="B3394" s="11">
        <v>2011</v>
      </c>
      <c r="C3394" s="11" t="s">
        <v>11019</v>
      </c>
      <c r="D3394" s="11" t="s">
        <v>11020</v>
      </c>
      <c r="E3394" s="11">
        <v>2</v>
      </c>
      <c r="G3394" s="11" t="s">
        <v>11021</v>
      </c>
    </row>
    <row r="3395" spans="1:8" x14ac:dyDescent="0.3">
      <c r="A3395" s="11" t="s">
        <v>11022</v>
      </c>
      <c r="B3395" s="11">
        <v>2013</v>
      </c>
      <c r="C3395" s="11" t="s">
        <v>11023</v>
      </c>
      <c r="D3395" s="11" t="s">
        <v>10536</v>
      </c>
      <c r="E3395" s="11">
        <v>231</v>
      </c>
    </row>
    <row r="3396" spans="1:8" x14ac:dyDescent="0.3">
      <c r="A3396" s="11" t="s">
        <v>11024</v>
      </c>
      <c r="B3396" s="11">
        <v>2018</v>
      </c>
      <c r="C3396" s="11" t="s">
        <v>11025</v>
      </c>
      <c r="D3396" s="11" t="s">
        <v>4554</v>
      </c>
      <c r="G3396" s="11" t="s">
        <v>11026</v>
      </c>
    </row>
    <row r="3397" spans="1:8" x14ac:dyDescent="0.3">
      <c r="A3397" s="11" t="s">
        <v>11027</v>
      </c>
      <c r="B3397" s="11">
        <v>1995</v>
      </c>
      <c r="C3397" s="11" t="s">
        <v>11028</v>
      </c>
      <c r="D3397" s="11" t="s">
        <v>11029</v>
      </c>
      <c r="E3397" s="11">
        <v>38</v>
      </c>
      <c r="G3397" s="11" t="s">
        <v>11030</v>
      </c>
    </row>
    <row r="3398" spans="1:8" x14ac:dyDescent="0.3">
      <c r="A3398" s="11" t="s">
        <v>11031</v>
      </c>
      <c r="B3398" s="11">
        <v>2012</v>
      </c>
      <c r="C3398" s="11" t="s">
        <v>11032</v>
      </c>
      <c r="D3398" s="11" t="s">
        <v>11033</v>
      </c>
      <c r="G3398" s="11" t="s">
        <v>11034</v>
      </c>
    </row>
    <row r="3399" spans="1:8" x14ac:dyDescent="0.3">
      <c r="A3399" s="11" t="s">
        <v>11035</v>
      </c>
      <c r="B3399" s="11">
        <v>2015</v>
      </c>
      <c r="C3399" s="11" t="s">
        <v>11036</v>
      </c>
      <c r="D3399" s="11" t="s">
        <v>11037</v>
      </c>
      <c r="G3399" s="11" t="s">
        <v>11038</v>
      </c>
    </row>
    <row r="3400" spans="1:8" x14ac:dyDescent="0.3">
      <c r="A3400" s="11" t="s">
        <v>11039</v>
      </c>
      <c r="B3400" s="11">
        <v>2013</v>
      </c>
      <c r="C3400" s="11" t="s">
        <v>11040</v>
      </c>
      <c r="D3400" s="11" t="s">
        <v>11041</v>
      </c>
      <c r="G3400" s="11" t="s">
        <v>11038</v>
      </c>
    </row>
    <row r="3401" spans="1:8" x14ac:dyDescent="0.3">
      <c r="A3401" s="11" t="s">
        <v>11042</v>
      </c>
      <c r="B3401" s="11">
        <v>2013</v>
      </c>
      <c r="C3401" s="11" t="s">
        <v>11043</v>
      </c>
      <c r="D3401" s="11" t="s">
        <v>11044</v>
      </c>
      <c r="G3401" s="11" t="s">
        <v>11045</v>
      </c>
      <c r="H3401" s="11" t="s">
        <v>11046</v>
      </c>
    </row>
    <row r="3402" spans="1:8" x14ac:dyDescent="0.3">
      <c r="A3402" s="11" t="s">
        <v>11047</v>
      </c>
      <c r="B3402" s="11">
        <v>2018</v>
      </c>
      <c r="C3402" s="11" t="s">
        <v>11048</v>
      </c>
      <c r="D3402" s="11" t="s">
        <v>11049</v>
      </c>
      <c r="E3402" s="11">
        <v>11401</v>
      </c>
      <c r="G3402" s="11" t="s">
        <v>11050</v>
      </c>
    </row>
    <row r="3403" spans="1:8" x14ac:dyDescent="0.3">
      <c r="A3403" s="11" t="s">
        <v>11051</v>
      </c>
      <c r="B3403" s="11">
        <v>2020</v>
      </c>
      <c r="C3403" s="11" t="s">
        <v>11052</v>
      </c>
      <c r="D3403" s="11" t="s">
        <v>7736</v>
      </c>
      <c r="E3403" s="11">
        <v>35</v>
      </c>
      <c r="G3403" s="11" t="s">
        <v>11053</v>
      </c>
      <c r="H3403" s="11" t="s">
        <v>11054</v>
      </c>
    </row>
    <row r="3404" spans="1:8" x14ac:dyDescent="0.3">
      <c r="A3404" s="11" t="s">
        <v>11055</v>
      </c>
      <c r="B3404" s="11">
        <v>2011</v>
      </c>
      <c r="C3404" s="11" t="s">
        <v>11056</v>
      </c>
      <c r="D3404" s="11" t="s">
        <v>11057</v>
      </c>
    </row>
    <row r="3405" spans="1:8" x14ac:dyDescent="0.3">
      <c r="A3405" s="11" t="s">
        <v>11058</v>
      </c>
      <c r="B3405" s="11">
        <v>2018</v>
      </c>
      <c r="C3405" s="11" t="s">
        <v>11059</v>
      </c>
      <c r="D3405" s="11" t="s">
        <v>11060</v>
      </c>
      <c r="G3405" s="18">
        <v>45931</v>
      </c>
    </row>
    <row r="3406" spans="1:8" x14ac:dyDescent="0.3">
      <c r="A3406" s="11" t="s">
        <v>11061</v>
      </c>
      <c r="B3406" s="11">
        <v>2018</v>
      </c>
      <c r="C3406" s="11" t="s">
        <v>11062</v>
      </c>
      <c r="D3406" s="11" t="s">
        <v>5254</v>
      </c>
      <c r="E3406" s="11">
        <v>2263</v>
      </c>
      <c r="G3406" s="11" t="s">
        <v>2326</v>
      </c>
    </row>
    <row r="3407" spans="1:8" x14ac:dyDescent="0.3">
      <c r="A3407" s="11" t="s">
        <v>459</v>
      </c>
      <c r="B3407" s="11">
        <v>2018</v>
      </c>
      <c r="C3407" s="11" t="s">
        <v>11063</v>
      </c>
      <c r="D3407" s="11" t="s">
        <v>461</v>
      </c>
      <c r="E3407" s="11">
        <v>10859</v>
      </c>
      <c r="G3407" s="11" t="s">
        <v>462</v>
      </c>
      <c r="H3407" s="11" t="s">
        <v>463</v>
      </c>
    </row>
    <row r="3408" spans="1:8" x14ac:dyDescent="0.3">
      <c r="A3408" s="11" t="s">
        <v>8225</v>
      </c>
      <c r="B3408" s="11">
        <v>2019</v>
      </c>
      <c r="C3408" s="11" t="s">
        <v>8226</v>
      </c>
      <c r="D3408" s="11" t="s">
        <v>11064</v>
      </c>
      <c r="E3408" s="11">
        <v>7</v>
      </c>
      <c r="G3408" s="11" t="s">
        <v>8227</v>
      </c>
    </row>
    <row r="3409" spans="1:8" x14ac:dyDescent="0.3">
      <c r="A3409" s="11" t="s">
        <v>473</v>
      </c>
      <c r="B3409" s="11">
        <v>2017</v>
      </c>
      <c r="C3409" s="11" t="s">
        <v>474</v>
      </c>
      <c r="D3409" s="11" t="s">
        <v>475</v>
      </c>
      <c r="G3409" s="11" t="s">
        <v>476</v>
      </c>
      <c r="H3409" s="11" t="s">
        <v>477</v>
      </c>
    </row>
    <row r="3410" spans="1:8" x14ac:dyDescent="0.3">
      <c r="A3410" s="11" t="s">
        <v>11065</v>
      </c>
      <c r="B3410" s="11">
        <v>2018</v>
      </c>
      <c r="C3410" s="11" t="s">
        <v>11066</v>
      </c>
      <c r="D3410" s="11" t="s">
        <v>5254</v>
      </c>
      <c r="E3410" s="11">
        <v>2263</v>
      </c>
      <c r="G3410" s="11" t="s">
        <v>11067</v>
      </c>
    </row>
    <row r="3411" spans="1:8" x14ac:dyDescent="0.3">
      <c r="A3411" s="11" t="s">
        <v>11068</v>
      </c>
      <c r="B3411" s="11">
        <v>2018</v>
      </c>
      <c r="C3411" s="11" t="s">
        <v>11069</v>
      </c>
      <c r="D3411" s="11" t="s">
        <v>5254</v>
      </c>
      <c r="E3411" s="11">
        <v>2263</v>
      </c>
      <c r="G3411" s="11" t="s">
        <v>760</v>
      </c>
    </row>
    <row r="3412" spans="1:8" x14ac:dyDescent="0.3">
      <c r="A3412" s="11" t="s">
        <v>11070</v>
      </c>
      <c r="B3412" s="11">
        <v>2019</v>
      </c>
      <c r="C3412" s="11" t="s">
        <v>681</v>
      </c>
      <c r="D3412" s="11" t="s">
        <v>480</v>
      </c>
      <c r="G3412" s="11" t="s">
        <v>481</v>
      </c>
      <c r="H3412" s="11" t="s">
        <v>482</v>
      </c>
    </row>
    <row r="3413" spans="1:8" x14ac:dyDescent="0.3">
      <c r="A3413" s="11" t="s">
        <v>4156</v>
      </c>
      <c r="B3413" s="11">
        <v>2018</v>
      </c>
      <c r="C3413" s="11" t="s">
        <v>4157</v>
      </c>
      <c r="D3413" s="11" t="s">
        <v>5254</v>
      </c>
      <c r="E3413" s="11">
        <v>2253</v>
      </c>
      <c r="G3413" s="11" t="s">
        <v>2326</v>
      </c>
    </row>
    <row r="3414" spans="1:8" x14ac:dyDescent="0.3">
      <c r="A3414" s="11" t="s">
        <v>11071</v>
      </c>
      <c r="B3414" s="11">
        <v>2017</v>
      </c>
      <c r="C3414" s="11" t="s">
        <v>11072</v>
      </c>
      <c r="D3414" s="11" t="s">
        <v>11073</v>
      </c>
      <c r="G3414" s="11" t="s">
        <v>11074</v>
      </c>
    </row>
    <row r="3415" spans="1:8" x14ac:dyDescent="0.3">
      <c r="A3415" s="11" t="s">
        <v>11075</v>
      </c>
      <c r="B3415" s="11">
        <v>2018</v>
      </c>
      <c r="C3415" s="11" t="s">
        <v>11076</v>
      </c>
      <c r="D3415" s="11" t="s">
        <v>5254</v>
      </c>
      <c r="E3415" s="11">
        <v>2263</v>
      </c>
      <c r="G3415" s="11" t="s">
        <v>1787</v>
      </c>
    </row>
    <row r="3416" spans="1:8" x14ac:dyDescent="0.3">
      <c r="A3416" s="11" t="s">
        <v>11077</v>
      </c>
      <c r="B3416" s="11">
        <v>2010</v>
      </c>
      <c r="C3416" s="11" t="s">
        <v>11078</v>
      </c>
      <c r="D3416" s="11" t="s">
        <v>11079</v>
      </c>
      <c r="E3416" s="11">
        <v>664</v>
      </c>
      <c r="G3416" s="11" t="s">
        <v>1622</v>
      </c>
    </row>
    <row r="3417" spans="1:8" x14ac:dyDescent="0.3">
      <c r="A3417" s="11" t="s">
        <v>11080</v>
      </c>
      <c r="B3417" s="11">
        <v>2017</v>
      </c>
      <c r="C3417" s="11" t="s">
        <v>7735</v>
      </c>
      <c r="D3417" s="11" t="s">
        <v>554</v>
      </c>
      <c r="E3417" s="11">
        <v>32</v>
      </c>
      <c r="F3417" s="11">
        <v>6</v>
      </c>
      <c r="G3417" s="11" t="s">
        <v>7737</v>
      </c>
    </row>
    <row r="3418" spans="1:8" x14ac:dyDescent="0.3">
      <c r="A3418" s="11" t="s">
        <v>11081</v>
      </c>
      <c r="B3418" s="11">
        <v>2018</v>
      </c>
      <c r="C3418" s="11" t="s">
        <v>11082</v>
      </c>
      <c r="D3418" s="11" t="s">
        <v>5254</v>
      </c>
      <c r="E3418" s="11">
        <v>2150</v>
      </c>
      <c r="G3418" s="11" t="s">
        <v>6733</v>
      </c>
    </row>
    <row r="3419" spans="1:8" x14ac:dyDescent="0.3">
      <c r="A3419" s="11" t="s">
        <v>11083</v>
      </c>
      <c r="B3419" s="11">
        <v>2014</v>
      </c>
      <c r="C3419" s="11" t="s">
        <v>3158</v>
      </c>
      <c r="D3419" s="11" t="s">
        <v>3755</v>
      </c>
      <c r="G3419" s="11" t="s">
        <v>3159</v>
      </c>
      <c r="H3419" s="11" t="s">
        <v>11084</v>
      </c>
    </row>
    <row r="3420" spans="1:8" x14ac:dyDescent="0.3">
      <c r="A3420" s="11" t="s">
        <v>11085</v>
      </c>
      <c r="B3420" s="11">
        <v>2019</v>
      </c>
      <c r="C3420" s="11" t="s">
        <v>11086</v>
      </c>
      <c r="D3420" s="11" t="s">
        <v>630</v>
      </c>
      <c r="G3420" s="11" t="s">
        <v>5266</v>
      </c>
    </row>
    <row r="3421" spans="1:8" x14ac:dyDescent="0.3">
      <c r="A3421" s="11" t="s">
        <v>11087</v>
      </c>
      <c r="B3421" s="11">
        <v>2002</v>
      </c>
      <c r="C3421" s="11" t="s">
        <v>11088</v>
      </c>
      <c r="D3421" s="11" t="s">
        <v>3444</v>
      </c>
    </row>
    <row r="3422" spans="1:8" x14ac:dyDescent="0.3">
      <c r="A3422" s="11" t="s">
        <v>11089</v>
      </c>
      <c r="B3422" s="11">
        <v>2007</v>
      </c>
      <c r="C3422" s="11" t="s">
        <v>6394</v>
      </c>
      <c r="D3422" s="11" t="s">
        <v>11090</v>
      </c>
      <c r="G3422" s="11" t="s">
        <v>11091</v>
      </c>
    </row>
    <row r="3423" spans="1:8" x14ac:dyDescent="0.3">
      <c r="A3423" s="11" t="s">
        <v>11092</v>
      </c>
      <c r="B3423" s="11">
        <v>2019</v>
      </c>
      <c r="C3423" s="11" t="s">
        <v>6403</v>
      </c>
      <c r="D3423" s="11" t="s">
        <v>5293</v>
      </c>
      <c r="G3423" s="11" t="s">
        <v>9765</v>
      </c>
      <c r="H3423" s="11" t="s">
        <v>9766</v>
      </c>
    </row>
    <row r="3424" spans="1:8" x14ac:dyDescent="0.3">
      <c r="A3424" s="11" t="s">
        <v>11093</v>
      </c>
      <c r="B3424" s="11">
        <v>2016</v>
      </c>
      <c r="C3424" s="11" t="s">
        <v>11094</v>
      </c>
      <c r="D3424" s="11" t="s">
        <v>11095</v>
      </c>
    </row>
    <row r="3425" spans="1:8" x14ac:dyDescent="0.3">
      <c r="A3425" s="11" t="s">
        <v>836</v>
      </c>
      <c r="B3425" s="11">
        <v>2019</v>
      </c>
      <c r="C3425" s="11" t="s">
        <v>3718</v>
      </c>
      <c r="D3425" s="11" t="s">
        <v>11096</v>
      </c>
      <c r="G3425" s="11" t="s">
        <v>839</v>
      </c>
      <c r="H3425" s="11" t="s">
        <v>8246</v>
      </c>
    </row>
    <row r="3426" spans="1:8" x14ac:dyDescent="0.3">
      <c r="A3426" s="11" t="s">
        <v>11097</v>
      </c>
      <c r="B3426" s="11">
        <v>2015</v>
      </c>
      <c r="C3426" s="11" t="s">
        <v>11098</v>
      </c>
      <c r="D3426" s="11" t="s">
        <v>11099</v>
      </c>
      <c r="E3426" s="11">
        <v>52</v>
      </c>
      <c r="G3426" s="11" t="s">
        <v>11100</v>
      </c>
    </row>
    <row r="3427" spans="1:8" x14ac:dyDescent="0.3">
      <c r="A3427" s="11" t="s">
        <v>11101</v>
      </c>
      <c r="B3427" s="11">
        <v>2018</v>
      </c>
      <c r="C3427" s="11" t="s">
        <v>11102</v>
      </c>
      <c r="D3427" s="11" t="s">
        <v>3015</v>
      </c>
      <c r="G3427" s="11" t="s">
        <v>3016</v>
      </c>
      <c r="H3427" s="11" t="s">
        <v>11103</v>
      </c>
    </row>
    <row r="3428" spans="1:8" x14ac:dyDescent="0.3">
      <c r="A3428" s="11" t="s">
        <v>518</v>
      </c>
      <c r="B3428" s="11" t="s">
        <v>3928</v>
      </c>
      <c r="C3428" s="11" t="s">
        <v>519</v>
      </c>
      <c r="D3428" s="11" t="s">
        <v>5254</v>
      </c>
      <c r="E3428" s="11">
        <v>2263</v>
      </c>
      <c r="G3428" s="11" t="s">
        <v>1950</v>
      </c>
    </row>
    <row r="3429" spans="1:8" x14ac:dyDescent="0.3">
      <c r="A3429" s="11" t="s">
        <v>521</v>
      </c>
      <c r="B3429" s="11" t="s">
        <v>5131</v>
      </c>
      <c r="C3429" s="11" t="s">
        <v>522</v>
      </c>
      <c r="D3429" s="11" t="s">
        <v>5254</v>
      </c>
      <c r="E3429" s="11">
        <v>2150</v>
      </c>
      <c r="G3429" s="11" t="s">
        <v>524</v>
      </c>
    </row>
    <row r="3430" spans="1:8" x14ac:dyDescent="0.3">
      <c r="A3430" s="11" t="s">
        <v>11104</v>
      </c>
      <c r="B3430" s="11" t="s">
        <v>3928</v>
      </c>
      <c r="C3430" s="11" t="s">
        <v>5524</v>
      </c>
      <c r="D3430" s="11" t="s">
        <v>5254</v>
      </c>
      <c r="E3430" s="11">
        <v>2263</v>
      </c>
      <c r="G3430" s="11" t="s">
        <v>2326</v>
      </c>
    </row>
    <row r="3431" spans="1:8" x14ac:dyDescent="0.3">
      <c r="A3431" s="11" t="s">
        <v>11105</v>
      </c>
      <c r="B3431" s="11" t="s">
        <v>5131</v>
      </c>
      <c r="C3431" s="11" t="s">
        <v>11106</v>
      </c>
      <c r="D3431" s="11" t="s">
        <v>5254</v>
      </c>
      <c r="E3431" s="11">
        <v>2150</v>
      </c>
      <c r="G3431" s="11" t="s">
        <v>11107</v>
      </c>
    </row>
    <row r="3432" spans="1:8" x14ac:dyDescent="0.3">
      <c r="A3432" s="11" t="s">
        <v>5299</v>
      </c>
      <c r="B3432" s="11">
        <v>2019</v>
      </c>
      <c r="C3432" s="11" t="s">
        <v>531</v>
      </c>
      <c r="D3432" s="11" t="s">
        <v>11108</v>
      </c>
      <c r="E3432" s="11">
        <v>36</v>
      </c>
      <c r="F3432" s="11">
        <v>5</v>
      </c>
      <c r="G3432" s="11" t="s">
        <v>533</v>
      </c>
      <c r="H3432" s="11" t="s">
        <v>534</v>
      </c>
    </row>
    <row r="3433" spans="1:8" x14ac:dyDescent="0.3">
      <c r="A3433" s="11" t="s">
        <v>11109</v>
      </c>
      <c r="B3433" s="11">
        <v>2014</v>
      </c>
      <c r="C3433" s="11" t="s">
        <v>11110</v>
      </c>
      <c r="D3433" s="11" t="s">
        <v>11111</v>
      </c>
      <c r="G3433" s="11" t="s">
        <v>1787</v>
      </c>
    </row>
    <row r="3434" spans="1:8" x14ac:dyDescent="0.3">
      <c r="A3434" s="11" t="s">
        <v>11112</v>
      </c>
      <c r="B3434" s="11">
        <v>2019</v>
      </c>
      <c r="C3434" s="11" t="s">
        <v>11113</v>
      </c>
      <c r="D3434" s="11" t="s">
        <v>678</v>
      </c>
      <c r="G3434" s="11" t="s">
        <v>11114</v>
      </c>
      <c r="H3434" s="11" t="s">
        <v>11115</v>
      </c>
    </row>
    <row r="3435" spans="1:8" x14ac:dyDescent="0.3">
      <c r="A3435" s="11" t="s">
        <v>11116</v>
      </c>
      <c r="B3435" s="11">
        <v>2018</v>
      </c>
      <c r="C3435" s="11" t="s">
        <v>11117</v>
      </c>
      <c r="D3435" s="11" t="s">
        <v>5254</v>
      </c>
      <c r="E3435" s="11">
        <v>2150</v>
      </c>
      <c r="G3435" s="11" t="s">
        <v>11118</v>
      </c>
    </row>
    <row r="3436" spans="1:8" x14ac:dyDescent="0.3">
      <c r="A3436" s="11" t="s">
        <v>11119</v>
      </c>
      <c r="B3436" s="11">
        <v>2018</v>
      </c>
      <c r="C3436" s="11" t="s">
        <v>11120</v>
      </c>
      <c r="D3436" s="11" t="s">
        <v>11121</v>
      </c>
      <c r="G3436" s="11" t="s">
        <v>11122</v>
      </c>
      <c r="H3436" s="11" t="s">
        <v>11123</v>
      </c>
    </row>
    <row r="3437" spans="1:8" x14ac:dyDescent="0.3">
      <c r="A3437" s="11" t="s">
        <v>557</v>
      </c>
      <c r="B3437" s="11">
        <v>2016</v>
      </c>
      <c r="C3437" s="11" t="s">
        <v>707</v>
      </c>
      <c r="D3437" s="11" t="s">
        <v>11124</v>
      </c>
      <c r="G3437" s="11" t="s">
        <v>560</v>
      </c>
    </row>
    <row r="3438" spans="1:8" x14ac:dyDescent="0.3">
      <c r="A3438" s="11" t="s">
        <v>562</v>
      </c>
      <c r="B3438" s="11">
        <v>1997</v>
      </c>
      <c r="C3438" s="11" t="s">
        <v>563</v>
      </c>
      <c r="D3438" s="11" t="s">
        <v>6435</v>
      </c>
      <c r="E3438" s="11">
        <v>9</v>
      </c>
      <c r="F3438" s="11">
        <v>8</v>
      </c>
      <c r="G3438" s="11" t="s">
        <v>565</v>
      </c>
      <c r="H3438" s="11" t="s">
        <v>566</v>
      </c>
    </row>
    <row r="3439" spans="1:8" x14ac:dyDescent="0.3">
      <c r="A3439" s="11" t="s">
        <v>11125</v>
      </c>
      <c r="B3439" s="11">
        <v>2017</v>
      </c>
      <c r="C3439" s="11" t="s">
        <v>11126</v>
      </c>
      <c r="D3439" s="11" t="s">
        <v>11127</v>
      </c>
      <c r="G3439" s="11" t="s">
        <v>1717</v>
      </c>
      <c r="H3439" s="11" t="s">
        <v>11128</v>
      </c>
    </row>
    <row r="3440" spans="1:8" x14ac:dyDescent="0.3">
      <c r="A3440" s="11" t="s">
        <v>7452</v>
      </c>
      <c r="B3440" s="11">
        <v>1998</v>
      </c>
      <c r="C3440" s="11" t="s">
        <v>7453</v>
      </c>
      <c r="D3440" s="11" t="s">
        <v>11129</v>
      </c>
      <c r="E3440" s="11">
        <v>1398</v>
      </c>
      <c r="G3440" s="11" t="s">
        <v>7455</v>
      </c>
      <c r="H3440" s="11" t="s">
        <v>11130</v>
      </c>
    </row>
    <row r="3441" spans="1:8" x14ac:dyDescent="0.3">
      <c r="A3441" s="11" t="s">
        <v>11131</v>
      </c>
      <c r="B3441" s="11">
        <v>2019</v>
      </c>
      <c r="C3441" s="11" t="s">
        <v>11132</v>
      </c>
      <c r="D3441" s="11" t="s">
        <v>630</v>
      </c>
      <c r="G3441" s="11" t="s">
        <v>11133</v>
      </c>
    </row>
    <row r="3442" spans="1:8" x14ac:dyDescent="0.3">
      <c r="A3442" s="11" t="s">
        <v>11134</v>
      </c>
      <c r="B3442" s="11">
        <v>2018</v>
      </c>
      <c r="C3442" s="11" t="s">
        <v>6391</v>
      </c>
      <c r="D3442" s="11" t="s">
        <v>11135</v>
      </c>
      <c r="G3442" s="11" t="s">
        <v>11136</v>
      </c>
    </row>
    <row r="3443" spans="1:8" x14ac:dyDescent="0.3">
      <c r="A3443" s="11" t="s">
        <v>11137</v>
      </c>
      <c r="B3443" s="11">
        <v>2017</v>
      </c>
      <c r="C3443" s="11" t="s">
        <v>11138</v>
      </c>
      <c r="D3443" s="11" t="s">
        <v>11139</v>
      </c>
      <c r="G3443" s="11" t="s">
        <v>11140</v>
      </c>
    </row>
    <row r="3444" spans="1:8" x14ac:dyDescent="0.3">
      <c r="A3444" s="11" t="s">
        <v>11141</v>
      </c>
      <c r="B3444" s="11">
        <v>2019</v>
      </c>
      <c r="C3444" s="11" t="s">
        <v>11142</v>
      </c>
      <c r="D3444" s="11" t="s">
        <v>11143</v>
      </c>
      <c r="G3444" s="11" t="s">
        <v>11144</v>
      </c>
      <c r="H3444" s="11" t="s">
        <v>11145</v>
      </c>
    </row>
    <row r="3445" spans="1:8" x14ac:dyDescent="0.3">
      <c r="A3445" s="11" t="s">
        <v>11146</v>
      </c>
      <c r="B3445" s="11">
        <v>2018</v>
      </c>
      <c r="C3445" s="11" t="s">
        <v>11147</v>
      </c>
      <c r="D3445" s="11" t="s">
        <v>11148</v>
      </c>
      <c r="G3445" s="11" t="s">
        <v>11149</v>
      </c>
    </row>
    <row r="3446" spans="1:8" x14ac:dyDescent="0.3">
      <c r="A3446" s="11" t="s">
        <v>11150</v>
      </c>
      <c r="B3446" s="11">
        <v>2000</v>
      </c>
      <c r="C3446" s="11" t="s">
        <v>11151</v>
      </c>
      <c r="D3446" s="11" t="s">
        <v>3444</v>
      </c>
    </row>
    <row r="3447" spans="1:8" x14ac:dyDescent="0.3">
      <c r="A3447" s="11" t="s">
        <v>11152</v>
      </c>
      <c r="B3447" s="11">
        <v>2018</v>
      </c>
      <c r="C3447" s="11" t="s">
        <v>11153</v>
      </c>
      <c r="D3447" s="11" t="s">
        <v>3015</v>
      </c>
      <c r="G3447" s="11" t="s">
        <v>11154</v>
      </c>
      <c r="H3447" s="11" t="s">
        <v>11155</v>
      </c>
    </row>
    <row r="3448" spans="1:8" x14ac:dyDescent="0.3">
      <c r="A3448" s="11" t="s">
        <v>5323</v>
      </c>
      <c r="B3448" s="11">
        <v>2018</v>
      </c>
      <c r="C3448" s="11" t="s">
        <v>5324</v>
      </c>
      <c r="D3448" s="11" t="s">
        <v>11156</v>
      </c>
      <c r="G3448" s="11" t="s">
        <v>5109</v>
      </c>
    </row>
    <row r="3449" spans="1:8" x14ac:dyDescent="0.3">
      <c r="A3449" s="11" t="s">
        <v>11157</v>
      </c>
      <c r="B3449" s="11">
        <v>2018</v>
      </c>
      <c r="C3449" s="11" t="s">
        <v>11158</v>
      </c>
      <c r="D3449" s="11" t="s">
        <v>5254</v>
      </c>
      <c r="E3449" s="11">
        <v>2150</v>
      </c>
      <c r="G3449" s="11" t="s">
        <v>11159</v>
      </c>
    </row>
    <row r="3450" spans="1:8" x14ac:dyDescent="0.3">
      <c r="A3450" s="11" t="s">
        <v>11160</v>
      </c>
      <c r="B3450" s="11">
        <v>2019</v>
      </c>
      <c r="C3450" s="11" t="s">
        <v>10825</v>
      </c>
      <c r="D3450" s="11" t="s">
        <v>554</v>
      </c>
      <c r="E3450" s="11">
        <v>34</v>
      </c>
      <c r="F3450" s="11">
        <v>3</v>
      </c>
      <c r="G3450" s="11" t="s">
        <v>10826</v>
      </c>
    </row>
    <row r="3451" spans="1:8" x14ac:dyDescent="0.3">
      <c r="A3451" s="11" t="s">
        <v>7903</v>
      </c>
      <c r="B3451" s="11">
        <v>2018</v>
      </c>
      <c r="C3451" s="11" t="s">
        <v>9808</v>
      </c>
      <c r="D3451" s="11" t="s">
        <v>9809</v>
      </c>
      <c r="E3451" s="11">
        <v>30</v>
      </c>
      <c r="F3451" s="11">
        <v>2</v>
      </c>
      <c r="G3451" s="11" t="s">
        <v>11161</v>
      </c>
    </row>
    <row r="3452" spans="1:8" x14ac:dyDescent="0.3">
      <c r="A3452" s="11" t="s">
        <v>11162</v>
      </c>
      <c r="B3452" s="11">
        <v>2019</v>
      </c>
      <c r="C3452" s="11" t="s">
        <v>6532</v>
      </c>
      <c r="D3452" s="11" t="s">
        <v>8627</v>
      </c>
      <c r="G3452" s="11" t="s">
        <v>8628</v>
      </c>
    </row>
    <row r="3453" spans="1:8" x14ac:dyDescent="0.3">
      <c r="A3453" s="11" t="s">
        <v>11163</v>
      </c>
      <c r="B3453" s="11">
        <v>2017</v>
      </c>
      <c r="C3453" s="11" t="s">
        <v>11164</v>
      </c>
      <c r="D3453" s="11" t="s">
        <v>3724</v>
      </c>
    </row>
    <row r="3454" spans="1:8" x14ac:dyDescent="0.3">
      <c r="A3454" s="11" t="s">
        <v>11165</v>
      </c>
      <c r="B3454" s="11">
        <v>2019</v>
      </c>
      <c r="C3454" s="11" t="s">
        <v>11166</v>
      </c>
      <c r="D3454" s="11" t="s">
        <v>5293</v>
      </c>
      <c r="G3454" s="11" t="s">
        <v>11167</v>
      </c>
      <c r="H3454" s="11" t="s">
        <v>11168</v>
      </c>
    </row>
    <row r="3455" spans="1:8" x14ac:dyDescent="0.3">
      <c r="A3455" s="11" t="s">
        <v>11169</v>
      </c>
      <c r="B3455" s="11">
        <v>2018</v>
      </c>
      <c r="C3455" s="11" t="s">
        <v>11170</v>
      </c>
      <c r="D3455" s="11" t="s">
        <v>11171</v>
      </c>
      <c r="G3455" s="11" t="s">
        <v>11172</v>
      </c>
    </row>
    <row r="3456" spans="1:8" x14ac:dyDescent="0.3">
      <c r="A3456" s="11" t="s">
        <v>4199</v>
      </c>
      <c r="B3456" s="11">
        <v>2019</v>
      </c>
      <c r="C3456" s="11" t="s">
        <v>11173</v>
      </c>
      <c r="D3456" s="11" t="s">
        <v>11174</v>
      </c>
      <c r="E3456" s="11">
        <v>881</v>
      </c>
      <c r="G3456" s="11" t="s">
        <v>2003</v>
      </c>
      <c r="H3456" s="11" t="s">
        <v>2004</v>
      </c>
    </row>
    <row r="3457" spans="1:8" x14ac:dyDescent="0.3">
      <c r="A3457" s="11" t="s">
        <v>11175</v>
      </c>
      <c r="B3457" s="11">
        <v>2018</v>
      </c>
      <c r="C3457" s="11" t="s">
        <v>11176</v>
      </c>
      <c r="D3457" s="11" t="s">
        <v>5254</v>
      </c>
      <c r="E3457" s="11">
        <v>2150</v>
      </c>
      <c r="G3457" s="11" t="s">
        <v>11177</v>
      </c>
    </row>
    <row r="3458" spans="1:8" x14ac:dyDescent="0.3">
      <c r="A3458" s="11" t="s">
        <v>2747</v>
      </c>
      <c r="B3458" s="11">
        <v>2016</v>
      </c>
      <c r="C3458" s="11" t="s">
        <v>1725</v>
      </c>
      <c r="D3458" s="11" t="s">
        <v>2748</v>
      </c>
      <c r="G3458" s="11" t="s">
        <v>1727</v>
      </c>
    </row>
    <row r="3459" spans="1:8" x14ac:dyDescent="0.3">
      <c r="A3459" s="11" t="s">
        <v>9360</v>
      </c>
      <c r="B3459" s="11">
        <v>2019</v>
      </c>
      <c r="C3459" s="11" t="s">
        <v>601</v>
      </c>
      <c r="D3459" s="11" t="s">
        <v>11178</v>
      </c>
      <c r="G3459" s="11" t="s">
        <v>603</v>
      </c>
      <c r="H3459" s="11" t="s">
        <v>604</v>
      </c>
    </row>
    <row r="3460" spans="1:8" x14ac:dyDescent="0.3">
      <c r="A3460" s="11" t="s">
        <v>718</v>
      </c>
      <c r="B3460" s="11" t="s">
        <v>3928</v>
      </c>
      <c r="C3460" s="11" t="s">
        <v>11179</v>
      </c>
      <c r="D3460" s="11" t="s">
        <v>5254</v>
      </c>
      <c r="E3460" s="11">
        <v>2482</v>
      </c>
      <c r="G3460" s="11" t="s">
        <v>2197</v>
      </c>
    </row>
    <row r="3461" spans="1:8" x14ac:dyDescent="0.3">
      <c r="A3461" s="11" t="s">
        <v>11180</v>
      </c>
      <c r="B3461" s="11" t="s">
        <v>5131</v>
      </c>
      <c r="C3461" s="11" t="s">
        <v>11181</v>
      </c>
      <c r="D3461" s="11" t="s">
        <v>5254</v>
      </c>
      <c r="E3461" s="11">
        <v>2263</v>
      </c>
      <c r="G3461" s="11" t="s">
        <v>1950</v>
      </c>
    </row>
    <row r="3462" spans="1:8" x14ac:dyDescent="0.3">
      <c r="A3462" s="11" t="s">
        <v>11180</v>
      </c>
      <c r="B3462" s="11" t="s">
        <v>11182</v>
      </c>
      <c r="C3462" s="11" t="s">
        <v>11183</v>
      </c>
      <c r="D3462" s="11" t="s">
        <v>5254</v>
      </c>
      <c r="E3462" s="11">
        <v>2150</v>
      </c>
      <c r="G3462" s="11" t="s">
        <v>11184</v>
      </c>
    </row>
    <row r="3463" spans="1:8" x14ac:dyDescent="0.3">
      <c r="A3463" s="11" t="s">
        <v>5354</v>
      </c>
      <c r="B3463" s="11">
        <v>2019</v>
      </c>
      <c r="C3463" s="11" t="s">
        <v>5355</v>
      </c>
      <c r="D3463" s="11" t="s">
        <v>11185</v>
      </c>
      <c r="G3463" s="11" t="s">
        <v>2364</v>
      </c>
    </row>
    <row r="3464" spans="1:8" x14ac:dyDescent="0.3">
      <c r="A3464" s="11" t="s">
        <v>3295</v>
      </c>
      <c r="B3464" s="11">
        <v>2018</v>
      </c>
      <c r="C3464" s="11" t="s">
        <v>3296</v>
      </c>
      <c r="D3464" s="11" t="s">
        <v>5364</v>
      </c>
      <c r="G3464" s="11" t="s">
        <v>3298</v>
      </c>
      <c r="H3464" s="11" t="s">
        <v>11186</v>
      </c>
    </row>
    <row r="3465" spans="1:8" x14ac:dyDescent="0.3">
      <c r="A3465" s="11" t="s">
        <v>11187</v>
      </c>
      <c r="B3465" s="11">
        <v>2007</v>
      </c>
      <c r="C3465" s="11" t="s">
        <v>11188</v>
      </c>
      <c r="D3465" s="11" t="s">
        <v>11189</v>
      </c>
    </row>
    <row r="3466" spans="1:8" x14ac:dyDescent="0.3">
      <c r="A3466" s="11" t="s">
        <v>11190</v>
      </c>
      <c r="B3466" s="11">
        <v>2016</v>
      </c>
      <c r="C3466" s="11" t="s">
        <v>11191</v>
      </c>
      <c r="D3466" s="11" t="s">
        <v>11192</v>
      </c>
    </row>
    <row r="3467" spans="1:8" x14ac:dyDescent="0.3">
      <c r="A3467" s="11" t="s">
        <v>11193</v>
      </c>
      <c r="B3467" s="11">
        <v>2018</v>
      </c>
      <c r="C3467" s="11" t="s">
        <v>11194</v>
      </c>
      <c r="D3467" s="11" t="s">
        <v>554</v>
      </c>
      <c r="E3467" s="11">
        <v>33</v>
      </c>
      <c r="F3467" s="11">
        <v>6</v>
      </c>
      <c r="G3467" s="11" t="s">
        <v>11195</v>
      </c>
    </row>
    <row r="3468" spans="1:8" x14ac:dyDescent="0.3">
      <c r="A3468" s="11" t="s">
        <v>11196</v>
      </c>
      <c r="B3468" s="11">
        <v>2018</v>
      </c>
      <c r="C3468" s="11" t="s">
        <v>6371</v>
      </c>
      <c r="D3468" s="11" t="s">
        <v>11197</v>
      </c>
      <c r="G3468" s="11" t="s">
        <v>11198</v>
      </c>
      <c r="H3468" s="11" t="s">
        <v>11199</v>
      </c>
    </row>
    <row r="3469" spans="1:8" x14ac:dyDescent="0.3">
      <c r="A3469" s="11" t="s">
        <v>11200</v>
      </c>
      <c r="B3469" s="11">
        <v>2018</v>
      </c>
      <c r="C3469" s="11" t="s">
        <v>11201</v>
      </c>
      <c r="D3469" s="11" t="s">
        <v>11202</v>
      </c>
      <c r="E3469" s="11">
        <v>33</v>
      </c>
      <c r="F3469" s="11">
        <v>2</v>
      </c>
      <c r="G3469" s="11" t="s">
        <v>11203</v>
      </c>
      <c r="H3469" s="11" t="s">
        <v>11204</v>
      </c>
    </row>
    <row r="3470" spans="1:8" x14ac:dyDescent="0.3">
      <c r="A3470" s="11" t="s">
        <v>11205</v>
      </c>
      <c r="B3470" s="11">
        <v>2017</v>
      </c>
      <c r="C3470" s="11" t="s">
        <v>11206</v>
      </c>
      <c r="D3470" s="11" t="s">
        <v>11207</v>
      </c>
      <c r="E3470" s="11">
        <v>1050</v>
      </c>
      <c r="G3470" s="11">
        <v>23</v>
      </c>
    </row>
    <row r="3471" spans="1:8" x14ac:dyDescent="0.3">
      <c r="A3471" s="11" t="s">
        <v>11208</v>
      </c>
      <c r="B3471" s="11">
        <v>2018</v>
      </c>
      <c r="C3471" s="11" t="s">
        <v>11209</v>
      </c>
      <c r="D3471" s="11" t="s">
        <v>11210</v>
      </c>
    </row>
    <row r="3472" spans="1:8" x14ac:dyDescent="0.3">
      <c r="A3472" s="11" t="s">
        <v>11208</v>
      </c>
      <c r="B3472" s="11">
        <v>2019</v>
      </c>
      <c r="C3472" s="11" t="s">
        <v>11211</v>
      </c>
      <c r="D3472" s="11" t="s">
        <v>11212</v>
      </c>
      <c r="G3472" s="11" t="s">
        <v>11213</v>
      </c>
    </row>
    <row r="3473" spans="1:8" x14ac:dyDescent="0.3">
      <c r="A3473" s="11" t="s">
        <v>3319</v>
      </c>
      <c r="B3473" s="11">
        <v>2018</v>
      </c>
      <c r="C3473" s="11" t="s">
        <v>11214</v>
      </c>
      <c r="D3473" s="11" t="s">
        <v>752</v>
      </c>
      <c r="G3473" s="11" t="s">
        <v>11215</v>
      </c>
    </row>
    <row r="3474" spans="1:8" x14ac:dyDescent="0.3">
      <c r="A3474" s="11" t="s">
        <v>11216</v>
      </c>
      <c r="B3474" s="11">
        <v>2018</v>
      </c>
      <c r="C3474" s="11" t="s">
        <v>11217</v>
      </c>
      <c r="D3474" s="11" t="s">
        <v>11218</v>
      </c>
      <c r="G3474" s="11">
        <v>95</v>
      </c>
    </row>
    <row r="3475" spans="1:8" x14ac:dyDescent="0.3">
      <c r="A3475" s="11" t="s">
        <v>11219</v>
      </c>
      <c r="B3475" s="11">
        <v>2019</v>
      </c>
      <c r="C3475" s="11" t="s">
        <v>11220</v>
      </c>
      <c r="D3475" s="11" t="s">
        <v>11221</v>
      </c>
      <c r="G3475" s="11" t="s">
        <v>11222</v>
      </c>
    </row>
    <row r="3476" spans="1:8" x14ac:dyDescent="0.3">
      <c r="A3476" s="11" t="s">
        <v>6938</v>
      </c>
      <c r="B3476" s="11" t="s">
        <v>3928</v>
      </c>
      <c r="C3476" s="11" t="s">
        <v>11223</v>
      </c>
      <c r="D3476" s="11" t="s">
        <v>5254</v>
      </c>
      <c r="E3476" s="11">
        <v>2150</v>
      </c>
      <c r="G3476" s="11" t="s">
        <v>11224</v>
      </c>
    </row>
    <row r="3477" spans="1:8" x14ac:dyDescent="0.3">
      <c r="A3477" s="11" t="s">
        <v>6938</v>
      </c>
      <c r="B3477" s="11" t="s">
        <v>5131</v>
      </c>
      <c r="C3477" s="11" t="s">
        <v>11225</v>
      </c>
      <c r="D3477" s="11" t="s">
        <v>5254</v>
      </c>
      <c r="E3477" s="11">
        <v>2263</v>
      </c>
      <c r="G3477" s="11" t="s">
        <v>2326</v>
      </c>
    </row>
    <row r="3478" spans="1:8" x14ac:dyDescent="0.3">
      <c r="A3478" s="11" t="s">
        <v>11226</v>
      </c>
      <c r="B3478" s="11">
        <v>2017</v>
      </c>
      <c r="C3478" s="11" t="s">
        <v>11227</v>
      </c>
      <c r="D3478" s="11" t="s">
        <v>11228</v>
      </c>
    </row>
    <row r="3479" spans="1:8" x14ac:dyDescent="0.3">
      <c r="A3479" s="11" t="s">
        <v>11229</v>
      </c>
      <c r="B3479" s="11">
        <v>2016</v>
      </c>
      <c r="C3479" s="11" t="s">
        <v>11230</v>
      </c>
      <c r="D3479" s="11" t="s">
        <v>11231</v>
      </c>
      <c r="E3479" s="11">
        <v>108</v>
      </c>
      <c r="G3479" s="11" t="s">
        <v>5658</v>
      </c>
      <c r="H3479" s="11" t="s">
        <v>5659</v>
      </c>
    </row>
    <row r="3480" spans="1:8" x14ac:dyDescent="0.3">
      <c r="A3480" s="11" t="s">
        <v>11232</v>
      </c>
      <c r="B3480" s="11">
        <v>2019</v>
      </c>
      <c r="C3480" s="11" t="s">
        <v>11233</v>
      </c>
      <c r="D3480" s="11" t="s">
        <v>11234</v>
      </c>
      <c r="G3480" s="11" t="s">
        <v>11235</v>
      </c>
      <c r="H3480" s="11" t="s">
        <v>11236</v>
      </c>
    </row>
    <row r="3481" spans="1:8" x14ac:dyDescent="0.3">
      <c r="A3481" s="11" t="s">
        <v>11237</v>
      </c>
      <c r="B3481" s="11">
        <v>2018</v>
      </c>
      <c r="C3481" s="11" t="s">
        <v>11238</v>
      </c>
      <c r="D3481" s="11" t="s">
        <v>11239</v>
      </c>
      <c r="E3481" s="11">
        <v>13</v>
      </c>
      <c r="F3481" s="11">
        <v>10</v>
      </c>
    </row>
    <row r="3482" spans="1:8" x14ac:dyDescent="0.3">
      <c r="A3482" s="11" t="s">
        <v>11240</v>
      </c>
      <c r="B3482" s="11">
        <v>2014</v>
      </c>
      <c r="C3482" s="11" t="s">
        <v>11241</v>
      </c>
      <c r="D3482" s="11" t="s">
        <v>11242</v>
      </c>
      <c r="E3482" s="11">
        <v>2</v>
      </c>
      <c r="G3482" s="11" t="s">
        <v>11243</v>
      </c>
    </row>
    <row r="3483" spans="1:8" x14ac:dyDescent="0.3">
      <c r="A3483" s="11" t="s">
        <v>645</v>
      </c>
      <c r="B3483" s="11">
        <v>2016</v>
      </c>
      <c r="C3483" s="11" t="s">
        <v>11244</v>
      </c>
      <c r="D3483" s="11" t="s">
        <v>647</v>
      </c>
      <c r="G3483" s="11" t="s">
        <v>648</v>
      </c>
      <c r="H3483" s="11" t="s">
        <v>649</v>
      </c>
    </row>
    <row r="3484" spans="1:8" x14ac:dyDescent="0.3">
      <c r="A3484" s="11" t="s">
        <v>6978</v>
      </c>
      <c r="B3484" s="11">
        <v>2018</v>
      </c>
      <c r="C3484" s="11" t="s">
        <v>11245</v>
      </c>
      <c r="D3484" s="11" t="s">
        <v>11246</v>
      </c>
      <c r="G3484" s="11" t="s">
        <v>1791</v>
      </c>
    </row>
    <row r="3485" spans="1:8" x14ac:dyDescent="0.3">
      <c r="A3485" s="11" t="s">
        <v>4229</v>
      </c>
      <c r="B3485" s="11">
        <v>2019</v>
      </c>
      <c r="C3485" s="11" t="s">
        <v>11247</v>
      </c>
      <c r="D3485" s="11" t="s">
        <v>11096</v>
      </c>
      <c r="G3485" s="11" t="s">
        <v>4232</v>
      </c>
      <c r="H3485" s="11" t="s">
        <v>11248</v>
      </c>
    </row>
    <row r="3486" spans="1:8" x14ac:dyDescent="0.3">
      <c r="A3486" s="11" t="s">
        <v>3386</v>
      </c>
      <c r="B3486" s="11">
        <v>2018</v>
      </c>
      <c r="C3486" s="11" t="s">
        <v>3387</v>
      </c>
      <c r="D3486" s="11" t="s">
        <v>11218</v>
      </c>
      <c r="G3486" s="11">
        <v>1</v>
      </c>
    </row>
    <row r="3487" spans="1:8" x14ac:dyDescent="0.3">
      <c r="A3487" s="11" t="s">
        <v>3402</v>
      </c>
      <c r="B3487" s="11" t="s">
        <v>3557</v>
      </c>
      <c r="C3487" s="11" t="s">
        <v>6443</v>
      </c>
      <c r="D3487" s="11" t="s">
        <v>11096</v>
      </c>
      <c r="G3487" s="11" t="s">
        <v>11249</v>
      </c>
      <c r="H3487" s="11" t="s">
        <v>11250</v>
      </c>
    </row>
    <row r="3488" spans="1:8" x14ac:dyDescent="0.3">
      <c r="A3488" s="11" t="s">
        <v>3402</v>
      </c>
      <c r="B3488" s="11" t="s">
        <v>4830</v>
      </c>
      <c r="C3488" s="11" t="s">
        <v>11251</v>
      </c>
      <c r="D3488" s="11" t="s">
        <v>480</v>
      </c>
      <c r="G3488" s="11" t="s">
        <v>11252</v>
      </c>
      <c r="H3488" s="11" t="s">
        <v>11253</v>
      </c>
    </row>
    <row r="3489" spans="1:8" x14ac:dyDescent="0.3">
      <c r="A3489" s="11" t="s">
        <v>7027</v>
      </c>
      <c r="B3489" s="11">
        <v>2017</v>
      </c>
      <c r="C3489" s="11" t="s">
        <v>7028</v>
      </c>
      <c r="D3489" s="11" t="s">
        <v>728</v>
      </c>
      <c r="E3489" s="11" t="s">
        <v>11254</v>
      </c>
    </row>
    <row r="3490" spans="1:8" x14ac:dyDescent="0.3">
      <c r="A3490" s="11" t="s">
        <v>11255</v>
      </c>
      <c r="B3490" s="11">
        <v>2017</v>
      </c>
      <c r="C3490" s="11" t="s">
        <v>1851</v>
      </c>
      <c r="D3490" s="11" t="s">
        <v>9954</v>
      </c>
      <c r="G3490" s="11" t="s">
        <v>8271</v>
      </c>
    </row>
    <row r="3491" spans="1:8" x14ac:dyDescent="0.3">
      <c r="A3491" s="11" t="s">
        <v>4145</v>
      </c>
      <c r="B3491" s="11">
        <v>2020</v>
      </c>
      <c r="C3491" s="11" t="s">
        <v>4146</v>
      </c>
      <c r="D3491" s="11" t="s">
        <v>728</v>
      </c>
      <c r="E3491" s="11" t="s">
        <v>11256</v>
      </c>
    </row>
    <row r="3492" spans="1:8" x14ac:dyDescent="0.3">
      <c r="A3492" s="11" t="s">
        <v>464</v>
      </c>
      <c r="B3492" s="11">
        <v>2020</v>
      </c>
      <c r="C3492" s="11" t="s">
        <v>11257</v>
      </c>
      <c r="D3492" s="11" t="s">
        <v>11258</v>
      </c>
      <c r="G3492" s="11" t="s">
        <v>11259</v>
      </c>
    </row>
    <row r="3493" spans="1:8" x14ac:dyDescent="0.3">
      <c r="A3493" s="11" t="s">
        <v>8225</v>
      </c>
      <c r="B3493" s="11">
        <v>2019</v>
      </c>
      <c r="C3493" s="11" t="s">
        <v>8226</v>
      </c>
      <c r="D3493" s="11" t="s">
        <v>906</v>
      </c>
      <c r="E3493" s="11">
        <v>7</v>
      </c>
      <c r="G3493" s="11" t="s">
        <v>8227</v>
      </c>
    </row>
    <row r="3494" spans="1:8" x14ac:dyDescent="0.3">
      <c r="A3494" s="11" t="s">
        <v>473</v>
      </c>
      <c r="B3494" s="11">
        <v>2017</v>
      </c>
      <c r="C3494" s="11" t="s">
        <v>474</v>
      </c>
      <c r="D3494" s="11" t="s">
        <v>6303</v>
      </c>
      <c r="G3494" s="11" t="s">
        <v>476</v>
      </c>
      <c r="H3494" s="11" t="s">
        <v>477</v>
      </c>
    </row>
    <row r="3495" spans="1:8" x14ac:dyDescent="0.3">
      <c r="A3495" s="11" t="s">
        <v>11260</v>
      </c>
      <c r="B3495" s="11">
        <v>2019</v>
      </c>
      <c r="C3495" s="11" t="s">
        <v>4154</v>
      </c>
      <c r="D3495" s="11" t="s">
        <v>11261</v>
      </c>
      <c r="G3495" s="11" t="s">
        <v>481</v>
      </c>
      <c r="H3495" s="11" t="s">
        <v>11262</v>
      </c>
    </row>
    <row r="3496" spans="1:8" x14ac:dyDescent="0.3">
      <c r="A3496" s="11" t="s">
        <v>4156</v>
      </c>
      <c r="B3496" s="11">
        <v>2018</v>
      </c>
      <c r="C3496" s="11" t="s">
        <v>4157</v>
      </c>
      <c r="D3496" s="11" t="s">
        <v>5254</v>
      </c>
      <c r="E3496" s="11">
        <v>2253</v>
      </c>
      <c r="G3496" s="11" t="s">
        <v>2326</v>
      </c>
    </row>
    <row r="3497" spans="1:8" x14ac:dyDescent="0.3">
      <c r="A3497" s="11" t="s">
        <v>5253</v>
      </c>
      <c r="B3497" s="11">
        <v>2018</v>
      </c>
      <c r="C3497" s="11" t="s">
        <v>3140</v>
      </c>
      <c r="D3497" s="11" t="s">
        <v>5254</v>
      </c>
      <c r="E3497" s="11">
        <v>2263</v>
      </c>
      <c r="G3497" s="11" t="s">
        <v>1950</v>
      </c>
    </row>
    <row r="3498" spans="1:8" x14ac:dyDescent="0.3">
      <c r="A3498" s="11" t="s">
        <v>11263</v>
      </c>
      <c r="B3498" s="11">
        <v>2009</v>
      </c>
      <c r="C3498" s="11" t="s">
        <v>11264</v>
      </c>
      <c r="D3498" s="11" t="s">
        <v>11265</v>
      </c>
      <c r="G3498" s="11" t="s">
        <v>11266</v>
      </c>
    </row>
    <row r="3499" spans="1:8" x14ac:dyDescent="0.3">
      <c r="A3499" s="11" t="s">
        <v>488</v>
      </c>
      <c r="B3499" s="11">
        <v>2015</v>
      </c>
      <c r="C3499" s="11" t="s">
        <v>489</v>
      </c>
      <c r="D3499" s="11" t="s">
        <v>490</v>
      </c>
      <c r="E3499" s="11">
        <v>7</v>
      </c>
      <c r="F3499" s="11">
        <v>2</v>
      </c>
      <c r="G3499" s="11" t="s">
        <v>491</v>
      </c>
    </row>
    <row r="3500" spans="1:8" x14ac:dyDescent="0.3">
      <c r="A3500" s="11" t="s">
        <v>11267</v>
      </c>
      <c r="B3500" s="11">
        <v>2019</v>
      </c>
      <c r="C3500" s="11" t="s">
        <v>11268</v>
      </c>
      <c r="D3500" s="11" t="s">
        <v>5254</v>
      </c>
      <c r="E3500" s="11">
        <v>2481</v>
      </c>
      <c r="G3500" s="11" t="s">
        <v>2326</v>
      </c>
    </row>
    <row r="3501" spans="1:8" x14ac:dyDescent="0.3">
      <c r="A3501" s="11" t="s">
        <v>6664</v>
      </c>
      <c r="B3501" s="11">
        <v>2017</v>
      </c>
      <c r="C3501" s="11" t="s">
        <v>7855</v>
      </c>
      <c r="D3501" s="11" t="s">
        <v>5254</v>
      </c>
      <c r="E3501" s="11">
        <v>2086</v>
      </c>
      <c r="G3501" s="11" t="s">
        <v>6666</v>
      </c>
    </row>
    <row r="3502" spans="1:8" x14ac:dyDescent="0.3">
      <c r="A3502" s="11" t="s">
        <v>11269</v>
      </c>
      <c r="B3502" s="11">
        <v>2019</v>
      </c>
      <c r="C3502" s="11" t="s">
        <v>11270</v>
      </c>
      <c r="D3502" s="11" t="s">
        <v>11271</v>
      </c>
      <c r="G3502" s="11" t="s">
        <v>11272</v>
      </c>
      <c r="H3502" s="11" t="s">
        <v>11273</v>
      </c>
    </row>
    <row r="3503" spans="1:8" x14ac:dyDescent="0.3">
      <c r="A3503" s="11" t="s">
        <v>11274</v>
      </c>
      <c r="B3503" s="11">
        <v>2018</v>
      </c>
      <c r="C3503" s="11" t="s">
        <v>11275</v>
      </c>
      <c r="D3503" s="11" t="s">
        <v>906</v>
      </c>
      <c r="E3503" s="11">
        <v>6</v>
      </c>
      <c r="G3503" s="11" t="s">
        <v>11276</v>
      </c>
    </row>
    <row r="3504" spans="1:8" x14ac:dyDescent="0.3">
      <c r="A3504" s="11" t="s">
        <v>11277</v>
      </c>
      <c r="B3504" s="11">
        <v>2017</v>
      </c>
      <c r="C3504" s="11" t="s">
        <v>5324</v>
      </c>
      <c r="D3504" s="11" t="s">
        <v>11278</v>
      </c>
    </row>
    <row r="3505" spans="1:8" x14ac:dyDescent="0.3">
      <c r="A3505" s="11" t="s">
        <v>506</v>
      </c>
      <c r="B3505" s="11">
        <v>2020</v>
      </c>
      <c r="C3505" s="11" t="s">
        <v>507</v>
      </c>
      <c r="D3505" s="11" t="s">
        <v>508</v>
      </c>
      <c r="E3505" s="11">
        <v>20</v>
      </c>
      <c r="F3505" s="11">
        <v>2</v>
      </c>
      <c r="G3505" s="11" t="s">
        <v>5277</v>
      </c>
      <c r="H3505" s="11" t="s">
        <v>509</v>
      </c>
    </row>
    <row r="3506" spans="1:8" x14ac:dyDescent="0.3">
      <c r="A3506" s="11" t="s">
        <v>514</v>
      </c>
      <c r="B3506" s="11">
        <v>2017</v>
      </c>
      <c r="C3506" s="11" t="s">
        <v>515</v>
      </c>
      <c r="D3506" s="11" t="s">
        <v>11279</v>
      </c>
      <c r="G3506" s="11" t="s">
        <v>517</v>
      </c>
    </row>
    <row r="3507" spans="1:8" x14ac:dyDescent="0.3">
      <c r="A3507" s="11" t="s">
        <v>11093</v>
      </c>
      <c r="B3507" s="11">
        <v>2016</v>
      </c>
      <c r="C3507" s="11" t="s">
        <v>11094</v>
      </c>
      <c r="D3507" s="11" t="s">
        <v>11095</v>
      </c>
    </row>
    <row r="3508" spans="1:8" x14ac:dyDescent="0.3">
      <c r="A3508" s="11" t="s">
        <v>6679</v>
      </c>
      <c r="B3508" s="11">
        <v>2013</v>
      </c>
      <c r="C3508" s="11" t="s">
        <v>6680</v>
      </c>
      <c r="D3508" s="11" t="s">
        <v>11280</v>
      </c>
      <c r="G3508" s="11" t="s">
        <v>11281</v>
      </c>
      <c r="H3508" s="11" t="s">
        <v>11282</v>
      </c>
    </row>
    <row r="3509" spans="1:8" x14ac:dyDescent="0.3">
      <c r="A3509" s="11" t="s">
        <v>3927</v>
      </c>
      <c r="B3509" s="11">
        <v>2019</v>
      </c>
      <c r="C3509" s="11" t="s">
        <v>3929</v>
      </c>
      <c r="D3509" s="11" t="s">
        <v>11283</v>
      </c>
      <c r="G3509" s="11" t="s">
        <v>839</v>
      </c>
      <c r="H3509" s="11" t="s">
        <v>5501</v>
      </c>
    </row>
    <row r="3510" spans="1:8" x14ac:dyDescent="0.3">
      <c r="A3510" s="11" t="s">
        <v>11284</v>
      </c>
      <c r="B3510" s="11">
        <v>1973</v>
      </c>
      <c r="C3510" s="11" t="s">
        <v>11285</v>
      </c>
      <c r="D3510" s="11"/>
    </row>
    <row r="3511" spans="1:8" x14ac:dyDescent="0.3">
      <c r="A3511" s="11" t="s">
        <v>8247</v>
      </c>
      <c r="B3511" s="11">
        <v>2011</v>
      </c>
      <c r="C3511" s="11" t="s">
        <v>8248</v>
      </c>
      <c r="D3511" s="11" t="s">
        <v>11286</v>
      </c>
      <c r="G3511" s="11" t="s">
        <v>8249</v>
      </c>
    </row>
    <row r="3512" spans="1:8" x14ac:dyDescent="0.3">
      <c r="A3512" s="11" t="s">
        <v>5512</v>
      </c>
      <c r="B3512" s="11">
        <v>2012</v>
      </c>
      <c r="C3512" s="11" t="s">
        <v>11287</v>
      </c>
      <c r="D3512" s="11" t="s">
        <v>5514</v>
      </c>
      <c r="E3512" s="11">
        <v>15</v>
      </c>
      <c r="F3512" s="11">
        <v>6</v>
      </c>
      <c r="G3512" s="11" t="s">
        <v>5515</v>
      </c>
      <c r="H3512" s="11" t="s">
        <v>5516</v>
      </c>
    </row>
    <row r="3513" spans="1:8" x14ac:dyDescent="0.3">
      <c r="A3513" s="11" t="s">
        <v>11288</v>
      </c>
      <c r="B3513" s="11">
        <v>2016</v>
      </c>
      <c r="C3513" s="11" t="s">
        <v>11289</v>
      </c>
      <c r="D3513" s="11"/>
      <c r="G3513" s="8" t="s">
        <v>11290</v>
      </c>
    </row>
    <row r="3514" spans="1:8" x14ac:dyDescent="0.3">
      <c r="A3514" s="11" t="s">
        <v>11101</v>
      </c>
      <c r="B3514" s="11">
        <v>2018</v>
      </c>
      <c r="C3514" s="11" t="s">
        <v>11102</v>
      </c>
      <c r="D3514" s="11" t="s">
        <v>11291</v>
      </c>
      <c r="G3514" s="11" t="s">
        <v>3016</v>
      </c>
      <c r="H3514" s="11" t="s">
        <v>11103</v>
      </c>
    </row>
    <row r="3515" spans="1:8" x14ac:dyDescent="0.3">
      <c r="A3515" s="11" t="s">
        <v>11292</v>
      </c>
      <c r="B3515" s="11">
        <v>2019</v>
      </c>
      <c r="C3515" s="11" t="s">
        <v>11293</v>
      </c>
      <c r="D3515" s="11" t="s">
        <v>11294</v>
      </c>
      <c r="G3515" s="11" t="s">
        <v>5669</v>
      </c>
      <c r="H3515" s="11" t="s">
        <v>11295</v>
      </c>
    </row>
    <row r="3516" spans="1:8" x14ac:dyDescent="0.3">
      <c r="A3516" s="11" t="s">
        <v>518</v>
      </c>
      <c r="B3516" s="11">
        <v>2018</v>
      </c>
      <c r="C3516" s="11" t="s">
        <v>519</v>
      </c>
      <c r="D3516" s="11" t="s">
        <v>5254</v>
      </c>
      <c r="E3516" s="11">
        <v>2263</v>
      </c>
      <c r="G3516" s="11">
        <v>59</v>
      </c>
    </row>
    <row r="3517" spans="1:8" x14ac:dyDescent="0.3">
      <c r="A3517" s="11" t="s">
        <v>521</v>
      </c>
      <c r="B3517" s="11">
        <v>2018</v>
      </c>
      <c r="C3517" s="11" t="s">
        <v>522</v>
      </c>
      <c r="D3517" s="11" t="s">
        <v>5254</v>
      </c>
      <c r="E3517" s="11">
        <v>2150</v>
      </c>
      <c r="G3517" s="11" t="s">
        <v>524</v>
      </c>
    </row>
    <row r="3518" spans="1:8" x14ac:dyDescent="0.3">
      <c r="A3518" s="11" t="s">
        <v>3184</v>
      </c>
      <c r="B3518" s="11">
        <v>2020</v>
      </c>
      <c r="C3518" s="11" t="s">
        <v>3185</v>
      </c>
      <c r="D3518" s="11" t="s">
        <v>3186</v>
      </c>
      <c r="E3518" s="11">
        <v>10</v>
      </c>
      <c r="F3518" s="11">
        <v>12</v>
      </c>
      <c r="G3518" s="11">
        <v>4180</v>
      </c>
    </row>
    <row r="3519" spans="1:8" x14ac:dyDescent="0.3">
      <c r="A3519" s="11" t="s">
        <v>5292</v>
      </c>
      <c r="B3519" s="11">
        <v>2019</v>
      </c>
      <c r="C3519" s="11" t="s">
        <v>9284</v>
      </c>
      <c r="D3519" s="11" t="s">
        <v>3193</v>
      </c>
      <c r="G3519" s="11" t="s">
        <v>3194</v>
      </c>
      <c r="H3519" s="11" t="s">
        <v>5294</v>
      </c>
    </row>
    <row r="3520" spans="1:8" x14ac:dyDescent="0.3">
      <c r="A3520" s="11" t="s">
        <v>4175</v>
      </c>
      <c r="B3520" s="11">
        <v>2018</v>
      </c>
      <c r="C3520" s="11" t="s">
        <v>4176</v>
      </c>
      <c r="D3520" s="11" t="s">
        <v>11296</v>
      </c>
      <c r="G3520" s="11" t="s">
        <v>4162</v>
      </c>
    </row>
    <row r="3521" spans="1:8" x14ac:dyDescent="0.3">
      <c r="A3521" s="11" t="s">
        <v>7870</v>
      </c>
      <c r="B3521" s="11">
        <v>2015</v>
      </c>
      <c r="C3521" s="11" t="s">
        <v>1919</v>
      </c>
      <c r="D3521" s="11" t="s">
        <v>3205</v>
      </c>
      <c r="E3521" s="11">
        <v>10</v>
      </c>
      <c r="F3521" s="11">
        <v>4</v>
      </c>
      <c r="G3521" s="11" t="s">
        <v>1920</v>
      </c>
    </row>
    <row r="3522" spans="1:8" x14ac:dyDescent="0.3">
      <c r="A3522" s="11" t="s">
        <v>11297</v>
      </c>
      <c r="B3522" s="11">
        <v>2020</v>
      </c>
      <c r="C3522" s="11" t="s">
        <v>11298</v>
      </c>
      <c r="D3522" s="11" t="s">
        <v>5431</v>
      </c>
      <c r="G3522" s="11" t="s">
        <v>11299</v>
      </c>
    </row>
    <row r="3523" spans="1:8" x14ac:dyDescent="0.3">
      <c r="A3523" s="11" t="s">
        <v>11300</v>
      </c>
      <c r="B3523" s="11">
        <v>2016</v>
      </c>
      <c r="C3523" s="11" t="s">
        <v>11301</v>
      </c>
      <c r="D3523" s="11" t="s">
        <v>9282</v>
      </c>
    </row>
    <row r="3524" spans="1:8" x14ac:dyDescent="0.3">
      <c r="A3524" s="11" t="s">
        <v>3223</v>
      </c>
      <c r="B3524" s="11" t="s">
        <v>3557</v>
      </c>
      <c r="C3524" s="11" t="s">
        <v>11302</v>
      </c>
      <c r="D3524" s="11" t="s">
        <v>3193</v>
      </c>
      <c r="G3524" s="11" t="s">
        <v>3225</v>
      </c>
      <c r="H3524" s="11" t="s">
        <v>11303</v>
      </c>
    </row>
    <row r="3525" spans="1:8" x14ac:dyDescent="0.3">
      <c r="A3525" s="11" t="s">
        <v>3223</v>
      </c>
      <c r="B3525" s="11" t="s">
        <v>4830</v>
      </c>
      <c r="C3525" s="11" t="s">
        <v>11304</v>
      </c>
      <c r="D3525" s="11" t="s">
        <v>11305</v>
      </c>
      <c r="E3525" s="11">
        <v>9</v>
      </c>
      <c r="F3525" s="11">
        <v>4</v>
      </c>
      <c r="G3525" s="11" t="s">
        <v>11306</v>
      </c>
    </row>
    <row r="3526" spans="1:8" x14ac:dyDescent="0.3">
      <c r="A3526" s="11" t="s">
        <v>11307</v>
      </c>
      <c r="B3526" s="11">
        <v>2019</v>
      </c>
      <c r="C3526" s="11" t="s">
        <v>11308</v>
      </c>
      <c r="D3526" s="11" t="s">
        <v>11283</v>
      </c>
      <c r="G3526" s="11" t="s">
        <v>11309</v>
      </c>
      <c r="H3526" s="11" t="s">
        <v>11310</v>
      </c>
    </row>
    <row r="3527" spans="1:8" x14ac:dyDescent="0.3">
      <c r="A3527" s="11" t="s">
        <v>8565</v>
      </c>
      <c r="B3527" s="11">
        <v>2020</v>
      </c>
      <c r="C3527" s="11" t="s">
        <v>8566</v>
      </c>
      <c r="D3527" s="11" t="s">
        <v>1159</v>
      </c>
      <c r="G3527" s="11" t="s">
        <v>11311</v>
      </c>
      <c r="H3527" s="11" t="s">
        <v>11312</v>
      </c>
    </row>
    <row r="3528" spans="1:8" x14ac:dyDescent="0.3">
      <c r="A3528" s="11" t="s">
        <v>11313</v>
      </c>
      <c r="B3528" s="11">
        <v>2006</v>
      </c>
      <c r="C3528" s="11" t="s">
        <v>11314</v>
      </c>
      <c r="D3528" s="11" t="s">
        <v>11315</v>
      </c>
      <c r="G3528" s="11" t="s">
        <v>11316</v>
      </c>
    </row>
    <row r="3529" spans="1:8" x14ac:dyDescent="0.3">
      <c r="A3529" s="11" t="s">
        <v>8264</v>
      </c>
      <c r="B3529" s="11">
        <v>2020</v>
      </c>
      <c r="C3529" s="11" t="s">
        <v>11317</v>
      </c>
      <c r="D3529" s="11" t="s">
        <v>11318</v>
      </c>
      <c r="G3529" s="11" t="s">
        <v>8267</v>
      </c>
      <c r="H3529" s="11" t="s">
        <v>11319</v>
      </c>
    </row>
    <row r="3530" spans="1:8" x14ac:dyDescent="0.3">
      <c r="A3530" s="11" t="s">
        <v>571</v>
      </c>
      <c r="B3530" s="11">
        <v>2013</v>
      </c>
      <c r="C3530" s="11" t="s">
        <v>572</v>
      </c>
      <c r="D3530" s="11" t="s">
        <v>6827</v>
      </c>
      <c r="G3530" s="11" t="s">
        <v>3244</v>
      </c>
    </row>
    <row r="3531" spans="1:8" x14ac:dyDescent="0.3">
      <c r="A3531" s="11" t="s">
        <v>11320</v>
      </c>
      <c r="B3531" s="11">
        <v>2009</v>
      </c>
      <c r="C3531" s="11" t="s">
        <v>11321</v>
      </c>
      <c r="D3531" s="11" t="s">
        <v>1286</v>
      </c>
      <c r="E3531" s="11">
        <v>96</v>
      </c>
      <c r="F3531" s="11">
        <v>1</v>
      </c>
      <c r="G3531" s="11" t="s">
        <v>11322</v>
      </c>
    </row>
    <row r="3532" spans="1:8" x14ac:dyDescent="0.3">
      <c r="A3532" s="11" t="s">
        <v>11323</v>
      </c>
      <c r="B3532" s="11">
        <v>2019</v>
      </c>
      <c r="C3532" s="11" t="s">
        <v>11324</v>
      </c>
      <c r="D3532" s="11" t="s">
        <v>1064</v>
      </c>
      <c r="G3532" s="11" t="s">
        <v>11325</v>
      </c>
      <c r="H3532" s="11" t="s">
        <v>11326</v>
      </c>
    </row>
    <row r="3533" spans="1:8" x14ac:dyDescent="0.3">
      <c r="A3533" s="11" t="s">
        <v>11327</v>
      </c>
      <c r="B3533" s="11">
        <v>2019</v>
      </c>
      <c r="C3533" s="11" t="s">
        <v>11328</v>
      </c>
      <c r="D3533" s="11" t="s">
        <v>11329</v>
      </c>
      <c r="G3533" s="11" t="s">
        <v>8628</v>
      </c>
      <c r="H3533" s="11" t="s">
        <v>11330</v>
      </c>
    </row>
    <row r="3534" spans="1:8" x14ac:dyDescent="0.3">
      <c r="A3534" s="11" t="s">
        <v>11331</v>
      </c>
      <c r="B3534" s="11">
        <v>2012</v>
      </c>
      <c r="C3534" s="11" t="s">
        <v>11332</v>
      </c>
      <c r="D3534" s="11" t="s">
        <v>11333</v>
      </c>
      <c r="G3534" s="11" t="s">
        <v>11334</v>
      </c>
    </row>
    <row r="3535" spans="1:8" x14ac:dyDescent="0.3">
      <c r="A3535" s="11" t="s">
        <v>11335</v>
      </c>
      <c r="B3535" s="11">
        <v>2007</v>
      </c>
      <c r="C3535" s="11" t="s">
        <v>11336</v>
      </c>
      <c r="D3535" s="11" t="s">
        <v>11337</v>
      </c>
      <c r="G3535" s="11" t="s">
        <v>11338</v>
      </c>
    </row>
    <row r="3536" spans="1:8" x14ac:dyDescent="0.3">
      <c r="A3536" s="11" t="s">
        <v>11339</v>
      </c>
      <c r="B3536" s="11">
        <v>2019</v>
      </c>
      <c r="C3536" s="11" t="s">
        <v>11340</v>
      </c>
      <c r="D3536" s="11" t="s">
        <v>11341</v>
      </c>
    </row>
    <row r="3537" spans="1:8" x14ac:dyDescent="0.3">
      <c r="A3537" s="11" t="s">
        <v>8274</v>
      </c>
      <c r="B3537" s="11">
        <v>2019</v>
      </c>
      <c r="C3537" s="11" t="s">
        <v>427</v>
      </c>
      <c r="D3537" s="11" t="s">
        <v>597</v>
      </c>
      <c r="G3537" s="11">
        <v>102087</v>
      </c>
    </row>
    <row r="3538" spans="1:8" x14ac:dyDescent="0.3">
      <c r="A3538" s="11" t="s">
        <v>4199</v>
      </c>
      <c r="B3538" s="11">
        <v>2019</v>
      </c>
      <c r="C3538" s="11" t="s">
        <v>2000</v>
      </c>
      <c r="D3538" s="11" t="s">
        <v>11342</v>
      </c>
      <c r="E3538" s="11">
        <v>881</v>
      </c>
      <c r="G3538" s="11" t="s">
        <v>2003</v>
      </c>
      <c r="H3538" s="11" t="s">
        <v>2004</v>
      </c>
    </row>
    <row r="3539" spans="1:8" x14ac:dyDescent="0.3">
      <c r="A3539" s="11" t="s">
        <v>11343</v>
      </c>
      <c r="B3539" s="11">
        <v>2004</v>
      </c>
      <c r="C3539" s="11" t="s">
        <v>11344</v>
      </c>
      <c r="D3539" s="11" t="s">
        <v>11345</v>
      </c>
      <c r="E3539" s="11">
        <v>66</v>
      </c>
      <c r="G3539" s="11" t="s">
        <v>11346</v>
      </c>
    </row>
    <row r="3540" spans="1:8" x14ac:dyDescent="0.3">
      <c r="A3540" s="11" t="s">
        <v>11347</v>
      </c>
      <c r="B3540" s="11">
        <v>2019</v>
      </c>
      <c r="C3540" s="11" t="s">
        <v>11348</v>
      </c>
      <c r="D3540" s="11" t="s">
        <v>11349</v>
      </c>
    </row>
    <row r="3541" spans="1:8" x14ac:dyDescent="0.3">
      <c r="A3541" s="11" t="s">
        <v>11350</v>
      </c>
      <c r="B3541" s="11">
        <v>2019</v>
      </c>
      <c r="C3541" s="11" t="s">
        <v>601</v>
      </c>
      <c r="D3541" s="11" t="s">
        <v>11351</v>
      </c>
      <c r="G3541" s="11" t="s">
        <v>11352</v>
      </c>
      <c r="H3541" s="11" t="s">
        <v>604</v>
      </c>
    </row>
    <row r="3542" spans="1:8" x14ac:dyDescent="0.3">
      <c r="A3542" s="11" t="s">
        <v>718</v>
      </c>
      <c r="B3542" s="11">
        <v>2020</v>
      </c>
      <c r="C3542" s="11" t="s">
        <v>11353</v>
      </c>
      <c r="D3542" s="11" t="s">
        <v>7640</v>
      </c>
      <c r="G3542" s="11" t="s">
        <v>11354</v>
      </c>
    </row>
    <row r="3543" spans="1:8" x14ac:dyDescent="0.3">
      <c r="A3543" s="11" t="s">
        <v>718</v>
      </c>
      <c r="B3543" s="11" t="s">
        <v>4403</v>
      </c>
      <c r="C3543" s="11" t="s">
        <v>4049</v>
      </c>
      <c r="D3543" s="11" t="s">
        <v>597</v>
      </c>
      <c r="E3543" s="11">
        <v>57</v>
      </c>
      <c r="F3543" s="11">
        <v>6</v>
      </c>
      <c r="G3543" s="11">
        <v>102360</v>
      </c>
    </row>
    <row r="3544" spans="1:8" x14ac:dyDescent="0.3">
      <c r="A3544" s="11" t="s">
        <v>5354</v>
      </c>
      <c r="B3544" s="11">
        <v>2019</v>
      </c>
      <c r="C3544" s="11" t="s">
        <v>11355</v>
      </c>
      <c r="D3544" s="11" t="s">
        <v>11356</v>
      </c>
      <c r="G3544" s="11" t="s">
        <v>2364</v>
      </c>
      <c r="H3544" s="11" t="s">
        <v>11357</v>
      </c>
    </row>
    <row r="3545" spans="1:8" x14ac:dyDescent="0.3">
      <c r="A3545" s="11" t="s">
        <v>3299</v>
      </c>
      <c r="B3545" s="11">
        <v>2020</v>
      </c>
      <c r="C3545" s="11" t="s">
        <v>3300</v>
      </c>
      <c r="D3545" s="11" t="s">
        <v>508</v>
      </c>
      <c r="E3545" s="11">
        <v>20</v>
      </c>
      <c r="F3545" s="11">
        <v>2</v>
      </c>
      <c r="H3545" s="11" t="s">
        <v>612</v>
      </c>
    </row>
    <row r="3546" spans="1:8" x14ac:dyDescent="0.3">
      <c r="A3546" s="11" t="s">
        <v>11358</v>
      </c>
      <c r="B3546" s="11">
        <v>2020</v>
      </c>
      <c r="C3546" s="11" t="s">
        <v>11359</v>
      </c>
      <c r="D3546" s="11" t="s">
        <v>3186</v>
      </c>
      <c r="E3546" s="11">
        <v>10</v>
      </c>
      <c r="F3546" s="11">
        <v>17</v>
      </c>
      <c r="G3546" s="11">
        <v>5993</v>
      </c>
    </row>
    <row r="3547" spans="1:8" x14ac:dyDescent="0.3">
      <c r="A3547" s="11" t="s">
        <v>11360</v>
      </c>
      <c r="B3547" s="11">
        <v>2019</v>
      </c>
      <c r="C3547" s="11" t="s">
        <v>11361</v>
      </c>
      <c r="D3547" s="11" t="s">
        <v>9676</v>
      </c>
      <c r="E3547" s="11">
        <v>19</v>
      </c>
      <c r="F3547" s="11">
        <v>21</v>
      </c>
      <c r="G3547" s="11">
        <v>4654</v>
      </c>
      <c r="H3547" s="11" t="s">
        <v>9677</v>
      </c>
    </row>
    <row r="3548" spans="1:8" x14ac:dyDescent="0.3">
      <c r="A3548" s="11" t="s">
        <v>11362</v>
      </c>
      <c r="B3548" s="11">
        <v>2018</v>
      </c>
      <c r="C3548" s="11" t="s">
        <v>6334</v>
      </c>
      <c r="D3548" s="11" t="s">
        <v>11363</v>
      </c>
      <c r="G3548" s="11" t="s">
        <v>10988</v>
      </c>
      <c r="H3548" s="11" t="s">
        <v>11364</v>
      </c>
    </row>
    <row r="3549" spans="1:8" x14ac:dyDescent="0.3">
      <c r="A3549" s="11" t="s">
        <v>617</v>
      </c>
      <c r="B3549" s="11">
        <v>2020</v>
      </c>
      <c r="C3549" s="11" t="s">
        <v>618</v>
      </c>
      <c r="D3549" s="11" t="s">
        <v>619</v>
      </c>
      <c r="H3549" s="8" t="s">
        <v>11365</v>
      </c>
    </row>
    <row r="3550" spans="1:8" x14ac:dyDescent="0.3">
      <c r="A3550" s="11" t="s">
        <v>11196</v>
      </c>
      <c r="B3550" s="11">
        <v>2018</v>
      </c>
      <c r="C3550" s="11" t="s">
        <v>6371</v>
      </c>
      <c r="D3550" s="11" t="s">
        <v>11366</v>
      </c>
      <c r="G3550" s="11" t="s">
        <v>11198</v>
      </c>
      <c r="H3550" s="11" t="s">
        <v>11199</v>
      </c>
    </row>
    <row r="3551" spans="1:8" x14ac:dyDescent="0.3">
      <c r="A3551" s="11" t="s">
        <v>11367</v>
      </c>
      <c r="B3551" s="11">
        <v>2020</v>
      </c>
      <c r="C3551" s="11" t="s">
        <v>11368</v>
      </c>
      <c r="D3551" s="11" t="s">
        <v>728</v>
      </c>
      <c r="E3551" s="11" t="s">
        <v>11369</v>
      </c>
    </row>
    <row r="3552" spans="1:8" x14ac:dyDescent="0.3">
      <c r="A3552" s="11" t="s">
        <v>11370</v>
      </c>
      <c r="B3552" s="11">
        <v>2020</v>
      </c>
      <c r="C3552" s="11" t="s">
        <v>11371</v>
      </c>
      <c r="D3552" s="11" t="s">
        <v>11372</v>
      </c>
    </row>
    <row r="3553" spans="1:8" x14ac:dyDescent="0.3">
      <c r="A3553" s="11" t="s">
        <v>2846</v>
      </c>
      <c r="B3553" s="11">
        <v>2017</v>
      </c>
      <c r="C3553" s="11" t="s">
        <v>9832</v>
      </c>
      <c r="D3553" s="11" t="s">
        <v>728</v>
      </c>
      <c r="E3553" s="11" t="s">
        <v>11373</v>
      </c>
    </row>
    <row r="3554" spans="1:8" x14ac:dyDescent="0.3">
      <c r="A3554" s="11" t="s">
        <v>11374</v>
      </c>
      <c r="B3554" s="11">
        <v>2019</v>
      </c>
      <c r="C3554" s="11" t="s">
        <v>11375</v>
      </c>
      <c r="D3554" s="11" t="s">
        <v>11376</v>
      </c>
      <c r="G3554" s="11" t="s">
        <v>11377</v>
      </c>
    </row>
    <row r="3555" spans="1:8" x14ac:dyDescent="0.3">
      <c r="A3555" s="11" t="s">
        <v>11378</v>
      </c>
      <c r="B3555" s="11">
        <v>2019</v>
      </c>
      <c r="C3555" s="11" t="s">
        <v>11379</v>
      </c>
      <c r="D3555" s="11" t="s">
        <v>11283</v>
      </c>
      <c r="G3555" s="11" t="s">
        <v>11380</v>
      </c>
      <c r="H3555" s="11" t="s">
        <v>11381</v>
      </c>
    </row>
    <row r="3556" spans="1:8" x14ac:dyDescent="0.3">
      <c r="A3556" s="11" t="s">
        <v>11382</v>
      </c>
      <c r="B3556" s="11">
        <v>2018</v>
      </c>
      <c r="C3556" s="11" t="s">
        <v>11383</v>
      </c>
      <c r="D3556" s="11" t="s">
        <v>3413</v>
      </c>
      <c r="E3556" s="11">
        <v>44</v>
      </c>
      <c r="F3556" s="11">
        <v>2</v>
      </c>
      <c r="G3556" s="11" t="s">
        <v>11384</v>
      </c>
      <c r="H3556" s="11" t="s">
        <v>11385</v>
      </c>
    </row>
    <row r="3557" spans="1:8" x14ac:dyDescent="0.3">
      <c r="A3557" s="11" t="s">
        <v>5397</v>
      </c>
      <c r="B3557" s="11">
        <v>2020</v>
      </c>
      <c r="C3557" s="11" t="s">
        <v>5398</v>
      </c>
      <c r="D3557" s="11" t="s">
        <v>728</v>
      </c>
      <c r="E3557" s="11" t="s">
        <v>5399</v>
      </c>
    </row>
    <row r="3558" spans="1:8" x14ac:dyDescent="0.3">
      <c r="A3558" s="11" t="s">
        <v>11232</v>
      </c>
      <c r="B3558" s="11">
        <v>2019</v>
      </c>
      <c r="C3558" s="11" t="s">
        <v>11233</v>
      </c>
      <c r="D3558" s="11" t="s">
        <v>7636</v>
      </c>
      <c r="G3558" s="11" t="s">
        <v>11235</v>
      </c>
      <c r="H3558" s="11" t="s">
        <v>11236</v>
      </c>
    </row>
    <row r="3559" spans="1:8" x14ac:dyDescent="0.3">
      <c r="A3559" s="11" t="s">
        <v>5403</v>
      </c>
      <c r="B3559" s="11">
        <v>2017</v>
      </c>
      <c r="C3559" s="11" t="s">
        <v>5404</v>
      </c>
      <c r="D3559" s="11" t="s">
        <v>5239</v>
      </c>
      <c r="E3559" s="11">
        <v>1816</v>
      </c>
      <c r="G3559" s="11" t="s">
        <v>1686</v>
      </c>
    </row>
    <row r="3560" spans="1:8" x14ac:dyDescent="0.3">
      <c r="A3560" s="11" t="s">
        <v>3377</v>
      </c>
      <c r="B3560" s="11">
        <v>2012</v>
      </c>
      <c r="C3560" s="11" t="s">
        <v>6297</v>
      </c>
      <c r="D3560" s="11" t="s">
        <v>11386</v>
      </c>
      <c r="G3560" s="11" t="s">
        <v>1935</v>
      </c>
    </row>
    <row r="3561" spans="1:8" x14ac:dyDescent="0.3">
      <c r="A3561" s="11" t="s">
        <v>645</v>
      </c>
      <c r="B3561" s="11">
        <v>2016</v>
      </c>
      <c r="C3561" s="11" t="s">
        <v>739</v>
      </c>
      <c r="D3561" s="11" t="s">
        <v>11387</v>
      </c>
      <c r="G3561" s="11" t="s">
        <v>648</v>
      </c>
      <c r="H3561" s="11" t="s">
        <v>5410</v>
      </c>
    </row>
    <row r="3562" spans="1:8" x14ac:dyDescent="0.3">
      <c r="A3562" s="11" t="s">
        <v>4229</v>
      </c>
      <c r="B3562" s="11">
        <v>2019</v>
      </c>
      <c r="C3562" s="11" t="s">
        <v>6397</v>
      </c>
      <c r="D3562" s="11" t="s">
        <v>11283</v>
      </c>
      <c r="G3562" s="11" t="s">
        <v>4232</v>
      </c>
      <c r="H3562" s="11" t="s">
        <v>11388</v>
      </c>
    </row>
    <row r="3563" spans="1:8" x14ac:dyDescent="0.3">
      <c r="A3563" s="11" t="s">
        <v>11389</v>
      </c>
      <c r="B3563" s="11">
        <v>2020</v>
      </c>
      <c r="C3563" s="11" t="s">
        <v>11390</v>
      </c>
      <c r="D3563" s="11" t="s">
        <v>11391</v>
      </c>
      <c r="E3563" s="11">
        <v>60</v>
      </c>
      <c r="F3563" s="11">
        <v>1</v>
      </c>
      <c r="G3563" s="11" t="s">
        <v>11392</v>
      </c>
    </row>
    <row r="3564" spans="1:8" x14ac:dyDescent="0.3">
      <c r="A3564" s="11" t="s">
        <v>11393</v>
      </c>
      <c r="B3564" s="11">
        <v>2005</v>
      </c>
      <c r="C3564" s="11" t="s">
        <v>6352</v>
      </c>
      <c r="D3564" s="11" t="s">
        <v>11394</v>
      </c>
      <c r="G3564" s="11" t="s">
        <v>11395</v>
      </c>
    </row>
    <row r="3565" spans="1:8" x14ac:dyDescent="0.3">
      <c r="A3565" s="11" t="s">
        <v>11396</v>
      </c>
      <c r="B3565" s="11">
        <v>2016</v>
      </c>
      <c r="C3565" s="11" t="s">
        <v>11397</v>
      </c>
      <c r="D3565" s="11" t="s">
        <v>11398</v>
      </c>
      <c r="G3565" s="11" t="s">
        <v>11399</v>
      </c>
      <c r="H3565" s="11" t="s">
        <v>11400</v>
      </c>
    </row>
    <row r="3566" spans="1:8" x14ac:dyDescent="0.3">
      <c r="A3566" s="11" t="s">
        <v>11401</v>
      </c>
      <c r="B3566" s="11">
        <v>2019</v>
      </c>
      <c r="C3566" s="11" t="s">
        <v>11402</v>
      </c>
      <c r="D3566" s="11" t="s">
        <v>11403</v>
      </c>
    </row>
    <row r="3567" spans="1:8" x14ac:dyDescent="0.3">
      <c r="A3567" s="11" t="s">
        <v>11404</v>
      </c>
      <c r="B3567" s="11">
        <v>2019</v>
      </c>
      <c r="C3567" s="11" t="s">
        <v>11405</v>
      </c>
      <c r="D3567" s="11" t="s">
        <v>480</v>
      </c>
      <c r="G3567" s="11" t="s">
        <v>11406</v>
      </c>
      <c r="H3567" s="11" t="s">
        <v>11407</v>
      </c>
    </row>
    <row r="3568" spans="1:8" x14ac:dyDescent="0.3">
      <c r="A3568" s="11" t="s">
        <v>473</v>
      </c>
      <c r="B3568" s="11">
        <v>2017</v>
      </c>
      <c r="C3568" s="11" t="s">
        <v>474</v>
      </c>
      <c r="D3568" s="11" t="s">
        <v>475</v>
      </c>
      <c r="G3568" s="11" t="s">
        <v>476</v>
      </c>
    </row>
    <row r="3569" spans="1:8" x14ac:dyDescent="0.3">
      <c r="A3569" s="11" t="s">
        <v>11408</v>
      </c>
      <c r="B3569" s="11">
        <v>2019</v>
      </c>
      <c r="C3569" s="11" t="s">
        <v>681</v>
      </c>
      <c r="D3569" s="11" t="s">
        <v>480</v>
      </c>
    </row>
    <row r="3570" spans="1:8" x14ac:dyDescent="0.3">
      <c r="A3570" s="11" t="s">
        <v>11409</v>
      </c>
      <c r="B3570" s="11">
        <v>2019</v>
      </c>
      <c r="C3570" s="11" t="s">
        <v>11410</v>
      </c>
      <c r="D3570" s="11" t="s">
        <v>480</v>
      </c>
      <c r="G3570" s="11" t="s">
        <v>11411</v>
      </c>
      <c r="H3570" s="11" t="s">
        <v>11412</v>
      </c>
    </row>
    <row r="3571" spans="1:8" x14ac:dyDescent="0.3">
      <c r="A3571" s="11" t="s">
        <v>11413</v>
      </c>
      <c r="B3571" s="11">
        <v>2012</v>
      </c>
      <c r="C3571" s="11" t="s">
        <v>11414</v>
      </c>
      <c r="D3571" s="11" t="s">
        <v>11415</v>
      </c>
    </row>
    <row r="3572" spans="1:8" x14ac:dyDescent="0.3">
      <c r="A3572" s="11" t="s">
        <v>10360</v>
      </c>
      <c r="B3572" s="11">
        <v>2017</v>
      </c>
      <c r="C3572" s="11" t="s">
        <v>6305</v>
      </c>
      <c r="D3572" s="11" t="s">
        <v>906</v>
      </c>
      <c r="E3572" s="11">
        <v>5</v>
      </c>
      <c r="G3572" s="11" t="s">
        <v>6307</v>
      </c>
    </row>
    <row r="3573" spans="1:8" x14ac:dyDescent="0.3">
      <c r="A3573" s="11" t="s">
        <v>11416</v>
      </c>
      <c r="B3573" s="11">
        <v>2019</v>
      </c>
      <c r="C3573" s="11" t="s">
        <v>11417</v>
      </c>
      <c r="D3573" s="11" t="s">
        <v>5293</v>
      </c>
      <c r="G3573" s="11" t="s">
        <v>11418</v>
      </c>
    </row>
    <row r="3574" spans="1:8" x14ac:dyDescent="0.3">
      <c r="A3574" s="11" t="s">
        <v>5273</v>
      </c>
      <c r="B3574" s="11">
        <v>2019</v>
      </c>
      <c r="C3574" s="11" t="s">
        <v>5274</v>
      </c>
      <c r="D3574" s="11" t="s">
        <v>6145</v>
      </c>
      <c r="G3574" s="11" t="s">
        <v>5276</v>
      </c>
    </row>
    <row r="3575" spans="1:8" x14ac:dyDescent="0.3">
      <c r="A3575" s="11" t="s">
        <v>11419</v>
      </c>
      <c r="B3575" s="11">
        <v>1995</v>
      </c>
      <c r="C3575" s="11" t="s">
        <v>4695</v>
      </c>
      <c r="D3575" s="11" t="s">
        <v>1289</v>
      </c>
      <c r="E3575" s="11">
        <v>20</v>
      </c>
      <c r="F3575" s="11">
        <v>3</v>
      </c>
      <c r="G3575" s="11" t="s">
        <v>4696</v>
      </c>
    </row>
    <row r="3576" spans="1:8" x14ac:dyDescent="0.3">
      <c r="A3576" s="11" t="s">
        <v>836</v>
      </c>
      <c r="B3576" s="11">
        <v>2018</v>
      </c>
      <c r="C3576" s="11" t="s">
        <v>3718</v>
      </c>
      <c r="D3576" s="11" t="s">
        <v>11420</v>
      </c>
    </row>
    <row r="3577" spans="1:8" x14ac:dyDescent="0.3">
      <c r="A3577" s="11" t="s">
        <v>2311</v>
      </c>
      <c r="B3577" s="11">
        <v>2015</v>
      </c>
      <c r="C3577" s="11" t="s">
        <v>1614</v>
      </c>
      <c r="D3577" s="11" t="s">
        <v>2312</v>
      </c>
      <c r="G3577" s="11" t="s">
        <v>1616</v>
      </c>
    </row>
    <row r="3578" spans="1:8" x14ac:dyDescent="0.3">
      <c r="A3578" s="11" t="s">
        <v>11421</v>
      </c>
      <c r="B3578" s="11">
        <v>2014</v>
      </c>
      <c r="C3578" s="11" t="s">
        <v>11422</v>
      </c>
      <c r="D3578" s="11" t="s">
        <v>11423</v>
      </c>
    </row>
    <row r="3579" spans="1:8" x14ac:dyDescent="0.3">
      <c r="A3579" s="11" t="s">
        <v>518</v>
      </c>
      <c r="B3579" s="11">
        <v>2018</v>
      </c>
      <c r="C3579" s="11" t="s">
        <v>11424</v>
      </c>
      <c r="D3579" s="11" t="s">
        <v>11425</v>
      </c>
    </row>
    <row r="3580" spans="1:8" x14ac:dyDescent="0.3">
      <c r="A3580" s="11" t="s">
        <v>521</v>
      </c>
      <c r="B3580" s="11">
        <v>2018</v>
      </c>
      <c r="C3580" s="11" t="s">
        <v>522</v>
      </c>
      <c r="D3580" s="11"/>
    </row>
    <row r="3581" spans="1:8" x14ac:dyDescent="0.3">
      <c r="A3581" s="11" t="s">
        <v>11426</v>
      </c>
      <c r="B3581" s="11">
        <v>1971</v>
      </c>
      <c r="C3581" s="11" t="s">
        <v>11427</v>
      </c>
      <c r="D3581" s="11" t="s">
        <v>1351</v>
      </c>
      <c r="E3581" s="11">
        <v>76</v>
      </c>
      <c r="F3581" s="11">
        <v>5</v>
      </c>
      <c r="G3581" s="11">
        <v>378</v>
      </c>
    </row>
    <row r="3582" spans="1:8" x14ac:dyDescent="0.3">
      <c r="A3582" s="11" t="s">
        <v>11428</v>
      </c>
      <c r="B3582" s="11">
        <v>2019</v>
      </c>
      <c r="C3582" s="11" t="s">
        <v>11429</v>
      </c>
      <c r="D3582" s="11" t="s">
        <v>11430</v>
      </c>
      <c r="G3582" s="11" t="s">
        <v>2197</v>
      </c>
    </row>
    <row r="3583" spans="1:8" x14ac:dyDescent="0.3">
      <c r="A3583" s="11" t="s">
        <v>525</v>
      </c>
      <c r="B3583" s="11">
        <v>2018</v>
      </c>
      <c r="C3583" s="11" t="s">
        <v>526</v>
      </c>
      <c r="D3583" s="11" t="s">
        <v>527</v>
      </c>
      <c r="E3583" s="11">
        <v>51</v>
      </c>
      <c r="G3583" s="11" t="s">
        <v>528</v>
      </c>
    </row>
    <row r="3584" spans="1:8" x14ac:dyDescent="0.3">
      <c r="A3584" s="11" t="s">
        <v>11431</v>
      </c>
      <c r="B3584" s="11">
        <v>2019</v>
      </c>
      <c r="C3584" s="11" t="s">
        <v>11432</v>
      </c>
      <c r="D3584" s="11" t="s">
        <v>532</v>
      </c>
      <c r="E3584" s="11">
        <v>36</v>
      </c>
      <c r="F3584" s="11">
        <v>5</v>
      </c>
      <c r="G3584" s="11" t="s">
        <v>533</v>
      </c>
    </row>
    <row r="3585" spans="1:7" x14ac:dyDescent="0.3">
      <c r="A3585" s="11" t="s">
        <v>11433</v>
      </c>
      <c r="B3585" s="11">
        <v>1994</v>
      </c>
      <c r="C3585" s="11" t="s">
        <v>11434</v>
      </c>
      <c r="D3585" s="11" t="s">
        <v>11435</v>
      </c>
      <c r="E3585" s="11">
        <v>12</v>
      </c>
      <c r="F3585" s="11">
        <v>2</v>
      </c>
      <c r="G3585" s="11" t="s">
        <v>11436</v>
      </c>
    </row>
    <row r="3586" spans="1:7" x14ac:dyDescent="0.3">
      <c r="A3586" s="11" t="s">
        <v>9004</v>
      </c>
      <c r="B3586" s="11">
        <v>2017</v>
      </c>
      <c r="C3586" s="11" t="s">
        <v>6322</v>
      </c>
      <c r="D3586" s="11" t="s">
        <v>9855</v>
      </c>
      <c r="G3586" s="11" t="s">
        <v>1704</v>
      </c>
    </row>
    <row r="3587" spans="1:7" x14ac:dyDescent="0.3">
      <c r="A3587" s="11" t="s">
        <v>11437</v>
      </c>
      <c r="B3587" s="11">
        <v>2013</v>
      </c>
      <c r="C3587" s="11" t="s">
        <v>11438</v>
      </c>
      <c r="D3587" s="11" t="s">
        <v>9249</v>
      </c>
    </row>
    <row r="3588" spans="1:7" x14ac:dyDescent="0.3">
      <c r="A3588" s="11" t="s">
        <v>11439</v>
      </c>
      <c r="B3588" s="11">
        <v>2019</v>
      </c>
      <c r="C3588" s="11" t="s">
        <v>11440</v>
      </c>
      <c r="D3588" s="11" t="s">
        <v>480</v>
      </c>
      <c r="G3588" s="11" t="s">
        <v>4420</v>
      </c>
    </row>
    <row r="3589" spans="1:7" x14ac:dyDescent="0.3">
      <c r="A3589" s="11" t="s">
        <v>3968</v>
      </c>
      <c r="B3589" s="11">
        <v>2010</v>
      </c>
      <c r="C3589" s="11" t="s">
        <v>11441</v>
      </c>
      <c r="D3589" s="11" t="s">
        <v>4740</v>
      </c>
      <c r="E3589" s="11">
        <v>14</v>
      </c>
      <c r="F3589" s="11">
        <v>3</v>
      </c>
      <c r="G3589" s="11" t="s">
        <v>4741</v>
      </c>
    </row>
    <row r="3590" spans="1:7" x14ac:dyDescent="0.3">
      <c r="A3590" s="11" t="s">
        <v>562</v>
      </c>
      <c r="B3590" s="11">
        <v>1997</v>
      </c>
      <c r="C3590" s="11" t="s">
        <v>563</v>
      </c>
      <c r="D3590" s="11" t="s">
        <v>564</v>
      </c>
      <c r="E3590" s="11">
        <v>9</v>
      </c>
      <c r="F3590" s="11">
        <v>8</v>
      </c>
      <c r="G3590" s="11" t="s">
        <v>565</v>
      </c>
    </row>
    <row r="3591" spans="1:7" x14ac:dyDescent="0.3">
      <c r="A3591" s="11" t="s">
        <v>11442</v>
      </c>
      <c r="B3591" s="11">
        <v>2015</v>
      </c>
      <c r="C3591" s="11" t="s">
        <v>11443</v>
      </c>
      <c r="D3591" s="11" t="s">
        <v>978</v>
      </c>
      <c r="E3591" s="11" t="s">
        <v>11444</v>
      </c>
    </row>
    <row r="3592" spans="1:7" x14ac:dyDescent="0.3">
      <c r="A3592" s="11" t="s">
        <v>11445</v>
      </c>
      <c r="B3592" s="11">
        <v>2014</v>
      </c>
      <c r="C3592" s="11" t="s">
        <v>2417</v>
      </c>
      <c r="D3592" s="11" t="s">
        <v>11446</v>
      </c>
    </row>
    <row r="3593" spans="1:7" x14ac:dyDescent="0.3">
      <c r="A3593" s="11" t="s">
        <v>11447</v>
      </c>
      <c r="B3593" s="11">
        <v>2013</v>
      </c>
      <c r="C3593" s="11" t="s">
        <v>11448</v>
      </c>
      <c r="D3593" s="11" t="s">
        <v>6791</v>
      </c>
      <c r="E3593" s="11">
        <v>23</v>
      </c>
      <c r="G3593" s="11" t="s">
        <v>11449</v>
      </c>
    </row>
    <row r="3594" spans="1:7" x14ac:dyDescent="0.3">
      <c r="A3594" s="11" t="s">
        <v>10261</v>
      </c>
      <c r="B3594" s="11">
        <v>2015</v>
      </c>
      <c r="C3594" s="11" t="s">
        <v>10262</v>
      </c>
      <c r="D3594" s="11" t="s">
        <v>11450</v>
      </c>
    </row>
    <row r="3595" spans="1:7" x14ac:dyDescent="0.3">
      <c r="A3595" s="11" t="s">
        <v>11451</v>
      </c>
      <c r="B3595" s="11">
        <v>2012</v>
      </c>
      <c r="C3595" s="11" t="s">
        <v>11452</v>
      </c>
      <c r="D3595" s="11" t="s">
        <v>11453</v>
      </c>
      <c r="E3595" s="11">
        <v>3</v>
      </c>
      <c r="F3595" s="11">
        <v>2</v>
      </c>
      <c r="G3595" s="11">
        <v>85</v>
      </c>
    </row>
    <row r="3596" spans="1:7" x14ac:dyDescent="0.3">
      <c r="A3596" s="11" t="s">
        <v>6185</v>
      </c>
      <c r="B3596" s="11">
        <v>2019</v>
      </c>
      <c r="C3596" s="11" t="s">
        <v>6186</v>
      </c>
      <c r="D3596" s="11" t="s">
        <v>4144</v>
      </c>
      <c r="E3596" s="11">
        <v>10</v>
      </c>
      <c r="F3596" s="11">
        <v>4</v>
      </c>
      <c r="G3596" s="11">
        <v>150</v>
      </c>
    </row>
    <row r="3597" spans="1:7" x14ac:dyDescent="0.3">
      <c r="A3597" s="11" t="s">
        <v>11454</v>
      </c>
      <c r="B3597" s="11">
        <v>2018</v>
      </c>
      <c r="C3597" s="11" t="s">
        <v>8681</v>
      </c>
      <c r="D3597" s="11" t="s">
        <v>8681</v>
      </c>
    </row>
    <row r="3598" spans="1:7" x14ac:dyDescent="0.3">
      <c r="A3598" s="11" t="s">
        <v>571</v>
      </c>
      <c r="B3598" s="11">
        <v>2013</v>
      </c>
      <c r="C3598" s="11" t="s">
        <v>572</v>
      </c>
      <c r="D3598" s="11" t="s">
        <v>9795</v>
      </c>
    </row>
    <row r="3599" spans="1:7" x14ac:dyDescent="0.3">
      <c r="A3599" s="11" t="s">
        <v>3771</v>
      </c>
      <c r="B3599" s="11">
        <v>1998</v>
      </c>
      <c r="C3599" s="11" t="s">
        <v>3772</v>
      </c>
      <c r="D3599" s="11" t="s">
        <v>11455</v>
      </c>
      <c r="E3599" s="11">
        <v>86</v>
      </c>
      <c r="F3599" s="11">
        <v>11</v>
      </c>
      <c r="G3599" s="11" t="s">
        <v>11456</v>
      </c>
    </row>
    <row r="3600" spans="1:7" x14ac:dyDescent="0.3">
      <c r="A3600" s="11" t="s">
        <v>11457</v>
      </c>
      <c r="B3600" s="11">
        <v>2019</v>
      </c>
      <c r="C3600" s="11" t="s">
        <v>11458</v>
      </c>
      <c r="D3600" s="11" t="s">
        <v>11459</v>
      </c>
      <c r="G3600" s="11" t="s">
        <v>5538</v>
      </c>
    </row>
    <row r="3601" spans="1:8" x14ac:dyDescent="0.3">
      <c r="A3601" s="11" t="s">
        <v>11162</v>
      </c>
      <c r="B3601" s="11">
        <v>2019</v>
      </c>
      <c r="C3601" s="11" t="s">
        <v>6532</v>
      </c>
      <c r="D3601" s="11" t="s">
        <v>8627</v>
      </c>
      <c r="G3601" s="11" t="s">
        <v>8628</v>
      </c>
    </row>
    <row r="3602" spans="1:8" x14ac:dyDescent="0.3">
      <c r="A3602" s="11" t="s">
        <v>11460</v>
      </c>
      <c r="B3602" s="11">
        <v>2013</v>
      </c>
      <c r="C3602" s="11" t="s">
        <v>5336</v>
      </c>
      <c r="D3602" s="11" t="s">
        <v>728</v>
      </c>
      <c r="E3602" s="11" t="s">
        <v>11461</v>
      </c>
    </row>
    <row r="3603" spans="1:8" x14ac:dyDescent="0.3">
      <c r="A3603" s="11" t="s">
        <v>11462</v>
      </c>
      <c r="B3603" s="11">
        <v>2019</v>
      </c>
      <c r="C3603" s="11" t="s">
        <v>11463</v>
      </c>
      <c r="D3603" s="11" t="s">
        <v>480</v>
      </c>
      <c r="G3603" s="11" t="s">
        <v>11464</v>
      </c>
      <c r="H3603" s="11" t="s">
        <v>11465</v>
      </c>
    </row>
    <row r="3604" spans="1:8" x14ac:dyDescent="0.3">
      <c r="A3604" s="11" t="s">
        <v>11180</v>
      </c>
      <c r="B3604" s="11">
        <v>2018</v>
      </c>
      <c r="C3604" s="11" t="s">
        <v>11466</v>
      </c>
      <c r="D3604" s="11" t="s">
        <v>11467</v>
      </c>
      <c r="E3604" s="11">
        <v>2263</v>
      </c>
      <c r="F3604" s="11">
        <v>1</v>
      </c>
      <c r="G3604" s="11" t="s">
        <v>2326</v>
      </c>
    </row>
    <row r="3605" spans="1:8" x14ac:dyDescent="0.3">
      <c r="A3605" s="11" t="s">
        <v>6215</v>
      </c>
      <c r="B3605" s="11">
        <v>2014</v>
      </c>
      <c r="C3605" s="11" t="s">
        <v>6216</v>
      </c>
      <c r="D3605" s="11" t="s">
        <v>11468</v>
      </c>
      <c r="G3605" s="11" t="s">
        <v>1057</v>
      </c>
    </row>
    <row r="3606" spans="1:8" x14ac:dyDescent="0.3">
      <c r="A3606" s="11" t="s">
        <v>11469</v>
      </c>
      <c r="B3606" s="11">
        <v>2019</v>
      </c>
      <c r="C3606" s="11" t="s">
        <v>11361</v>
      </c>
      <c r="D3606" s="11" t="s">
        <v>9676</v>
      </c>
      <c r="E3606" s="11">
        <v>19</v>
      </c>
      <c r="F3606" s="11">
        <v>21</v>
      </c>
      <c r="G3606" s="11">
        <v>4654</v>
      </c>
    </row>
    <row r="3607" spans="1:8" x14ac:dyDescent="0.3">
      <c r="A3607" s="11" t="s">
        <v>11470</v>
      </c>
      <c r="B3607" s="11">
        <v>2019</v>
      </c>
      <c r="C3607" s="11" t="s">
        <v>11471</v>
      </c>
      <c r="D3607" s="11" t="s">
        <v>480</v>
      </c>
      <c r="G3607" s="11" t="s">
        <v>8418</v>
      </c>
      <c r="H3607" s="11" t="s">
        <v>11472</v>
      </c>
    </row>
    <row r="3608" spans="1:8" x14ac:dyDescent="0.3">
      <c r="A3608" s="11" t="s">
        <v>11473</v>
      </c>
      <c r="B3608" s="11">
        <v>2020</v>
      </c>
      <c r="C3608" s="11" t="s">
        <v>11474</v>
      </c>
      <c r="D3608" s="11" t="s">
        <v>3169</v>
      </c>
      <c r="E3608" s="11">
        <v>20</v>
      </c>
      <c r="F3608" s="11">
        <v>2</v>
      </c>
      <c r="G3608" s="11" t="s">
        <v>1799</v>
      </c>
    </row>
    <row r="3609" spans="1:8" x14ac:dyDescent="0.3">
      <c r="A3609" s="11" t="s">
        <v>3307</v>
      </c>
      <c r="B3609" s="11">
        <v>2019</v>
      </c>
      <c r="C3609" s="11" t="s">
        <v>11475</v>
      </c>
      <c r="D3609" s="11" t="s">
        <v>11476</v>
      </c>
      <c r="G3609" s="11">
        <v>89</v>
      </c>
    </row>
    <row r="3610" spans="1:8" x14ac:dyDescent="0.3">
      <c r="A3610" s="11" t="s">
        <v>3311</v>
      </c>
      <c r="B3610" s="11">
        <v>2019</v>
      </c>
      <c r="C3610" s="11" t="s">
        <v>11477</v>
      </c>
      <c r="D3610" s="11" t="s">
        <v>480</v>
      </c>
      <c r="G3610" s="11" t="s">
        <v>11478</v>
      </c>
      <c r="H3610" s="11" t="s">
        <v>11479</v>
      </c>
    </row>
    <row r="3611" spans="1:8" x14ac:dyDescent="0.3">
      <c r="A3611" s="11" t="s">
        <v>11480</v>
      </c>
      <c r="B3611" s="11">
        <v>2019</v>
      </c>
      <c r="C3611" s="11" t="s">
        <v>5293</v>
      </c>
      <c r="D3611" s="11" t="s">
        <v>5293</v>
      </c>
    </row>
    <row r="3612" spans="1:8" x14ac:dyDescent="0.3">
      <c r="A3612" s="11" t="s">
        <v>11481</v>
      </c>
      <c r="B3612" s="11">
        <v>2005</v>
      </c>
      <c r="C3612" s="11" t="s">
        <v>11482</v>
      </c>
      <c r="D3612" s="11" t="s">
        <v>11483</v>
      </c>
      <c r="E3612" s="11">
        <v>108</v>
      </c>
      <c r="F3612" s="11" t="s">
        <v>3293</v>
      </c>
      <c r="G3612" s="11" t="s">
        <v>452</v>
      </c>
    </row>
    <row r="3613" spans="1:8" x14ac:dyDescent="0.3">
      <c r="A3613" s="11" t="s">
        <v>11484</v>
      </c>
      <c r="B3613" s="11">
        <v>2018</v>
      </c>
      <c r="C3613" s="11" t="s">
        <v>5640</v>
      </c>
      <c r="D3613" s="11" t="s">
        <v>11485</v>
      </c>
      <c r="G3613" s="11" t="s">
        <v>2624</v>
      </c>
    </row>
    <row r="3614" spans="1:8" x14ac:dyDescent="0.3">
      <c r="A3614" s="11" t="s">
        <v>8738</v>
      </c>
      <c r="B3614" s="11">
        <v>1997</v>
      </c>
      <c r="C3614" s="11" t="s">
        <v>8739</v>
      </c>
      <c r="D3614" s="11" t="s">
        <v>8740</v>
      </c>
      <c r="E3614" s="11">
        <v>45</v>
      </c>
      <c r="F3614" s="11">
        <v>11</v>
      </c>
      <c r="G3614" s="11" t="s">
        <v>8741</v>
      </c>
    </row>
    <row r="3615" spans="1:8" x14ac:dyDescent="0.3">
      <c r="A3615" s="11" t="s">
        <v>6921</v>
      </c>
      <c r="B3615" s="11">
        <v>2016</v>
      </c>
      <c r="C3615" s="11" t="s">
        <v>6922</v>
      </c>
      <c r="D3615" s="11" t="s">
        <v>11486</v>
      </c>
      <c r="G3615" s="11" t="s">
        <v>6924</v>
      </c>
      <c r="H3615" s="11" t="s">
        <v>10322</v>
      </c>
    </row>
    <row r="3616" spans="1:8" x14ac:dyDescent="0.3">
      <c r="A3616" s="11" t="s">
        <v>11487</v>
      </c>
      <c r="B3616" s="11">
        <v>2014</v>
      </c>
      <c r="C3616" s="11" t="s">
        <v>11488</v>
      </c>
      <c r="D3616" s="11" t="s">
        <v>4554</v>
      </c>
    </row>
    <row r="3617" spans="1:8" x14ac:dyDescent="0.3">
      <c r="A3617" s="11" t="s">
        <v>11489</v>
      </c>
      <c r="B3617" s="11">
        <v>2019</v>
      </c>
      <c r="C3617" s="11" t="s">
        <v>11490</v>
      </c>
      <c r="D3617" s="11" t="s">
        <v>11491</v>
      </c>
      <c r="G3617" s="11" t="s">
        <v>11492</v>
      </c>
    </row>
    <row r="3618" spans="1:8" x14ac:dyDescent="0.3">
      <c r="A3618" s="11" t="s">
        <v>11493</v>
      </c>
      <c r="B3618" s="11">
        <v>2019</v>
      </c>
      <c r="C3618" s="11" t="s">
        <v>11494</v>
      </c>
      <c r="D3618" s="11" t="s">
        <v>11495</v>
      </c>
      <c r="G3618" s="11" t="s">
        <v>11496</v>
      </c>
    </row>
    <row r="3619" spans="1:8" x14ac:dyDescent="0.3">
      <c r="A3619" s="11" t="s">
        <v>11497</v>
      </c>
      <c r="B3619" s="11">
        <v>2019</v>
      </c>
      <c r="C3619" s="11" t="s">
        <v>9850</v>
      </c>
      <c r="D3619" s="11" t="s">
        <v>11498</v>
      </c>
      <c r="G3619" s="11" t="s">
        <v>10173</v>
      </c>
    </row>
    <row r="3620" spans="1:8" x14ac:dyDescent="0.3">
      <c r="A3620" s="11" t="s">
        <v>11499</v>
      </c>
      <c r="B3620" s="11">
        <v>2010</v>
      </c>
      <c r="C3620" s="11" t="s">
        <v>11500</v>
      </c>
      <c r="D3620" s="11" t="s">
        <v>11501</v>
      </c>
      <c r="G3620" s="11" t="s">
        <v>11502</v>
      </c>
    </row>
    <row r="3621" spans="1:8" x14ac:dyDescent="0.3">
      <c r="A3621" s="11" t="s">
        <v>9949</v>
      </c>
      <c r="B3621" s="11">
        <v>2016</v>
      </c>
      <c r="C3621" s="11" t="s">
        <v>9950</v>
      </c>
      <c r="D3621" s="11"/>
    </row>
    <row r="3622" spans="1:8" x14ac:dyDescent="0.3">
      <c r="A3622" s="11" t="s">
        <v>11503</v>
      </c>
      <c r="B3622" s="11">
        <v>2014</v>
      </c>
      <c r="C3622" s="11" t="s">
        <v>11504</v>
      </c>
      <c r="D3622" s="11" t="s">
        <v>597</v>
      </c>
      <c r="E3622" s="11">
        <v>50</v>
      </c>
      <c r="F3622" s="11">
        <v>1</v>
      </c>
      <c r="G3622" s="11" t="s">
        <v>11505</v>
      </c>
    </row>
    <row r="3623" spans="1:8" x14ac:dyDescent="0.3">
      <c r="A3623" s="11" t="s">
        <v>11506</v>
      </c>
      <c r="B3623" s="11">
        <v>2016</v>
      </c>
      <c r="C3623" s="11" t="s">
        <v>11507</v>
      </c>
      <c r="D3623" s="11" t="s">
        <v>11508</v>
      </c>
      <c r="E3623" s="11">
        <v>4</v>
      </c>
      <c r="G3623" s="11" t="s">
        <v>3456</v>
      </c>
    </row>
    <row r="3624" spans="1:8" x14ac:dyDescent="0.3">
      <c r="A3624" s="11" t="s">
        <v>1107</v>
      </c>
      <c r="B3624" s="11">
        <v>2017</v>
      </c>
      <c r="C3624" s="11" t="s">
        <v>3847</v>
      </c>
      <c r="D3624" s="11" t="s">
        <v>6145</v>
      </c>
      <c r="G3624" s="11" t="s">
        <v>7807</v>
      </c>
    </row>
    <row r="3625" spans="1:8" x14ac:dyDescent="0.3">
      <c r="A3625" s="11" t="s">
        <v>1710</v>
      </c>
      <c r="B3625" s="11">
        <v>2016</v>
      </c>
      <c r="C3625" s="11" t="s">
        <v>4614</v>
      </c>
      <c r="D3625" s="11" t="s">
        <v>4615</v>
      </c>
      <c r="G3625" s="11" t="s">
        <v>1713</v>
      </c>
    </row>
    <row r="3626" spans="1:8" x14ac:dyDescent="0.3">
      <c r="A3626" s="11" t="s">
        <v>9997</v>
      </c>
      <c r="B3626" s="11">
        <v>2017</v>
      </c>
      <c r="C3626" s="11" t="s">
        <v>6468</v>
      </c>
      <c r="D3626" s="11" t="s">
        <v>728</v>
      </c>
      <c r="E3626" s="11" t="s">
        <v>11509</v>
      </c>
    </row>
    <row r="3627" spans="1:8" x14ac:dyDescent="0.3">
      <c r="A3627" s="11" t="s">
        <v>3388</v>
      </c>
      <c r="B3627" s="11">
        <v>2019</v>
      </c>
      <c r="C3627" s="11" t="s">
        <v>11510</v>
      </c>
      <c r="D3627" s="11" t="s">
        <v>480</v>
      </c>
      <c r="G3627" s="11" t="s">
        <v>3390</v>
      </c>
      <c r="H3627" s="11" t="s">
        <v>11511</v>
      </c>
    </row>
    <row r="3628" spans="1:8" x14ac:dyDescent="0.3">
      <c r="A3628" s="11" t="s">
        <v>3402</v>
      </c>
      <c r="B3628" s="11">
        <v>2019</v>
      </c>
      <c r="C3628" s="11" t="s">
        <v>3403</v>
      </c>
      <c r="D3628" s="11" t="s">
        <v>480</v>
      </c>
      <c r="G3628" s="11" t="s">
        <v>11252</v>
      </c>
      <c r="H3628" s="11" t="s">
        <v>11253</v>
      </c>
    </row>
    <row r="3629" spans="1:8" x14ac:dyDescent="0.3">
      <c r="A3629" s="11" t="s">
        <v>11512</v>
      </c>
      <c r="B3629" s="11">
        <v>2019</v>
      </c>
      <c r="C3629" s="11" t="s">
        <v>11513</v>
      </c>
      <c r="D3629" s="11" t="s">
        <v>978</v>
      </c>
      <c r="E3629" s="11" t="s">
        <v>11514</v>
      </c>
    </row>
    <row r="3630" spans="1:8" x14ac:dyDescent="0.3">
      <c r="A3630" s="11" t="s">
        <v>11515</v>
      </c>
      <c r="B3630" s="11">
        <v>2019</v>
      </c>
      <c r="C3630" s="11" t="s">
        <v>11516</v>
      </c>
      <c r="D3630" s="11" t="s">
        <v>480</v>
      </c>
      <c r="G3630" s="11" t="s">
        <v>11517</v>
      </c>
      <c r="H3630" s="11" t="s">
        <v>11518</v>
      </c>
    </row>
    <row r="3631" spans="1:8" x14ac:dyDescent="0.3">
      <c r="A3631" s="11" t="s">
        <v>11519</v>
      </c>
      <c r="B3631" s="11">
        <v>2015</v>
      </c>
      <c r="C3631" s="11" t="s">
        <v>6504</v>
      </c>
      <c r="D3631" s="11" t="s">
        <v>6145</v>
      </c>
      <c r="G3631" s="11" t="s">
        <v>6505</v>
      </c>
    </row>
    <row r="3632" spans="1:8" x14ac:dyDescent="0.3">
      <c r="A3632" s="11" t="s">
        <v>11520</v>
      </c>
      <c r="B3632" s="11">
        <v>2016</v>
      </c>
      <c r="C3632" s="11" t="s">
        <v>11521</v>
      </c>
      <c r="D3632" s="11" t="s">
        <v>11522</v>
      </c>
      <c r="G3632" s="11" t="s">
        <v>4458</v>
      </c>
    </row>
    <row r="3633" spans="1:8" x14ac:dyDescent="0.3">
      <c r="A3633" s="11" t="s">
        <v>11523</v>
      </c>
      <c r="B3633" s="11">
        <v>2018</v>
      </c>
      <c r="C3633" s="11" t="s">
        <v>11524</v>
      </c>
      <c r="D3633" s="11" t="s">
        <v>11525</v>
      </c>
      <c r="G3633" s="11" t="s">
        <v>11526</v>
      </c>
    </row>
    <row r="3634" spans="1:8" x14ac:dyDescent="0.3">
      <c r="A3634" s="11" t="s">
        <v>11527</v>
      </c>
      <c r="B3634" s="11">
        <v>2019</v>
      </c>
      <c r="C3634" s="11" t="s">
        <v>11528</v>
      </c>
      <c r="D3634" s="11" t="s">
        <v>11529</v>
      </c>
      <c r="G3634" s="11" t="s">
        <v>11530</v>
      </c>
    </row>
    <row r="3635" spans="1:8" x14ac:dyDescent="0.3">
      <c r="A3635" s="11" t="s">
        <v>11531</v>
      </c>
      <c r="B3635" s="11">
        <v>2016</v>
      </c>
      <c r="C3635" s="11" t="s">
        <v>11532</v>
      </c>
      <c r="D3635" s="11" t="s">
        <v>11533</v>
      </c>
      <c r="G3635" s="11" t="s">
        <v>10709</v>
      </c>
    </row>
    <row r="3636" spans="1:8" x14ac:dyDescent="0.3">
      <c r="A3636" s="11" t="s">
        <v>473</v>
      </c>
      <c r="B3636" s="11">
        <v>2017</v>
      </c>
      <c r="C3636" s="11" t="s">
        <v>474</v>
      </c>
      <c r="D3636" s="11" t="s">
        <v>6303</v>
      </c>
      <c r="G3636" s="11" t="s">
        <v>476</v>
      </c>
    </row>
    <row r="3637" spans="1:8" x14ac:dyDescent="0.3">
      <c r="A3637" s="11" t="s">
        <v>11534</v>
      </c>
      <c r="B3637" s="11">
        <v>2019</v>
      </c>
      <c r="C3637" s="11" t="s">
        <v>6337</v>
      </c>
      <c r="D3637" s="11" t="s">
        <v>6338</v>
      </c>
      <c r="G3637" s="11" t="s">
        <v>481</v>
      </c>
    </row>
    <row r="3638" spans="1:8" x14ac:dyDescent="0.3">
      <c r="A3638" s="11" t="s">
        <v>11535</v>
      </c>
      <c r="B3638" s="11"/>
      <c r="C3638" s="11" t="s">
        <v>11536</v>
      </c>
      <c r="D3638" s="11" t="s">
        <v>1732</v>
      </c>
      <c r="H3638" s="8" t="s">
        <v>11537</v>
      </c>
    </row>
    <row r="3639" spans="1:8" x14ac:dyDescent="0.3">
      <c r="A3639" s="11" t="s">
        <v>11538</v>
      </c>
      <c r="B3639" s="11">
        <v>2017</v>
      </c>
      <c r="C3639" s="11" t="s">
        <v>11539</v>
      </c>
      <c r="D3639" s="11" t="s">
        <v>11540</v>
      </c>
      <c r="E3639" s="11">
        <v>11</v>
      </c>
      <c r="G3639" s="11">
        <v>23</v>
      </c>
    </row>
    <row r="3640" spans="1:8" x14ac:dyDescent="0.3">
      <c r="A3640" s="11" t="s">
        <v>10360</v>
      </c>
      <c r="B3640" s="11">
        <v>2017</v>
      </c>
      <c r="C3640" s="11" t="s">
        <v>6305</v>
      </c>
      <c r="D3640" s="11" t="s">
        <v>906</v>
      </c>
      <c r="E3640" s="11">
        <v>5</v>
      </c>
      <c r="G3640" s="11" t="s">
        <v>6307</v>
      </c>
    </row>
    <row r="3641" spans="1:8" x14ac:dyDescent="0.3">
      <c r="A3641" s="11" t="s">
        <v>3139</v>
      </c>
      <c r="B3641" s="11">
        <v>2018</v>
      </c>
      <c r="C3641" s="11" t="s">
        <v>3140</v>
      </c>
      <c r="D3641" s="11" t="s">
        <v>3141</v>
      </c>
      <c r="E3641" s="11">
        <v>2263</v>
      </c>
      <c r="G3641" s="11" t="s">
        <v>1950</v>
      </c>
    </row>
    <row r="3642" spans="1:8" x14ac:dyDescent="0.3">
      <c r="A3642" s="11" t="s">
        <v>11541</v>
      </c>
      <c r="B3642" s="11">
        <v>2019</v>
      </c>
      <c r="C3642" s="11" t="s">
        <v>11542</v>
      </c>
      <c r="D3642" s="11" t="s">
        <v>11543</v>
      </c>
      <c r="E3642" s="11" t="s">
        <v>11544</v>
      </c>
    </row>
    <row r="3643" spans="1:8" x14ac:dyDescent="0.3">
      <c r="A3643" s="11" t="s">
        <v>11545</v>
      </c>
      <c r="B3643" s="11">
        <v>2017</v>
      </c>
      <c r="C3643" s="11" t="s">
        <v>11546</v>
      </c>
      <c r="D3643" s="11" t="s">
        <v>10979</v>
      </c>
      <c r="G3643" s="11" t="s">
        <v>11547</v>
      </c>
    </row>
    <row r="3644" spans="1:8" x14ac:dyDescent="0.3">
      <c r="A3644" s="11" t="s">
        <v>11548</v>
      </c>
      <c r="B3644" s="11">
        <v>2015</v>
      </c>
      <c r="C3644" s="11" t="s">
        <v>4687</v>
      </c>
      <c r="D3644" s="11"/>
      <c r="G3644" s="8" t="s">
        <v>11549</v>
      </c>
    </row>
    <row r="3645" spans="1:8" x14ac:dyDescent="0.3">
      <c r="A3645" s="11" t="s">
        <v>3163</v>
      </c>
      <c r="B3645" s="11">
        <v>2018</v>
      </c>
      <c r="C3645" s="11" t="s">
        <v>3164</v>
      </c>
      <c r="D3645" s="11" t="s">
        <v>11550</v>
      </c>
      <c r="G3645" s="11" t="s">
        <v>1686</v>
      </c>
    </row>
    <row r="3646" spans="1:8" x14ac:dyDescent="0.3">
      <c r="A3646" s="11" t="s">
        <v>506</v>
      </c>
      <c r="B3646" s="11">
        <v>2020</v>
      </c>
      <c r="C3646" s="11" t="s">
        <v>507</v>
      </c>
      <c r="D3646" s="11" t="s">
        <v>3169</v>
      </c>
      <c r="E3646" s="11">
        <v>20</v>
      </c>
      <c r="F3646" s="11">
        <v>2</v>
      </c>
      <c r="G3646" s="11" t="s">
        <v>3170</v>
      </c>
    </row>
    <row r="3647" spans="1:8" x14ac:dyDescent="0.3">
      <c r="A3647" s="11" t="s">
        <v>11551</v>
      </c>
      <c r="B3647" s="11">
        <v>2017</v>
      </c>
      <c r="C3647" s="11" t="s">
        <v>11552</v>
      </c>
      <c r="D3647" s="11"/>
      <c r="G3647" s="8" t="s">
        <v>11553</v>
      </c>
    </row>
    <row r="3648" spans="1:8" x14ac:dyDescent="0.3">
      <c r="A3648" s="11" t="s">
        <v>826</v>
      </c>
      <c r="B3648" s="11">
        <v>2017</v>
      </c>
      <c r="C3648" s="11" t="s">
        <v>515</v>
      </c>
      <c r="D3648" s="11" t="s">
        <v>11554</v>
      </c>
      <c r="G3648" s="11" t="s">
        <v>517</v>
      </c>
    </row>
    <row r="3649" spans="1:7" x14ac:dyDescent="0.3">
      <c r="A3649" s="11" t="s">
        <v>10379</v>
      </c>
      <c r="B3649" s="11">
        <v>2017</v>
      </c>
      <c r="C3649" s="11" t="s">
        <v>6966</v>
      </c>
      <c r="D3649" s="11" t="s">
        <v>11555</v>
      </c>
      <c r="G3649" s="11" t="s">
        <v>1686</v>
      </c>
    </row>
    <row r="3650" spans="1:7" x14ac:dyDescent="0.3">
      <c r="A3650" s="11" t="s">
        <v>8476</v>
      </c>
      <c r="B3650" s="11">
        <v>2018</v>
      </c>
      <c r="C3650" s="11" t="s">
        <v>5499</v>
      </c>
      <c r="D3650" s="11" t="s">
        <v>6121</v>
      </c>
    </row>
    <row r="3651" spans="1:7" x14ac:dyDescent="0.3">
      <c r="A3651" s="11" t="s">
        <v>4714</v>
      </c>
      <c r="B3651" s="11">
        <v>2012</v>
      </c>
      <c r="C3651" s="11" t="s">
        <v>1937</v>
      </c>
      <c r="D3651" s="11" t="s">
        <v>11556</v>
      </c>
      <c r="E3651" s="11">
        <v>2</v>
      </c>
      <c r="F3651" s="11">
        <v>3</v>
      </c>
      <c r="G3651" s="11" t="s">
        <v>2372</v>
      </c>
    </row>
    <row r="3652" spans="1:7" x14ac:dyDescent="0.3">
      <c r="A3652" s="11" t="s">
        <v>11557</v>
      </c>
      <c r="B3652" s="11">
        <v>2020</v>
      </c>
      <c r="C3652" s="11" t="s">
        <v>11558</v>
      </c>
      <c r="D3652" s="11" t="s">
        <v>11559</v>
      </c>
      <c r="G3652" s="11" t="s">
        <v>11560</v>
      </c>
    </row>
    <row r="3653" spans="1:7" x14ac:dyDescent="0.3">
      <c r="A3653" s="11" t="s">
        <v>11561</v>
      </c>
      <c r="B3653" s="11">
        <v>2020</v>
      </c>
      <c r="C3653" s="11" t="s">
        <v>11562</v>
      </c>
      <c r="D3653" s="11" t="s">
        <v>11563</v>
      </c>
    </row>
    <row r="3654" spans="1:7" x14ac:dyDescent="0.3">
      <c r="A3654" s="11" t="s">
        <v>11564</v>
      </c>
      <c r="B3654" s="11">
        <v>2013</v>
      </c>
      <c r="C3654" s="11" t="s">
        <v>11565</v>
      </c>
      <c r="D3654" s="11"/>
      <c r="G3654" s="8" t="s">
        <v>11566</v>
      </c>
    </row>
    <row r="3655" spans="1:7" x14ac:dyDescent="0.3">
      <c r="A3655" s="11" t="s">
        <v>11567</v>
      </c>
      <c r="B3655" s="11">
        <v>2020</v>
      </c>
      <c r="C3655" s="11" t="s">
        <v>11568</v>
      </c>
      <c r="D3655" s="11" t="s">
        <v>9010</v>
      </c>
      <c r="G3655" s="11" t="s">
        <v>11569</v>
      </c>
    </row>
    <row r="3656" spans="1:7" x14ac:dyDescent="0.3">
      <c r="A3656" s="11" t="s">
        <v>525</v>
      </c>
      <c r="B3656" s="11">
        <v>2018</v>
      </c>
      <c r="C3656" s="11" t="s">
        <v>526</v>
      </c>
      <c r="D3656" s="11" t="s">
        <v>6176</v>
      </c>
      <c r="E3656" s="11">
        <v>51</v>
      </c>
      <c r="F3656" s="11">
        <v>4</v>
      </c>
      <c r="G3656" s="11" t="s">
        <v>2372</v>
      </c>
    </row>
    <row r="3657" spans="1:7" x14ac:dyDescent="0.3">
      <c r="A3657" s="11" t="s">
        <v>3191</v>
      </c>
      <c r="B3657" s="11">
        <v>2019</v>
      </c>
      <c r="C3657" s="11" t="s">
        <v>3192</v>
      </c>
      <c r="D3657" s="11" t="s">
        <v>3193</v>
      </c>
      <c r="G3657" s="11" t="s">
        <v>3194</v>
      </c>
    </row>
    <row r="3658" spans="1:7" x14ac:dyDescent="0.3">
      <c r="A3658" s="11" t="s">
        <v>7870</v>
      </c>
      <c r="B3658" s="11">
        <v>2015</v>
      </c>
      <c r="C3658" s="11" t="s">
        <v>1919</v>
      </c>
      <c r="D3658" s="11" t="s">
        <v>3205</v>
      </c>
      <c r="E3658" s="11">
        <v>10</v>
      </c>
      <c r="F3658" s="11">
        <v>4</v>
      </c>
      <c r="G3658" s="11" t="s">
        <v>1920</v>
      </c>
    </row>
    <row r="3659" spans="1:7" x14ac:dyDescent="0.3">
      <c r="A3659" s="11" t="s">
        <v>11570</v>
      </c>
      <c r="B3659" s="11">
        <v>2020</v>
      </c>
      <c r="C3659" s="11" t="s">
        <v>11571</v>
      </c>
      <c r="D3659" s="11" t="s">
        <v>11572</v>
      </c>
      <c r="G3659" s="11" t="s">
        <v>11573</v>
      </c>
    </row>
    <row r="3660" spans="1:7" x14ac:dyDescent="0.3">
      <c r="A3660" s="11" t="s">
        <v>11574</v>
      </c>
      <c r="B3660" s="11">
        <v>2018</v>
      </c>
      <c r="C3660" s="11" t="s">
        <v>11575</v>
      </c>
      <c r="D3660" s="11" t="s">
        <v>11576</v>
      </c>
      <c r="G3660" s="11" t="s">
        <v>11577</v>
      </c>
    </row>
    <row r="3661" spans="1:7" x14ac:dyDescent="0.3">
      <c r="A3661" s="11" t="s">
        <v>11578</v>
      </c>
      <c r="B3661" s="11">
        <v>2012</v>
      </c>
      <c r="C3661" s="11" t="s">
        <v>11579</v>
      </c>
      <c r="D3661" s="11" t="s">
        <v>11580</v>
      </c>
      <c r="G3661" s="11" t="s">
        <v>11581</v>
      </c>
    </row>
    <row r="3662" spans="1:7" x14ac:dyDescent="0.3">
      <c r="A3662" s="11" t="s">
        <v>11582</v>
      </c>
      <c r="B3662" s="11">
        <v>2013</v>
      </c>
      <c r="C3662" s="11" t="s">
        <v>11583</v>
      </c>
      <c r="D3662" s="11" t="s">
        <v>11584</v>
      </c>
      <c r="G3662" s="11" t="s">
        <v>11585</v>
      </c>
    </row>
    <row r="3663" spans="1:7" x14ac:dyDescent="0.3">
      <c r="A3663" s="11" t="s">
        <v>11586</v>
      </c>
      <c r="B3663" s="11">
        <v>2019</v>
      </c>
      <c r="C3663" s="11" t="s">
        <v>11587</v>
      </c>
      <c r="D3663" s="11" t="s">
        <v>11588</v>
      </c>
      <c r="G3663" s="11" t="s">
        <v>11589</v>
      </c>
    </row>
    <row r="3664" spans="1:7" x14ac:dyDescent="0.3">
      <c r="A3664" s="11" t="s">
        <v>562</v>
      </c>
      <c r="B3664" s="11">
        <v>1997</v>
      </c>
      <c r="C3664" s="11" t="s">
        <v>563</v>
      </c>
      <c r="D3664" s="11" t="s">
        <v>11590</v>
      </c>
      <c r="E3664" s="11">
        <v>9</v>
      </c>
      <c r="F3664" s="11">
        <v>8</v>
      </c>
      <c r="G3664" s="11" t="s">
        <v>565</v>
      </c>
    </row>
    <row r="3665" spans="1:8" x14ac:dyDescent="0.3">
      <c r="A3665" s="11" t="s">
        <v>11591</v>
      </c>
      <c r="B3665" s="11">
        <v>2019</v>
      </c>
      <c r="C3665" s="11" t="s">
        <v>11592</v>
      </c>
      <c r="D3665" s="11" t="s">
        <v>838</v>
      </c>
      <c r="G3665" s="11" t="s">
        <v>10622</v>
      </c>
    </row>
    <row r="3666" spans="1:8" x14ac:dyDescent="0.3">
      <c r="A3666" s="11" t="s">
        <v>11593</v>
      </c>
      <c r="B3666" s="11">
        <v>2020</v>
      </c>
      <c r="C3666" s="11" t="s">
        <v>11594</v>
      </c>
      <c r="D3666" s="11" t="s">
        <v>6502</v>
      </c>
    </row>
    <row r="3667" spans="1:8" x14ac:dyDescent="0.3">
      <c r="A3667" s="11" t="s">
        <v>11595</v>
      </c>
      <c r="B3667" s="11">
        <v>2016</v>
      </c>
      <c r="C3667" s="11" t="s">
        <v>11596</v>
      </c>
      <c r="D3667" s="11" t="s">
        <v>11597</v>
      </c>
      <c r="E3667" s="11">
        <v>2</v>
      </c>
      <c r="G3667" s="11">
        <v>13</v>
      </c>
    </row>
    <row r="3668" spans="1:8" x14ac:dyDescent="0.3">
      <c r="A3668" s="11" t="s">
        <v>11598</v>
      </c>
      <c r="B3668" s="11">
        <v>2014</v>
      </c>
      <c r="C3668" s="11" t="s">
        <v>11599</v>
      </c>
      <c r="D3668" s="11" t="s">
        <v>2942</v>
      </c>
      <c r="G3668" s="11" t="s">
        <v>11600</v>
      </c>
    </row>
    <row r="3669" spans="1:8" x14ac:dyDescent="0.3">
      <c r="A3669" s="11" t="s">
        <v>11601</v>
      </c>
      <c r="B3669" s="11">
        <v>2018</v>
      </c>
      <c r="C3669" s="11" t="s">
        <v>11602</v>
      </c>
      <c r="D3669" s="11" t="s">
        <v>11603</v>
      </c>
      <c r="G3669" s="11" t="s">
        <v>11604</v>
      </c>
    </row>
    <row r="3670" spans="1:8" x14ac:dyDescent="0.3">
      <c r="A3670" s="11" t="s">
        <v>11605</v>
      </c>
      <c r="B3670" s="11">
        <v>2017</v>
      </c>
      <c r="C3670" s="11" t="s">
        <v>11606</v>
      </c>
      <c r="D3670" s="11" t="s">
        <v>11607</v>
      </c>
      <c r="E3670" s="11">
        <v>15</v>
      </c>
      <c r="G3670" s="11" t="s">
        <v>9011</v>
      </c>
    </row>
    <row r="3671" spans="1:8" x14ac:dyDescent="0.3">
      <c r="A3671" s="11" t="s">
        <v>11608</v>
      </c>
      <c r="B3671" s="11">
        <v>2017</v>
      </c>
      <c r="C3671" s="11" t="s">
        <v>11609</v>
      </c>
      <c r="D3671" s="11" t="s">
        <v>11610</v>
      </c>
      <c r="G3671" s="11" t="s">
        <v>11611</v>
      </c>
      <c r="H3671" s="11" t="s">
        <v>11612</v>
      </c>
    </row>
    <row r="3672" spans="1:8" x14ac:dyDescent="0.3">
      <c r="A3672" s="11" t="s">
        <v>11613</v>
      </c>
      <c r="B3672" s="11">
        <v>2020</v>
      </c>
      <c r="C3672" s="11" t="s">
        <v>11614</v>
      </c>
      <c r="D3672" s="11" t="s">
        <v>11572</v>
      </c>
      <c r="G3672" s="11" t="s">
        <v>589</v>
      </c>
    </row>
    <row r="3673" spans="1:8" x14ac:dyDescent="0.3">
      <c r="A3673" s="11" t="s">
        <v>11615</v>
      </c>
      <c r="B3673" s="11">
        <v>2019</v>
      </c>
      <c r="C3673" s="11" t="s">
        <v>11616</v>
      </c>
      <c r="D3673" s="11" t="s">
        <v>11533</v>
      </c>
      <c r="E3673" s="11">
        <v>18</v>
      </c>
      <c r="G3673" s="11" t="s">
        <v>11617</v>
      </c>
    </row>
    <row r="3674" spans="1:8" x14ac:dyDescent="0.3">
      <c r="A3674" s="11" t="s">
        <v>11618</v>
      </c>
      <c r="B3674" s="11">
        <v>2016</v>
      </c>
      <c r="C3674" s="11" t="s">
        <v>11619</v>
      </c>
      <c r="D3674" s="11" t="s">
        <v>11620</v>
      </c>
      <c r="G3674" s="11" t="s">
        <v>11621</v>
      </c>
    </row>
    <row r="3675" spans="1:8" x14ac:dyDescent="0.3">
      <c r="A3675" s="11" t="s">
        <v>11622</v>
      </c>
      <c r="B3675" s="11">
        <v>2016</v>
      </c>
      <c r="C3675" s="11" t="s">
        <v>11623</v>
      </c>
      <c r="D3675" s="11" t="s">
        <v>11624</v>
      </c>
      <c r="G3675" s="11" t="s">
        <v>11625</v>
      </c>
    </row>
    <row r="3676" spans="1:8" x14ac:dyDescent="0.3">
      <c r="A3676" s="11" t="s">
        <v>11626</v>
      </c>
      <c r="B3676" s="11">
        <v>2018</v>
      </c>
      <c r="C3676" s="11" t="s">
        <v>11627</v>
      </c>
      <c r="D3676" s="11" t="s">
        <v>11628</v>
      </c>
      <c r="G3676" s="11" t="s">
        <v>11629</v>
      </c>
    </row>
    <row r="3677" spans="1:8" x14ac:dyDescent="0.3">
      <c r="A3677" s="11" t="s">
        <v>11630</v>
      </c>
      <c r="B3677" s="11">
        <v>2016</v>
      </c>
      <c r="C3677" s="11" t="s">
        <v>11631</v>
      </c>
      <c r="D3677" s="11" t="s">
        <v>11533</v>
      </c>
      <c r="G3677" s="11" t="s">
        <v>11632</v>
      </c>
    </row>
    <row r="3678" spans="1:8" x14ac:dyDescent="0.3">
      <c r="A3678" s="11" t="s">
        <v>11633</v>
      </c>
      <c r="B3678" s="11">
        <v>2017</v>
      </c>
      <c r="C3678" s="11" t="s">
        <v>11634</v>
      </c>
      <c r="D3678" s="11" t="s">
        <v>11635</v>
      </c>
      <c r="G3678" s="11" t="s">
        <v>11636</v>
      </c>
    </row>
    <row r="3679" spans="1:8" x14ac:dyDescent="0.3">
      <c r="A3679" s="11" t="s">
        <v>9623</v>
      </c>
      <c r="B3679" s="11">
        <v>1947</v>
      </c>
      <c r="C3679" s="11" t="s">
        <v>11637</v>
      </c>
      <c r="D3679" s="11" t="s">
        <v>11638</v>
      </c>
      <c r="G3679" s="11" t="s">
        <v>9626</v>
      </c>
    </row>
    <row r="3680" spans="1:8" x14ac:dyDescent="0.3">
      <c r="A3680" s="11" t="s">
        <v>11639</v>
      </c>
      <c r="B3680" s="11">
        <v>2016</v>
      </c>
      <c r="C3680" s="11" t="s">
        <v>6311</v>
      </c>
      <c r="D3680" s="11" t="s">
        <v>6312</v>
      </c>
      <c r="G3680" s="11" t="s">
        <v>10115</v>
      </c>
    </row>
    <row r="3681" spans="1:7" x14ac:dyDescent="0.3">
      <c r="A3681" s="11" t="s">
        <v>5335</v>
      </c>
      <c r="B3681" s="11">
        <v>2013</v>
      </c>
      <c r="C3681" s="11" t="s">
        <v>5336</v>
      </c>
      <c r="D3681" s="11" t="s">
        <v>5937</v>
      </c>
    </row>
    <row r="3682" spans="1:7" x14ac:dyDescent="0.3">
      <c r="A3682" s="11" t="s">
        <v>11162</v>
      </c>
      <c r="B3682" s="11">
        <v>2019</v>
      </c>
      <c r="C3682" s="11" t="s">
        <v>11640</v>
      </c>
      <c r="D3682" s="11" t="s">
        <v>6533</v>
      </c>
      <c r="G3682" s="11" t="s">
        <v>8628</v>
      </c>
    </row>
    <row r="3683" spans="1:7" x14ac:dyDescent="0.3">
      <c r="A3683" s="11" t="s">
        <v>1004</v>
      </c>
      <c r="B3683" s="11">
        <v>2020</v>
      </c>
      <c r="C3683" s="11" t="s">
        <v>11641</v>
      </c>
      <c r="D3683" s="11" t="s">
        <v>11642</v>
      </c>
    </row>
    <row r="3684" spans="1:7" x14ac:dyDescent="0.3">
      <c r="A3684" s="11" t="s">
        <v>11643</v>
      </c>
      <c r="B3684" s="11">
        <v>2020</v>
      </c>
      <c r="C3684" s="11" t="s">
        <v>11644</v>
      </c>
      <c r="D3684" s="11" t="s">
        <v>11645</v>
      </c>
    </row>
    <row r="3685" spans="1:7" x14ac:dyDescent="0.3">
      <c r="A3685" s="11" t="s">
        <v>11646</v>
      </c>
      <c r="B3685" s="11">
        <v>2020</v>
      </c>
      <c r="C3685" s="11" t="s">
        <v>11647</v>
      </c>
      <c r="D3685" s="11" t="s">
        <v>9010</v>
      </c>
      <c r="G3685" s="11" t="s">
        <v>11648</v>
      </c>
    </row>
    <row r="3686" spans="1:7" x14ac:dyDescent="0.3">
      <c r="A3686" s="11" t="s">
        <v>11347</v>
      </c>
      <c r="B3686" s="11">
        <v>2019</v>
      </c>
      <c r="C3686" s="11" t="s">
        <v>11348</v>
      </c>
      <c r="D3686" s="11" t="s">
        <v>11349</v>
      </c>
    </row>
    <row r="3687" spans="1:7" x14ac:dyDescent="0.3">
      <c r="A3687" s="11" t="s">
        <v>11649</v>
      </c>
      <c r="B3687" s="11">
        <v>2019</v>
      </c>
      <c r="C3687" s="11" t="s">
        <v>11650</v>
      </c>
      <c r="D3687" s="11" t="s">
        <v>11651</v>
      </c>
      <c r="G3687" s="11" t="s">
        <v>11652</v>
      </c>
    </row>
    <row r="3688" spans="1:7" x14ac:dyDescent="0.3">
      <c r="A3688" s="11" t="s">
        <v>3285</v>
      </c>
      <c r="B3688" s="11">
        <v>2000</v>
      </c>
      <c r="C3688" s="11" t="s">
        <v>1646</v>
      </c>
      <c r="D3688" s="11" t="s">
        <v>10020</v>
      </c>
      <c r="E3688" s="11">
        <v>3</v>
      </c>
      <c r="F3688" s="11">
        <v>2</v>
      </c>
      <c r="G3688" s="11" t="s">
        <v>3287</v>
      </c>
    </row>
    <row r="3689" spans="1:7" x14ac:dyDescent="0.3">
      <c r="A3689" s="11" t="s">
        <v>11653</v>
      </c>
      <c r="B3689" s="11">
        <v>2011</v>
      </c>
      <c r="C3689" s="11" t="s">
        <v>2777</v>
      </c>
      <c r="D3689" s="11" t="s">
        <v>11654</v>
      </c>
      <c r="E3689" s="11">
        <v>12</v>
      </c>
      <c r="G3689" s="11" t="s">
        <v>2778</v>
      </c>
    </row>
    <row r="3690" spans="1:7" x14ac:dyDescent="0.3">
      <c r="A3690" s="11" t="s">
        <v>6215</v>
      </c>
      <c r="B3690" s="11">
        <v>2014</v>
      </c>
      <c r="C3690" s="11" t="s">
        <v>6216</v>
      </c>
      <c r="D3690" s="11" t="s">
        <v>3755</v>
      </c>
      <c r="G3690" s="11" t="s">
        <v>1057</v>
      </c>
    </row>
    <row r="3691" spans="1:7" x14ac:dyDescent="0.3">
      <c r="A3691" s="11" t="s">
        <v>11655</v>
      </c>
      <c r="B3691" s="11">
        <v>2018</v>
      </c>
      <c r="C3691" s="11" t="s">
        <v>6334</v>
      </c>
      <c r="D3691" s="11" t="s">
        <v>6335</v>
      </c>
    </row>
    <row r="3692" spans="1:7" x14ac:dyDescent="0.3">
      <c r="A3692" s="11" t="s">
        <v>11656</v>
      </c>
      <c r="B3692" s="11">
        <v>2020</v>
      </c>
      <c r="C3692" s="11" t="s">
        <v>11657</v>
      </c>
      <c r="D3692" s="11" t="s">
        <v>11658</v>
      </c>
      <c r="G3692" s="11" t="s">
        <v>11659</v>
      </c>
    </row>
    <row r="3693" spans="1:7" x14ac:dyDescent="0.3">
      <c r="A3693" s="11" t="s">
        <v>617</v>
      </c>
      <c r="B3693" s="11">
        <v>2020</v>
      </c>
      <c r="C3693" s="11" t="s">
        <v>4206</v>
      </c>
      <c r="D3693" s="11" t="s">
        <v>11658</v>
      </c>
      <c r="G3693" s="11" t="s">
        <v>11659</v>
      </c>
    </row>
    <row r="3694" spans="1:7" x14ac:dyDescent="0.3">
      <c r="A3694" s="11" t="s">
        <v>3307</v>
      </c>
      <c r="B3694" s="11">
        <v>2019</v>
      </c>
      <c r="C3694" s="11" t="s">
        <v>11660</v>
      </c>
      <c r="D3694" s="11" t="s">
        <v>3309</v>
      </c>
      <c r="G3694" s="11">
        <v>89</v>
      </c>
    </row>
    <row r="3695" spans="1:7" x14ac:dyDescent="0.3">
      <c r="A3695" s="11" t="s">
        <v>11661</v>
      </c>
      <c r="B3695" s="11">
        <v>2010</v>
      </c>
      <c r="C3695" s="11" t="s">
        <v>11662</v>
      </c>
      <c r="D3695" s="11" t="s">
        <v>11663</v>
      </c>
    </row>
    <row r="3696" spans="1:7" x14ac:dyDescent="0.3">
      <c r="A3696" s="11" t="s">
        <v>11664</v>
      </c>
      <c r="B3696" s="11">
        <v>2020</v>
      </c>
      <c r="C3696" s="11" t="s">
        <v>11665</v>
      </c>
      <c r="D3696" s="11" t="s">
        <v>10168</v>
      </c>
    </row>
    <row r="3697" spans="1:7" x14ac:dyDescent="0.3">
      <c r="A3697" s="11" t="s">
        <v>11666</v>
      </c>
      <c r="B3697" s="11">
        <v>2016</v>
      </c>
      <c r="C3697" s="11" t="s">
        <v>11667</v>
      </c>
      <c r="D3697" s="11" t="s">
        <v>11668</v>
      </c>
    </row>
    <row r="3698" spans="1:7" x14ac:dyDescent="0.3">
      <c r="A3698" s="11" t="s">
        <v>3319</v>
      </c>
      <c r="B3698" s="11">
        <v>2018</v>
      </c>
      <c r="C3698" s="11" t="s">
        <v>3320</v>
      </c>
      <c r="D3698" s="11" t="s">
        <v>3321</v>
      </c>
    </row>
    <row r="3699" spans="1:7" x14ac:dyDescent="0.3">
      <c r="A3699" s="11" t="s">
        <v>11669</v>
      </c>
      <c r="B3699" s="11">
        <v>2017</v>
      </c>
      <c r="C3699" s="11" t="s">
        <v>11670</v>
      </c>
      <c r="D3699" s="11" t="s">
        <v>11671</v>
      </c>
      <c r="G3699" s="11">
        <v>78</v>
      </c>
    </row>
    <row r="3700" spans="1:7" x14ac:dyDescent="0.3">
      <c r="A3700" s="11" t="s">
        <v>11672</v>
      </c>
      <c r="B3700" s="11">
        <v>2019</v>
      </c>
      <c r="C3700" s="11" t="s">
        <v>11673</v>
      </c>
      <c r="D3700" s="11" t="s">
        <v>11674</v>
      </c>
      <c r="E3700" s="11">
        <v>56</v>
      </c>
    </row>
    <row r="3701" spans="1:7" x14ac:dyDescent="0.3">
      <c r="A3701" s="11" t="s">
        <v>11675</v>
      </c>
      <c r="B3701" s="11">
        <v>2020</v>
      </c>
      <c r="C3701" s="11" t="s">
        <v>11676</v>
      </c>
      <c r="D3701" s="11" t="s">
        <v>11677</v>
      </c>
    </row>
    <row r="3702" spans="1:7" x14ac:dyDescent="0.3">
      <c r="A3702" s="11" t="s">
        <v>11493</v>
      </c>
      <c r="B3702" s="11">
        <v>2019</v>
      </c>
      <c r="C3702" s="11" t="s">
        <v>11494</v>
      </c>
      <c r="D3702" s="11" t="s">
        <v>11678</v>
      </c>
      <c r="G3702" s="11" t="s">
        <v>11679</v>
      </c>
    </row>
    <row r="3703" spans="1:7" x14ac:dyDescent="0.3">
      <c r="A3703" s="11" t="s">
        <v>11680</v>
      </c>
      <c r="B3703" s="11">
        <v>2019</v>
      </c>
      <c r="C3703" s="11" t="s">
        <v>11681</v>
      </c>
      <c r="D3703" s="11" t="s">
        <v>11682</v>
      </c>
    </row>
    <row r="3704" spans="1:7" x14ac:dyDescent="0.3">
      <c r="A3704" s="11" t="s">
        <v>11683</v>
      </c>
      <c r="B3704" s="11">
        <v>2016</v>
      </c>
      <c r="C3704" s="11" t="s">
        <v>11684</v>
      </c>
      <c r="D3704" s="11" t="s">
        <v>1182</v>
      </c>
      <c r="G3704" s="11" t="s">
        <v>11685</v>
      </c>
    </row>
    <row r="3705" spans="1:7" x14ac:dyDescent="0.3">
      <c r="A3705" s="11" t="s">
        <v>11686</v>
      </c>
      <c r="B3705" s="11">
        <v>2016</v>
      </c>
      <c r="C3705" s="11" t="s">
        <v>11687</v>
      </c>
      <c r="D3705" s="11" t="s">
        <v>10593</v>
      </c>
      <c r="G3705" s="11" t="s">
        <v>11688</v>
      </c>
    </row>
    <row r="3706" spans="1:7" x14ac:dyDescent="0.3">
      <c r="A3706" s="11" t="s">
        <v>9949</v>
      </c>
      <c r="B3706" s="11">
        <v>2016</v>
      </c>
      <c r="C3706" s="11" t="s">
        <v>11689</v>
      </c>
      <c r="D3706" s="11" t="s">
        <v>11690</v>
      </c>
    </row>
    <row r="3707" spans="1:7" x14ac:dyDescent="0.3">
      <c r="A3707" s="11" t="s">
        <v>2992</v>
      </c>
      <c r="B3707" s="11">
        <v>2017</v>
      </c>
      <c r="C3707" s="11" t="s">
        <v>11691</v>
      </c>
      <c r="D3707" s="11"/>
      <c r="G3707" s="8" t="s">
        <v>11692</v>
      </c>
    </row>
    <row r="3708" spans="1:7" x14ac:dyDescent="0.3">
      <c r="A3708" s="11" t="s">
        <v>11693</v>
      </c>
      <c r="B3708" s="11">
        <v>2015</v>
      </c>
      <c r="C3708" s="11" t="s">
        <v>7468</v>
      </c>
      <c r="D3708" s="11" t="s">
        <v>11694</v>
      </c>
      <c r="G3708" s="11" t="s">
        <v>7470</v>
      </c>
    </row>
    <row r="3709" spans="1:7" x14ac:dyDescent="0.3">
      <c r="A3709" s="11" t="s">
        <v>11695</v>
      </c>
      <c r="B3709" s="11">
        <v>2020</v>
      </c>
      <c r="C3709" s="11" t="s">
        <v>11696</v>
      </c>
      <c r="D3709" s="11" t="s">
        <v>11697</v>
      </c>
      <c r="E3709" s="11">
        <v>17</v>
      </c>
      <c r="F3709" s="11">
        <v>3</v>
      </c>
      <c r="G3709" s="11" t="s">
        <v>11698</v>
      </c>
    </row>
    <row r="3710" spans="1:7" x14ac:dyDescent="0.3">
      <c r="A3710" s="11" t="s">
        <v>11699</v>
      </c>
      <c r="B3710" s="11">
        <v>2014</v>
      </c>
      <c r="C3710" s="11" t="s">
        <v>11700</v>
      </c>
      <c r="D3710" s="11" t="s">
        <v>11701</v>
      </c>
      <c r="G3710" s="11" t="s">
        <v>11702</v>
      </c>
    </row>
    <row r="3711" spans="1:7" x14ac:dyDescent="0.3">
      <c r="A3711" s="11" t="s">
        <v>11703</v>
      </c>
      <c r="B3711" s="11">
        <v>2016</v>
      </c>
      <c r="C3711" s="11" t="s">
        <v>11704</v>
      </c>
      <c r="D3711" s="11" t="s">
        <v>10593</v>
      </c>
      <c r="G3711" s="11" t="s">
        <v>10594</v>
      </c>
    </row>
    <row r="3712" spans="1:7" x14ac:dyDescent="0.3">
      <c r="A3712" s="11" t="s">
        <v>11705</v>
      </c>
      <c r="B3712" s="11">
        <v>2018</v>
      </c>
      <c r="C3712" s="11" t="s">
        <v>11706</v>
      </c>
      <c r="D3712" s="11" t="s">
        <v>2264</v>
      </c>
      <c r="G3712" s="11" t="s">
        <v>11707</v>
      </c>
    </row>
    <row r="3713" spans="1:8" x14ac:dyDescent="0.3">
      <c r="A3713" s="11" t="s">
        <v>3377</v>
      </c>
      <c r="B3713" s="11">
        <v>2012</v>
      </c>
      <c r="C3713" s="11" t="s">
        <v>1933</v>
      </c>
      <c r="D3713" s="11" t="s">
        <v>3378</v>
      </c>
      <c r="G3713" s="11" t="s">
        <v>1935</v>
      </c>
    </row>
    <row r="3714" spans="1:8" x14ac:dyDescent="0.3">
      <c r="A3714" s="11" t="s">
        <v>645</v>
      </c>
      <c r="B3714" s="11">
        <v>2016</v>
      </c>
      <c r="C3714" s="11" t="s">
        <v>3379</v>
      </c>
      <c r="D3714" s="11" t="s">
        <v>647</v>
      </c>
      <c r="G3714" s="11" t="s">
        <v>648</v>
      </c>
    </row>
    <row r="3715" spans="1:8" x14ac:dyDescent="0.3">
      <c r="A3715" s="11" t="s">
        <v>11708</v>
      </c>
      <c r="B3715" s="11">
        <v>2020</v>
      </c>
      <c r="C3715" s="11" t="s">
        <v>11709</v>
      </c>
      <c r="D3715" s="11" t="s">
        <v>11710</v>
      </c>
    </row>
    <row r="3716" spans="1:8" x14ac:dyDescent="0.3">
      <c r="A3716" s="11" t="s">
        <v>11711</v>
      </c>
      <c r="B3716" s="11">
        <v>2019</v>
      </c>
      <c r="C3716" s="11" t="s">
        <v>11712</v>
      </c>
      <c r="D3716" s="11" t="s">
        <v>11713</v>
      </c>
      <c r="G3716" s="11" t="s">
        <v>1946</v>
      </c>
    </row>
    <row r="3717" spans="1:8" x14ac:dyDescent="0.3">
      <c r="A3717" s="11" t="s">
        <v>11389</v>
      </c>
      <c r="B3717" s="11">
        <v>2020</v>
      </c>
      <c r="C3717" s="11" t="s">
        <v>11714</v>
      </c>
      <c r="D3717" s="11" t="s">
        <v>11391</v>
      </c>
      <c r="E3717" s="11">
        <v>60</v>
      </c>
      <c r="F3717" s="11">
        <v>1</v>
      </c>
      <c r="G3717" s="11" t="s">
        <v>11392</v>
      </c>
    </row>
    <row r="3718" spans="1:8" x14ac:dyDescent="0.3">
      <c r="A3718" s="11" t="s">
        <v>8354</v>
      </c>
      <c r="B3718" s="11">
        <v>2020</v>
      </c>
      <c r="C3718" s="11" t="s">
        <v>11715</v>
      </c>
      <c r="D3718" s="11" t="s">
        <v>11716</v>
      </c>
    </row>
    <row r="3719" spans="1:8" x14ac:dyDescent="0.3">
      <c r="A3719" s="11" t="s">
        <v>11717</v>
      </c>
      <c r="B3719" s="11">
        <v>2016</v>
      </c>
      <c r="C3719" s="11" t="s">
        <v>11718</v>
      </c>
      <c r="D3719" s="11" t="s">
        <v>11719</v>
      </c>
      <c r="G3719" s="11" t="s">
        <v>9976</v>
      </c>
    </row>
    <row r="3720" spans="1:8" x14ac:dyDescent="0.3">
      <c r="A3720" s="11" t="s">
        <v>11720</v>
      </c>
      <c r="B3720" s="11">
        <v>2020</v>
      </c>
      <c r="C3720" s="11" t="s">
        <v>11721</v>
      </c>
      <c r="D3720" s="11" t="s">
        <v>11722</v>
      </c>
    </row>
    <row r="3721" spans="1:8" x14ac:dyDescent="0.3">
      <c r="A3721" s="11" t="s">
        <v>3402</v>
      </c>
      <c r="B3721" s="11">
        <v>2019</v>
      </c>
      <c r="C3721" s="11" t="s">
        <v>11723</v>
      </c>
      <c r="D3721" s="11" t="s">
        <v>1052</v>
      </c>
      <c r="G3721" s="11" t="s">
        <v>11252</v>
      </c>
    </row>
    <row r="3722" spans="1:8" x14ac:dyDescent="0.3">
      <c r="A3722" s="11" t="s">
        <v>744</v>
      </c>
      <c r="B3722" s="11">
        <v>2018</v>
      </c>
      <c r="C3722" s="11" t="s">
        <v>11724</v>
      </c>
      <c r="D3722" s="11" t="s">
        <v>11725</v>
      </c>
      <c r="G3722" s="11" t="s">
        <v>747</v>
      </c>
    </row>
    <row r="3723" spans="1:8" x14ac:dyDescent="0.3">
      <c r="A3723" s="11" t="s">
        <v>11726</v>
      </c>
      <c r="B3723" s="11">
        <v>2020</v>
      </c>
      <c r="C3723" s="11" t="s">
        <v>11727</v>
      </c>
      <c r="D3723" s="11"/>
      <c r="G3723" s="8" t="s">
        <v>11728</v>
      </c>
    </row>
    <row r="3724" spans="1:8" x14ac:dyDescent="0.3">
      <c r="A3724" s="11" t="s">
        <v>11729</v>
      </c>
      <c r="B3724" s="11">
        <v>2020</v>
      </c>
      <c r="C3724" s="11" t="s">
        <v>11730</v>
      </c>
      <c r="D3724" s="11" t="s">
        <v>11731</v>
      </c>
    </row>
    <row r="3725" spans="1:8" x14ac:dyDescent="0.3">
      <c r="A3725" s="11" t="s">
        <v>11732</v>
      </c>
      <c r="B3725" s="11">
        <v>2020</v>
      </c>
      <c r="C3725" s="11" t="s">
        <v>11733</v>
      </c>
      <c r="D3725" s="11" t="s">
        <v>1583</v>
      </c>
      <c r="H3725" s="8" t="s">
        <v>11734</v>
      </c>
    </row>
    <row r="3726" spans="1:8" x14ac:dyDescent="0.3">
      <c r="A3726" s="11" t="s">
        <v>11735</v>
      </c>
      <c r="B3726" s="11">
        <v>2021</v>
      </c>
      <c r="C3726" s="11" t="s">
        <v>11736</v>
      </c>
      <c r="D3726" s="11" t="s">
        <v>1991</v>
      </c>
      <c r="E3726" s="11">
        <v>173</v>
      </c>
      <c r="G3726" s="11">
        <v>114762</v>
      </c>
      <c r="H3726" s="11" t="s">
        <v>11737</v>
      </c>
    </row>
    <row r="3727" spans="1:8" x14ac:dyDescent="0.3">
      <c r="A3727" s="11" t="s">
        <v>11738</v>
      </c>
      <c r="B3727" s="11">
        <v>2021</v>
      </c>
      <c r="C3727" s="11" t="s">
        <v>11739</v>
      </c>
      <c r="D3727" s="11" t="s">
        <v>4511</v>
      </c>
      <c r="H3727" s="11" t="s">
        <v>11740</v>
      </c>
    </row>
    <row r="3728" spans="1:8" x14ac:dyDescent="0.3">
      <c r="A3728" s="11" t="s">
        <v>11741</v>
      </c>
      <c r="B3728" s="11">
        <v>2019</v>
      </c>
      <c r="C3728" s="11" t="s">
        <v>11742</v>
      </c>
      <c r="D3728" s="11" t="s">
        <v>11743</v>
      </c>
      <c r="G3728" s="11" t="s">
        <v>11744</v>
      </c>
      <c r="H3728" s="11" t="s">
        <v>11745</v>
      </c>
    </row>
    <row r="3729" spans="1:8" x14ac:dyDescent="0.3">
      <c r="A3729" s="11" t="s">
        <v>11746</v>
      </c>
      <c r="B3729" s="11">
        <v>2021</v>
      </c>
      <c r="C3729" s="11" t="s">
        <v>11747</v>
      </c>
      <c r="D3729" s="11" t="s">
        <v>11748</v>
      </c>
      <c r="H3729" s="8" t="s">
        <v>11749</v>
      </c>
    </row>
    <row r="3730" spans="1:8" x14ac:dyDescent="0.3">
      <c r="A3730" s="11" t="s">
        <v>9716</v>
      </c>
      <c r="B3730" s="11">
        <v>2019</v>
      </c>
      <c r="C3730" s="11" t="s">
        <v>11750</v>
      </c>
      <c r="D3730" s="11" t="s">
        <v>11748</v>
      </c>
      <c r="G3730" s="11" t="s">
        <v>760</v>
      </c>
    </row>
    <row r="3731" spans="1:8" x14ac:dyDescent="0.3">
      <c r="A3731" s="11" t="s">
        <v>11751</v>
      </c>
      <c r="B3731" s="11">
        <v>2019</v>
      </c>
      <c r="C3731" s="11" t="s">
        <v>11752</v>
      </c>
      <c r="D3731" s="11" t="s">
        <v>11753</v>
      </c>
      <c r="E3731" s="11">
        <v>22</v>
      </c>
      <c r="G3731" s="11" t="s">
        <v>11754</v>
      </c>
      <c r="H3731" s="11" t="s">
        <v>11755</v>
      </c>
    </row>
    <row r="3732" spans="1:8" x14ac:dyDescent="0.3">
      <c r="A3732" s="11" t="s">
        <v>11756</v>
      </c>
      <c r="B3732" s="11">
        <v>2020</v>
      </c>
      <c r="C3732" s="11" t="s">
        <v>11757</v>
      </c>
      <c r="D3732" s="11" t="s">
        <v>1991</v>
      </c>
      <c r="E3732" s="11">
        <v>161</v>
      </c>
      <c r="G3732" s="11">
        <v>113725</v>
      </c>
      <c r="H3732" s="11" t="s">
        <v>1992</v>
      </c>
    </row>
    <row r="3733" spans="1:8" x14ac:dyDescent="0.3">
      <c r="A3733" s="11" t="s">
        <v>11758</v>
      </c>
      <c r="B3733" s="11">
        <v>2014</v>
      </c>
      <c r="C3733" s="11" t="s">
        <v>11759</v>
      </c>
      <c r="D3733" s="11" t="s">
        <v>11760</v>
      </c>
    </row>
    <row r="3734" spans="1:8" x14ac:dyDescent="0.3">
      <c r="A3734" s="11" t="s">
        <v>11761</v>
      </c>
      <c r="B3734" s="11">
        <v>2020</v>
      </c>
      <c r="C3734" s="11" t="s">
        <v>11762</v>
      </c>
      <c r="D3734" s="11" t="s">
        <v>11763</v>
      </c>
    </row>
    <row r="3735" spans="1:8" x14ac:dyDescent="0.3">
      <c r="A3735" s="11" t="s">
        <v>11764</v>
      </c>
      <c r="B3735" s="11">
        <v>2021</v>
      </c>
      <c r="C3735" s="11" t="s">
        <v>11765</v>
      </c>
      <c r="D3735" s="11" t="s">
        <v>11731</v>
      </c>
    </row>
    <row r="3736" spans="1:8" x14ac:dyDescent="0.3">
      <c r="A3736" s="11" t="s">
        <v>11766</v>
      </c>
      <c r="B3736" s="11">
        <v>2021</v>
      </c>
      <c r="C3736" s="11" t="s">
        <v>211</v>
      </c>
      <c r="D3736" s="11" t="s">
        <v>1991</v>
      </c>
      <c r="E3736" s="11">
        <v>174</v>
      </c>
      <c r="H3736" s="11" t="s">
        <v>11767</v>
      </c>
    </row>
    <row r="3737" spans="1:8" x14ac:dyDescent="0.3">
      <c r="A3737" s="11" t="s">
        <v>11768</v>
      </c>
      <c r="B3737" s="11">
        <v>2018</v>
      </c>
      <c r="C3737" s="11" t="s">
        <v>526</v>
      </c>
      <c r="D3737" s="11" t="s">
        <v>5291</v>
      </c>
      <c r="E3737" s="11">
        <v>51</v>
      </c>
      <c r="H3737" s="11" t="s">
        <v>529</v>
      </c>
    </row>
    <row r="3738" spans="1:8" x14ac:dyDescent="0.3">
      <c r="A3738" s="11" t="s">
        <v>10190</v>
      </c>
      <c r="B3738" s="11">
        <v>2017</v>
      </c>
      <c r="C3738" s="11" t="s">
        <v>515</v>
      </c>
      <c r="D3738" s="11" t="s">
        <v>11769</v>
      </c>
      <c r="G3738" s="11" t="s">
        <v>517</v>
      </c>
      <c r="H3738" s="11" t="s">
        <v>11770</v>
      </c>
    </row>
    <row r="3739" spans="1:8" x14ac:dyDescent="0.3">
      <c r="A3739" s="11" t="s">
        <v>11771</v>
      </c>
      <c r="B3739" s="11">
        <v>2018</v>
      </c>
      <c r="C3739" s="11" t="s">
        <v>11772</v>
      </c>
      <c r="D3739" s="11" t="s">
        <v>1732</v>
      </c>
      <c r="H3739" s="8" t="s">
        <v>11773</v>
      </c>
    </row>
    <row r="3740" spans="1:8" x14ac:dyDescent="0.3">
      <c r="A3740" s="11" t="s">
        <v>11774</v>
      </c>
      <c r="B3740" s="11">
        <v>2020</v>
      </c>
      <c r="C3740" s="11" t="s">
        <v>11775</v>
      </c>
      <c r="D3740" s="11" t="s">
        <v>978</v>
      </c>
      <c r="H3740" s="11" t="s">
        <v>11776</v>
      </c>
    </row>
    <row r="3741" spans="1:8" x14ac:dyDescent="0.3">
      <c r="A3741" s="11" t="s">
        <v>11777</v>
      </c>
      <c r="B3741" s="11">
        <v>2017</v>
      </c>
      <c r="C3741" s="11" t="s">
        <v>6437</v>
      </c>
      <c r="D3741" s="11" t="s">
        <v>11778</v>
      </c>
      <c r="E3741" s="11" t="s">
        <v>11779</v>
      </c>
      <c r="G3741" s="11" t="s">
        <v>1666</v>
      </c>
      <c r="H3741" s="11" t="s">
        <v>11780</v>
      </c>
    </row>
    <row r="3742" spans="1:8" x14ac:dyDescent="0.3">
      <c r="A3742" s="11" t="s">
        <v>11781</v>
      </c>
      <c r="B3742" s="11">
        <v>2021</v>
      </c>
      <c r="C3742" s="11" t="s">
        <v>171</v>
      </c>
      <c r="D3742" s="11" t="s">
        <v>1991</v>
      </c>
      <c r="E3742" s="11">
        <v>185</v>
      </c>
      <c r="H3742" s="11" t="s">
        <v>669</v>
      </c>
    </row>
    <row r="3743" spans="1:8" x14ac:dyDescent="0.3">
      <c r="A3743" s="11" t="s">
        <v>11782</v>
      </c>
      <c r="B3743" s="11">
        <v>2022</v>
      </c>
      <c r="C3743" s="11" t="s">
        <v>11783</v>
      </c>
      <c r="D3743" s="11" t="s">
        <v>11564</v>
      </c>
      <c r="H3743" s="8" t="s">
        <v>11784</v>
      </c>
    </row>
    <row r="3744" spans="1:8" x14ac:dyDescent="0.3">
      <c r="A3744" s="11" t="s">
        <v>2992</v>
      </c>
      <c r="B3744" s="11">
        <v>2017</v>
      </c>
      <c r="C3744" s="11" t="s">
        <v>11785</v>
      </c>
      <c r="D3744" s="11"/>
      <c r="G3744" s="8" t="s">
        <v>11786</v>
      </c>
    </row>
    <row r="3745" spans="1:8" x14ac:dyDescent="0.3">
      <c r="A3745" s="11" t="s">
        <v>11787</v>
      </c>
      <c r="B3745" s="11">
        <v>2021</v>
      </c>
      <c r="C3745" s="11" t="s">
        <v>5296</v>
      </c>
      <c r="D3745" s="11" t="s">
        <v>5297</v>
      </c>
      <c r="E3745" s="11">
        <v>58</v>
      </c>
      <c r="G3745" s="11">
        <v>102524</v>
      </c>
      <c r="H3745" s="11" t="s">
        <v>5298</v>
      </c>
    </row>
    <row r="3746" spans="1:8" x14ac:dyDescent="0.3">
      <c r="A3746" s="11" t="s">
        <v>11788</v>
      </c>
      <c r="B3746" s="11">
        <v>2018</v>
      </c>
      <c r="C3746" s="11" t="s">
        <v>2374</v>
      </c>
      <c r="D3746" s="11" t="s">
        <v>11789</v>
      </c>
      <c r="G3746" s="11" t="s">
        <v>4162</v>
      </c>
    </row>
    <row r="3747" spans="1:8" x14ac:dyDescent="0.3">
      <c r="A3747" s="11" t="s">
        <v>11790</v>
      </c>
      <c r="B3747" s="11">
        <v>1997</v>
      </c>
      <c r="C3747" s="11" t="s">
        <v>11791</v>
      </c>
      <c r="D3747" s="11" t="s">
        <v>11792</v>
      </c>
      <c r="G3747" s="11" t="s">
        <v>11793</v>
      </c>
    </row>
    <row r="3748" spans="1:8" x14ac:dyDescent="0.3">
      <c r="A3748" s="11" t="s">
        <v>11794</v>
      </c>
      <c r="B3748" s="11">
        <v>2019</v>
      </c>
      <c r="C3748" s="11" t="s">
        <v>1867</v>
      </c>
      <c r="D3748" s="11" t="s">
        <v>1811</v>
      </c>
      <c r="E3748" s="11">
        <v>6</v>
      </c>
      <c r="G3748" s="11" t="s">
        <v>1868</v>
      </c>
      <c r="H3748" s="11" t="s">
        <v>1869</v>
      </c>
    </row>
    <row r="3749" spans="1:8" x14ac:dyDescent="0.3">
      <c r="A3749" s="11" t="s">
        <v>11795</v>
      </c>
      <c r="B3749" s="11">
        <v>2020</v>
      </c>
      <c r="C3749" s="11" t="s">
        <v>11796</v>
      </c>
      <c r="D3749" s="11" t="s">
        <v>715</v>
      </c>
      <c r="E3749" s="11">
        <v>8</v>
      </c>
      <c r="G3749" s="11" t="s">
        <v>8684</v>
      </c>
      <c r="H3749" s="11" t="s">
        <v>9138</v>
      </c>
    </row>
    <row r="3750" spans="1:8" x14ac:dyDescent="0.3">
      <c r="A3750" s="11" t="s">
        <v>11797</v>
      </c>
      <c r="B3750" s="11">
        <v>2021</v>
      </c>
      <c r="C3750" s="11" t="s">
        <v>11798</v>
      </c>
      <c r="D3750" s="11" t="s">
        <v>11799</v>
      </c>
      <c r="E3750" s="11">
        <v>9</v>
      </c>
      <c r="G3750" s="11" t="s">
        <v>11800</v>
      </c>
      <c r="H3750" s="11" t="s">
        <v>11801</v>
      </c>
    </row>
    <row r="3751" spans="1:8" x14ac:dyDescent="0.3">
      <c r="A3751" s="11" t="s">
        <v>11802</v>
      </c>
      <c r="B3751" s="11">
        <v>2020</v>
      </c>
      <c r="C3751" s="11" t="s">
        <v>427</v>
      </c>
      <c r="D3751" s="11" t="s">
        <v>5297</v>
      </c>
      <c r="E3751" s="11">
        <v>57</v>
      </c>
      <c r="G3751" s="11">
        <v>102087</v>
      </c>
      <c r="H3751" s="11" t="s">
        <v>599</v>
      </c>
    </row>
    <row r="3752" spans="1:8" x14ac:dyDescent="0.3">
      <c r="A3752" s="11" t="s">
        <v>11803</v>
      </c>
      <c r="B3752" s="11">
        <v>2020</v>
      </c>
      <c r="C3752" s="11" t="s">
        <v>4200</v>
      </c>
      <c r="D3752" s="11" t="s">
        <v>1239</v>
      </c>
      <c r="E3752" s="11">
        <v>15</v>
      </c>
      <c r="G3752" s="11" t="s">
        <v>4201</v>
      </c>
      <c r="H3752" s="11" t="s">
        <v>11804</v>
      </c>
    </row>
    <row r="3753" spans="1:8" x14ac:dyDescent="0.3">
      <c r="A3753" s="11" t="s">
        <v>10602</v>
      </c>
      <c r="B3753" s="11">
        <v>2019</v>
      </c>
      <c r="C3753" s="11" t="s">
        <v>3929</v>
      </c>
      <c r="D3753" s="11" t="s">
        <v>11805</v>
      </c>
      <c r="E3753" s="11">
        <v>1</v>
      </c>
      <c r="G3753" s="11" t="s">
        <v>839</v>
      </c>
      <c r="H3753" s="11" t="s">
        <v>10197</v>
      </c>
    </row>
    <row r="3754" spans="1:8" x14ac:dyDescent="0.3">
      <c r="A3754" s="11" t="s">
        <v>11806</v>
      </c>
      <c r="B3754" s="11">
        <v>2020</v>
      </c>
      <c r="C3754" s="11" t="s">
        <v>11807</v>
      </c>
      <c r="D3754" s="11" t="s">
        <v>1751</v>
      </c>
      <c r="E3754" s="11">
        <v>3</v>
      </c>
      <c r="G3754" s="11" t="s">
        <v>11808</v>
      </c>
    </row>
    <row r="3755" spans="1:8" x14ac:dyDescent="0.3">
      <c r="A3755" s="11" t="s">
        <v>11809</v>
      </c>
      <c r="B3755" s="11">
        <v>2020</v>
      </c>
      <c r="C3755" s="11" t="s">
        <v>11810</v>
      </c>
      <c r="D3755" s="11" t="s">
        <v>11799</v>
      </c>
      <c r="E3755" s="11">
        <v>8</v>
      </c>
      <c r="G3755" s="11" t="s">
        <v>11811</v>
      </c>
      <c r="H3755" s="11" t="s">
        <v>11812</v>
      </c>
    </row>
    <row r="3756" spans="1:8" x14ac:dyDescent="0.3">
      <c r="A3756" s="11" t="s">
        <v>11813</v>
      </c>
      <c r="B3756" s="11">
        <v>2021</v>
      </c>
      <c r="C3756" s="11" t="s">
        <v>11814</v>
      </c>
      <c r="D3756" s="11" t="s">
        <v>6541</v>
      </c>
      <c r="E3756" s="11">
        <v>11</v>
      </c>
      <c r="H3756" s="11" t="s">
        <v>11815</v>
      </c>
    </row>
    <row r="3757" spans="1:8" x14ac:dyDescent="0.3">
      <c r="A3757" s="11" t="s">
        <v>11816</v>
      </c>
      <c r="B3757" s="11">
        <v>2013</v>
      </c>
      <c r="C3757" s="11" t="s">
        <v>11817</v>
      </c>
      <c r="D3757" s="11" t="s">
        <v>11818</v>
      </c>
      <c r="G3757" s="11" t="s">
        <v>11819</v>
      </c>
      <c r="H3757" s="11" t="s">
        <v>11820</v>
      </c>
    </row>
    <row r="3758" spans="1:8" x14ac:dyDescent="0.3">
      <c r="A3758" s="11" t="s">
        <v>11821</v>
      </c>
      <c r="B3758" s="11">
        <v>2019</v>
      </c>
      <c r="C3758" s="11" t="s">
        <v>11822</v>
      </c>
      <c r="D3758" s="11" t="s">
        <v>11823</v>
      </c>
      <c r="G3758" s="11" t="s">
        <v>3870</v>
      </c>
      <c r="H3758" s="11" t="s">
        <v>11824</v>
      </c>
    </row>
    <row r="3759" spans="1:8" x14ac:dyDescent="0.3">
      <c r="A3759" s="11" t="s">
        <v>11825</v>
      </c>
      <c r="B3759" s="11">
        <v>2023</v>
      </c>
      <c r="C3759" s="11" t="s">
        <v>11826</v>
      </c>
      <c r="D3759" s="11" t="s">
        <v>11827</v>
      </c>
      <c r="G3759" s="11" t="s">
        <v>760</v>
      </c>
      <c r="H3759" s="11" t="s">
        <v>11828</v>
      </c>
    </row>
    <row r="3760" spans="1:8" x14ac:dyDescent="0.3">
      <c r="A3760" s="11" t="s">
        <v>11829</v>
      </c>
      <c r="B3760" s="11">
        <v>2019</v>
      </c>
      <c r="C3760" s="11" t="s">
        <v>3196</v>
      </c>
      <c r="D3760" s="11" t="s">
        <v>11830</v>
      </c>
      <c r="G3760" s="11" t="s">
        <v>3198</v>
      </c>
      <c r="H3760" s="11" t="s">
        <v>9003</v>
      </c>
    </row>
    <row r="3761" spans="1:8" x14ac:dyDescent="0.3">
      <c r="A3761" s="11" t="s">
        <v>11831</v>
      </c>
      <c r="B3761" s="11">
        <v>2019</v>
      </c>
      <c r="C3761" s="11" t="s">
        <v>1736</v>
      </c>
      <c r="D3761" s="11" t="s">
        <v>1239</v>
      </c>
      <c r="E3761" s="11">
        <v>14</v>
      </c>
      <c r="G3761" s="11" t="s">
        <v>589</v>
      </c>
      <c r="H3761" s="11" t="s">
        <v>590</v>
      </c>
    </row>
    <row r="3762" spans="1:8" x14ac:dyDescent="0.3">
      <c r="A3762" s="11" t="s">
        <v>11832</v>
      </c>
      <c r="B3762" s="11">
        <v>2021</v>
      </c>
      <c r="C3762" s="11" t="s">
        <v>2016</v>
      </c>
      <c r="D3762" s="11" t="s">
        <v>11833</v>
      </c>
      <c r="E3762" s="11">
        <v>25</v>
      </c>
      <c r="G3762" s="11" t="s">
        <v>11834</v>
      </c>
      <c r="H3762" s="11" t="s">
        <v>2018</v>
      </c>
    </row>
    <row r="3763" spans="1:8" x14ac:dyDescent="0.3">
      <c r="A3763" s="11" t="s">
        <v>11835</v>
      </c>
      <c r="B3763" s="11">
        <v>2020</v>
      </c>
      <c r="C3763" s="11" t="s">
        <v>11836</v>
      </c>
      <c r="D3763" s="11" t="s">
        <v>11823</v>
      </c>
      <c r="G3763" s="11" t="s">
        <v>5885</v>
      </c>
      <c r="H3763" s="11" t="s">
        <v>11837</v>
      </c>
    </row>
    <row r="3764" spans="1:8" x14ac:dyDescent="0.3">
      <c r="A3764" s="11" t="s">
        <v>11838</v>
      </c>
      <c r="B3764" s="11">
        <v>2019</v>
      </c>
      <c r="C3764" s="11" t="s">
        <v>11839</v>
      </c>
      <c r="D3764" s="11" t="s">
        <v>11823</v>
      </c>
      <c r="H3764" s="11" t="s">
        <v>11840</v>
      </c>
    </row>
    <row r="3765" spans="1:8" x14ac:dyDescent="0.3">
      <c r="A3765" s="11" t="s">
        <v>11841</v>
      </c>
      <c r="B3765" s="11">
        <v>2020</v>
      </c>
      <c r="C3765" s="11" t="s">
        <v>6501</v>
      </c>
      <c r="D3765" s="11" t="s">
        <v>978</v>
      </c>
      <c r="H3765" s="11" t="s">
        <v>11842</v>
      </c>
    </row>
    <row r="3766" spans="1:8" x14ac:dyDescent="0.3">
      <c r="A3766" s="11" t="s">
        <v>11843</v>
      </c>
      <c r="B3766" s="11">
        <v>2020</v>
      </c>
      <c r="C3766" s="11" t="s">
        <v>11844</v>
      </c>
      <c r="D3766" s="11" t="s">
        <v>11845</v>
      </c>
      <c r="G3766" s="11" t="s">
        <v>11846</v>
      </c>
      <c r="H3766" s="11" t="s">
        <v>11847</v>
      </c>
    </row>
    <row r="3767" spans="1:8" x14ac:dyDescent="0.3">
      <c r="A3767" s="11" t="s">
        <v>11848</v>
      </c>
      <c r="B3767" s="11">
        <v>2014</v>
      </c>
      <c r="C3767" s="11" t="s">
        <v>11849</v>
      </c>
      <c r="D3767" s="11" t="s">
        <v>11850</v>
      </c>
      <c r="E3767" s="11">
        <v>50</v>
      </c>
      <c r="G3767" s="11" t="s">
        <v>11851</v>
      </c>
      <c r="H3767" s="11" t="s">
        <v>11852</v>
      </c>
    </row>
    <row r="3768" spans="1:8" x14ac:dyDescent="0.3">
      <c r="A3768" s="11" t="s">
        <v>11853</v>
      </c>
      <c r="B3768" s="11">
        <v>2020</v>
      </c>
      <c r="C3768" s="11" t="s">
        <v>11854</v>
      </c>
      <c r="D3768" s="11" t="s">
        <v>1673</v>
      </c>
      <c r="H3768" s="11" t="s">
        <v>11855</v>
      </c>
    </row>
    <row r="3769" spans="1:8" x14ac:dyDescent="0.3">
      <c r="A3769" s="11" t="s">
        <v>11856</v>
      </c>
      <c r="B3769" s="11">
        <v>2020</v>
      </c>
      <c r="C3769" s="11" t="s">
        <v>11857</v>
      </c>
      <c r="D3769" s="11" t="s">
        <v>11858</v>
      </c>
      <c r="E3769" s="11">
        <v>23</v>
      </c>
      <c r="G3769" s="11" t="s">
        <v>11859</v>
      </c>
      <c r="H3769" s="11" t="s">
        <v>11860</v>
      </c>
    </row>
    <row r="3770" spans="1:8" x14ac:dyDescent="0.3">
      <c r="A3770" s="11" t="s">
        <v>11861</v>
      </c>
      <c r="B3770" s="11">
        <v>2016</v>
      </c>
      <c r="C3770" s="11" t="s">
        <v>11862</v>
      </c>
      <c r="D3770" s="11" t="s">
        <v>978</v>
      </c>
      <c r="H3770" s="11" t="s">
        <v>11863</v>
      </c>
    </row>
    <row r="3771" spans="1:8" x14ac:dyDescent="0.3">
      <c r="A3771" s="11" t="s">
        <v>10600</v>
      </c>
      <c r="B3771" s="11">
        <v>2017</v>
      </c>
      <c r="C3771" s="11" t="s">
        <v>3847</v>
      </c>
      <c r="D3771" s="11" t="s">
        <v>10983</v>
      </c>
      <c r="G3771" s="11" t="s">
        <v>11864</v>
      </c>
      <c r="H3771" s="11" t="s">
        <v>11865</v>
      </c>
    </row>
    <row r="3772" spans="1:8" x14ac:dyDescent="0.3">
      <c r="A3772" s="11" t="s">
        <v>11866</v>
      </c>
      <c r="B3772" s="11">
        <v>2016</v>
      </c>
      <c r="C3772" s="11" t="s">
        <v>11867</v>
      </c>
      <c r="D3772" s="11" t="s">
        <v>11818</v>
      </c>
      <c r="E3772" s="11" t="s">
        <v>11868</v>
      </c>
      <c r="G3772" s="11" t="s">
        <v>11869</v>
      </c>
      <c r="H3772" s="11" t="s">
        <v>11870</v>
      </c>
    </row>
    <row r="3773" spans="1:8" x14ac:dyDescent="0.3">
      <c r="A3773" s="11" t="s">
        <v>11871</v>
      </c>
      <c r="B3773" s="11">
        <v>2016</v>
      </c>
      <c r="C3773" s="11" t="s">
        <v>11872</v>
      </c>
      <c r="D3773" s="11" t="s">
        <v>978</v>
      </c>
      <c r="H3773" s="11" t="s">
        <v>11873</v>
      </c>
    </row>
    <row r="3774" spans="1:8" x14ac:dyDescent="0.3">
      <c r="A3774" s="11" t="s">
        <v>11874</v>
      </c>
      <c r="B3774" s="11">
        <v>2011</v>
      </c>
      <c r="C3774" s="11" t="s">
        <v>6432</v>
      </c>
      <c r="D3774" s="11" t="s">
        <v>6425</v>
      </c>
      <c r="E3774" s="11">
        <v>12</v>
      </c>
      <c r="G3774" s="11" t="s">
        <v>11875</v>
      </c>
      <c r="H3774" s="11" t="s">
        <v>11876</v>
      </c>
    </row>
    <row r="3775" spans="1:8" x14ac:dyDescent="0.3">
      <c r="A3775" s="11" t="s">
        <v>11877</v>
      </c>
      <c r="B3775" s="11">
        <v>2015</v>
      </c>
      <c r="C3775" s="11" t="s">
        <v>11878</v>
      </c>
      <c r="D3775" s="11" t="s">
        <v>11879</v>
      </c>
      <c r="E3775" s="11">
        <v>9489</v>
      </c>
      <c r="G3775" s="11" t="s">
        <v>11880</v>
      </c>
      <c r="H3775" s="11" t="s">
        <v>11881</v>
      </c>
    </row>
    <row r="3776" spans="1:8" x14ac:dyDescent="0.3">
      <c r="A3776" s="11" t="s">
        <v>11882</v>
      </c>
      <c r="B3776" s="11">
        <v>2016</v>
      </c>
      <c r="C3776" s="11" t="s">
        <v>11883</v>
      </c>
      <c r="D3776" s="11" t="s">
        <v>978</v>
      </c>
      <c r="H3776" s="11" t="s">
        <v>11884</v>
      </c>
    </row>
    <row r="3777" spans="1:8" x14ac:dyDescent="0.3">
      <c r="A3777" s="11" t="s">
        <v>11885</v>
      </c>
      <c r="B3777" s="11">
        <v>2021</v>
      </c>
      <c r="C3777" s="11" t="s">
        <v>11886</v>
      </c>
      <c r="D3777" s="11" t="s">
        <v>11887</v>
      </c>
      <c r="H3777" s="11" t="s">
        <v>11888</v>
      </c>
    </row>
    <row r="3778" spans="1:8" x14ac:dyDescent="0.3">
      <c r="A3778" s="11" t="s">
        <v>11889</v>
      </c>
      <c r="B3778" s="11">
        <v>2015</v>
      </c>
      <c r="C3778" s="11" t="s">
        <v>11890</v>
      </c>
      <c r="D3778" s="11" t="s">
        <v>978</v>
      </c>
      <c r="G3778" s="11" t="s">
        <v>1950</v>
      </c>
      <c r="H3778" s="11" t="s">
        <v>11891</v>
      </c>
    </row>
    <row r="3779" spans="1:8" x14ac:dyDescent="0.3">
      <c r="A3779" s="11" t="s">
        <v>11892</v>
      </c>
      <c r="B3779" s="11">
        <v>2017</v>
      </c>
      <c r="C3779" s="11" t="s">
        <v>7904</v>
      </c>
      <c r="D3779" s="11" t="s">
        <v>11893</v>
      </c>
      <c r="G3779" s="11" t="s">
        <v>9092</v>
      </c>
      <c r="H3779" s="11" t="s">
        <v>11894</v>
      </c>
    </row>
    <row r="3780" spans="1:8" x14ac:dyDescent="0.3">
      <c r="A3780" s="11" t="s">
        <v>11895</v>
      </c>
      <c r="B3780" s="11">
        <v>2019</v>
      </c>
      <c r="C3780" s="11" t="s">
        <v>11896</v>
      </c>
      <c r="D3780" s="11" t="s">
        <v>11879</v>
      </c>
      <c r="G3780" s="11" t="s">
        <v>11897</v>
      </c>
    </row>
    <row r="3781" spans="1:8" x14ac:dyDescent="0.3">
      <c r="A3781" s="11" t="s">
        <v>11898</v>
      </c>
      <c r="B3781" s="11">
        <v>2020</v>
      </c>
      <c r="C3781" s="11" t="s">
        <v>2000</v>
      </c>
      <c r="D3781" s="11" t="s">
        <v>2001</v>
      </c>
      <c r="G3781" s="11" t="s">
        <v>2003</v>
      </c>
      <c r="H3781" s="11" t="s">
        <v>2004</v>
      </c>
    </row>
    <row r="3782" spans="1:8" x14ac:dyDescent="0.3">
      <c r="A3782" s="11" t="s">
        <v>11899</v>
      </c>
      <c r="B3782" s="11">
        <v>2019</v>
      </c>
      <c r="C3782" s="11" t="s">
        <v>1944</v>
      </c>
      <c r="D3782" s="11" t="s">
        <v>11900</v>
      </c>
      <c r="G3782" s="11" t="s">
        <v>1946</v>
      </c>
      <c r="H3782" s="11" t="s">
        <v>11901</v>
      </c>
    </row>
    <row r="3783" spans="1:8" x14ac:dyDescent="0.3">
      <c r="A3783" s="11" t="s">
        <v>11902</v>
      </c>
      <c r="B3783" s="11">
        <v>2018</v>
      </c>
      <c r="C3783" s="11" t="s">
        <v>6440</v>
      </c>
      <c r="D3783" s="11" t="s">
        <v>11903</v>
      </c>
      <c r="G3783" s="11" t="s">
        <v>11904</v>
      </c>
      <c r="H3783" s="11" t="s">
        <v>11905</v>
      </c>
    </row>
    <row r="3784" spans="1:8" x14ac:dyDescent="0.3">
      <c r="A3784" s="11" t="s">
        <v>11906</v>
      </c>
      <c r="B3784" s="11">
        <v>2019</v>
      </c>
      <c r="C3784" s="11" t="s">
        <v>11907</v>
      </c>
      <c r="D3784" s="11" t="s">
        <v>11908</v>
      </c>
      <c r="H3784" s="11" t="s">
        <v>11909</v>
      </c>
    </row>
    <row r="3785" spans="1:8" x14ac:dyDescent="0.3">
      <c r="A3785" s="11" t="s">
        <v>11910</v>
      </c>
      <c r="B3785" s="11">
        <v>2021</v>
      </c>
      <c r="C3785" s="11" t="s">
        <v>11911</v>
      </c>
      <c r="D3785" s="11" t="s">
        <v>11912</v>
      </c>
      <c r="E3785" s="11">
        <v>2</v>
      </c>
      <c r="G3785" s="11" t="s">
        <v>11913</v>
      </c>
    </row>
    <row r="3786" spans="1:8" x14ac:dyDescent="0.3">
      <c r="A3786" s="11" t="s">
        <v>11914</v>
      </c>
      <c r="B3786" s="11">
        <v>1992</v>
      </c>
      <c r="C3786" s="11" t="s">
        <v>11915</v>
      </c>
      <c r="D3786" s="11" t="s">
        <v>11916</v>
      </c>
      <c r="E3786" s="11">
        <v>22</v>
      </c>
      <c r="H3786" s="11" t="s">
        <v>11917</v>
      </c>
    </row>
    <row r="3787" spans="1:8" x14ac:dyDescent="0.3">
      <c r="A3787" s="11" t="s">
        <v>11918</v>
      </c>
      <c r="B3787" s="11">
        <v>2020</v>
      </c>
      <c r="C3787" s="11" t="s">
        <v>11919</v>
      </c>
      <c r="D3787" s="11" t="s">
        <v>11920</v>
      </c>
      <c r="G3787" s="11" t="s">
        <v>1946</v>
      </c>
      <c r="H3787" s="11" t="s">
        <v>11921</v>
      </c>
    </row>
    <row r="3788" spans="1:8" x14ac:dyDescent="0.3">
      <c r="A3788" s="11" t="s">
        <v>11853</v>
      </c>
      <c r="B3788" s="11">
        <v>2020</v>
      </c>
      <c r="C3788" s="11" t="s">
        <v>11854</v>
      </c>
      <c r="D3788" s="11" t="s">
        <v>1673</v>
      </c>
      <c r="H3788" s="11" t="s">
        <v>11855</v>
      </c>
    </row>
    <row r="3789" spans="1:8" x14ac:dyDescent="0.3">
      <c r="A3789" s="11" t="s">
        <v>11922</v>
      </c>
      <c r="B3789" s="11">
        <v>2019</v>
      </c>
      <c r="C3789" s="11" t="s">
        <v>11923</v>
      </c>
      <c r="D3789" s="11" t="s">
        <v>11924</v>
      </c>
      <c r="G3789" s="11" t="s">
        <v>11925</v>
      </c>
      <c r="H3789" s="11" t="s">
        <v>11926</v>
      </c>
    </row>
    <row r="3790" spans="1:8" x14ac:dyDescent="0.3">
      <c r="A3790" s="11" t="s">
        <v>11927</v>
      </c>
      <c r="B3790" s="11">
        <v>2018</v>
      </c>
      <c r="C3790" s="11" t="s">
        <v>11928</v>
      </c>
      <c r="D3790" s="11" t="s">
        <v>11929</v>
      </c>
      <c r="G3790" s="11" t="s">
        <v>2128</v>
      </c>
      <c r="H3790" s="11" t="s">
        <v>11930</v>
      </c>
    </row>
    <row r="3791" spans="1:8" x14ac:dyDescent="0.3">
      <c r="A3791" s="11" t="s">
        <v>11931</v>
      </c>
      <c r="B3791" s="11">
        <v>2021</v>
      </c>
      <c r="C3791" s="11" t="s">
        <v>11932</v>
      </c>
      <c r="D3791" s="11" t="s">
        <v>11933</v>
      </c>
      <c r="E3791" s="11">
        <v>25</v>
      </c>
      <c r="G3791" s="11" t="s">
        <v>11934</v>
      </c>
      <c r="H3791" s="11" t="s">
        <v>11935</v>
      </c>
    </row>
    <row r="3792" spans="1:8" x14ac:dyDescent="0.3">
      <c r="A3792" s="11" t="s">
        <v>11936</v>
      </c>
      <c r="B3792" s="11">
        <v>2022</v>
      </c>
      <c r="C3792" s="11" t="s">
        <v>11937</v>
      </c>
      <c r="D3792" s="11" t="s">
        <v>11938</v>
      </c>
      <c r="E3792" s="11">
        <v>28</v>
      </c>
      <c r="G3792" s="11">
        <v>100194</v>
      </c>
      <c r="H3792" s="11" t="s">
        <v>11939</v>
      </c>
    </row>
    <row r="3793" spans="1:8" x14ac:dyDescent="0.3">
      <c r="A3793" s="11" t="s">
        <v>11940</v>
      </c>
      <c r="B3793" s="11">
        <v>2020</v>
      </c>
      <c r="C3793" s="11" t="s">
        <v>11941</v>
      </c>
      <c r="D3793" s="11" t="s">
        <v>11942</v>
      </c>
      <c r="G3793" s="11" t="s">
        <v>11943</v>
      </c>
    </row>
    <row r="3794" spans="1:8" x14ac:dyDescent="0.3">
      <c r="A3794" s="11" t="s">
        <v>11944</v>
      </c>
      <c r="B3794" s="11">
        <v>2021</v>
      </c>
      <c r="C3794" s="11" t="s">
        <v>11945</v>
      </c>
      <c r="D3794" s="11" t="s">
        <v>11946</v>
      </c>
      <c r="G3794" s="11" t="s">
        <v>11947</v>
      </c>
      <c r="H3794" s="11" t="s">
        <v>11948</v>
      </c>
    </row>
    <row r="3795" spans="1:8" x14ac:dyDescent="0.3">
      <c r="A3795" s="11" t="s">
        <v>11949</v>
      </c>
      <c r="B3795" s="11">
        <v>2021</v>
      </c>
      <c r="C3795" s="11" t="s">
        <v>11950</v>
      </c>
      <c r="D3795" s="11" t="s">
        <v>11951</v>
      </c>
      <c r="E3795" s="11">
        <v>2</v>
      </c>
      <c r="G3795" s="11" t="s">
        <v>4010</v>
      </c>
      <c r="H3795" s="11" t="s">
        <v>11952</v>
      </c>
    </row>
    <row r="3796" spans="1:8" x14ac:dyDescent="0.3">
      <c r="A3796" s="11" t="s">
        <v>11953</v>
      </c>
      <c r="B3796" s="11">
        <v>2020</v>
      </c>
      <c r="C3796" s="11" t="s">
        <v>8936</v>
      </c>
      <c r="D3796" s="11" t="s">
        <v>2803</v>
      </c>
      <c r="E3796" s="11">
        <v>11</v>
      </c>
      <c r="F3796" s="11">
        <v>8</v>
      </c>
      <c r="G3796" s="11" t="s">
        <v>8937</v>
      </c>
      <c r="H3796" s="11" t="s">
        <v>8938</v>
      </c>
    </row>
    <row r="3797" spans="1:8" x14ac:dyDescent="0.3">
      <c r="A3797" s="11" t="s">
        <v>11954</v>
      </c>
      <c r="B3797" s="11">
        <v>2023</v>
      </c>
      <c r="C3797" s="11" t="s">
        <v>110</v>
      </c>
      <c r="D3797" s="11" t="s">
        <v>446</v>
      </c>
      <c r="E3797" s="11">
        <v>230</v>
      </c>
      <c r="G3797" s="11">
        <v>120564</v>
      </c>
      <c r="H3797" s="11" t="s">
        <v>11955</v>
      </c>
    </row>
    <row r="3798" spans="1:8" x14ac:dyDescent="0.3">
      <c r="A3798" s="11" t="s">
        <v>11956</v>
      </c>
      <c r="B3798" s="11">
        <v>2017</v>
      </c>
      <c r="C3798" s="11" t="s">
        <v>11957</v>
      </c>
      <c r="D3798" s="11" t="s">
        <v>11958</v>
      </c>
      <c r="G3798" s="11" t="s">
        <v>2326</v>
      </c>
    </row>
    <row r="3799" spans="1:8" x14ac:dyDescent="0.3">
      <c r="A3799" s="11" t="s">
        <v>11959</v>
      </c>
      <c r="B3799" s="11">
        <v>2023</v>
      </c>
      <c r="C3799" s="11" t="s">
        <v>11960</v>
      </c>
      <c r="D3799" s="11" t="s">
        <v>11961</v>
      </c>
      <c r="G3799" s="11" t="s">
        <v>11962</v>
      </c>
    </row>
    <row r="3800" spans="1:8" x14ac:dyDescent="0.3">
      <c r="A3800" s="11" t="s">
        <v>9241</v>
      </c>
      <c r="B3800" s="11">
        <v>2019</v>
      </c>
      <c r="C3800" s="11" t="s">
        <v>4154</v>
      </c>
      <c r="D3800" s="11" t="s">
        <v>480</v>
      </c>
      <c r="G3800" s="11" t="s">
        <v>481</v>
      </c>
    </row>
    <row r="3801" spans="1:8" x14ac:dyDescent="0.3">
      <c r="A3801" s="11" t="s">
        <v>9252</v>
      </c>
      <c r="B3801" s="11">
        <v>2020</v>
      </c>
      <c r="C3801" s="11" t="s">
        <v>11963</v>
      </c>
      <c r="D3801" s="11" t="s">
        <v>9254</v>
      </c>
    </row>
    <row r="3802" spans="1:8" x14ac:dyDescent="0.3">
      <c r="A3802" s="11" t="s">
        <v>11964</v>
      </c>
      <c r="B3802" s="11">
        <v>2018</v>
      </c>
      <c r="C3802" s="11" t="s">
        <v>11965</v>
      </c>
      <c r="D3802" s="11" t="s">
        <v>11966</v>
      </c>
      <c r="G3802" s="11" t="s">
        <v>11967</v>
      </c>
    </row>
    <row r="3803" spans="1:8" x14ac:dyDescent="0.3">
      <c r="A3803" s="11" t="s">
        <v>11968</v>
      </c>
      <c r="B3803" s="11">
        <v>2020</v>
      </c>
      <c r="C3803" s="11" t="s">
        <v>11969</v>
      </c>
      <c r="D3803" s="11" t="s">
        <v>10143</v>
      </c>
    </row>
    <row r="3804" spans="1:8" x14ac:dyDescent="0.3">
      <c r="A3804" s="11" t="s">
        <v>11970</v>
      </c>
      <c r="B3804" s="11">
        <v>2005</v>
      </c>
      <c r="C3804" s="11" t="s">
        <v>11971</v>
      </c>
      <c r="D3804" s="11" t="s">
        <v>11972</v>
      </c>
      <c r="G3804" s="11" t="s">
        <v>1601</v>
      </c>
    </row>
    <row r="3805" spans="1:8" x14ac:dyDescent="0.3">
      <c r="A3805" s="11" t="s">
        <v>11973</v>
      </c>
      <c r="B3805" s="11">
        <v>2017</v>
      </c>
      <c r="C3805" s="11" t="s">
        <v>11974</v>
      </c>
      <c r="D3805" s="11" t="s">
        <v>4056</v>
      </c>
      <c r="E3805" s="11">
        <v>109</v>
      </c>
      <c r="G3805" s="11" t="s">
        <v>11975</v>
      </c>
      <c r="H3805" s="11" t="s">
        <v>11976</v>
      </c>
    </row>
    <row r="3806" spans="1:8" x14ac:dyDescent="0.3">
      <c r="A3806" s="11" t="s">
        <v>7870</v>
      </c>
      <c r="B3806" s="11">
        <v>2015</v>
      </c>
      <c r="C3806" s="11" t="s">
        <v>1919</v>
      </c>
      <c r="D3806" s="11" t="s">
        <v>3205</v>
      </c>
      <c r="E3806" s="11">
        <v>10</v>
      </c>
      <c r="F3806" s="11">
        <v>4</v>
      </c>
      <c r="G3806" s="11" t="s">
        <v>1920</v>
      </c>
    </row>
    <row r="3807" spans="1:8" x14ac:dyDescent="0.3">
      <c r="A3807" s="11" t="s">
        <v>11977</v>
      </c>
      <c r="B3807" s="11">
        <v>2023</v>
      </c>
      <c r="C3807" s="11" t="s">
        <v>11978</v>
      </c>
      <c r="D3807" s="11" t="s">
        <v>3876</v>
      </c>
      <c r="E3807" s="11">
        <v>4</v>
      </c>
      <c r="G3807" s="11" t="s">
        <v>11979</v>
      </c>
    </row>
    <row r="3808" spans="1:8" x14ac:dyDescent="0.3">
      <c r="A3808" s="11" t="s">
        <v>11980</v>
      </c>
      <c r="B3808" s="11">
        <v>2021</v>
      </c>
      <c r="C3808" s="11" t="s">
        <v>11981</v>
      </c>
      <c r="D3808" s="11" t="s">
        <v>11982</v>
      </c>
      <c r="G3808" s="11" t="s">
        <v>2624</v>
      </c>
    </row>
    <row r="3809" spans="1:8" x14ac:dyDescent="0.3">
      <c r="A3809" s="11" t="s">
        <v>11983</v>
      </c>
      <c r="B3809" s="11">
        <v>2024</v>
      </c>
      <c r="C3809" s="11" t="s">
        <v>11984</v>
      </c>
      <c r="D3809" s="11" t="s">
        <v>8462</v>
      </c>
      <c r="G3809" s="11" t="s">
        <v>11985</v>
      </c>
      <c r="H3809" s="11" t="s">
        <v>11986</v>
      </c>
    </row>
    <row r="3810" spans="1:8" x14ac:dyDescent="0.3">
      <c r="A3810" s="11" t="s">
        <v>11987</v>
      </c>
      <c r="B3810" s="11">
        <v>2020</v>
      </c>
      <c r="C3810" s="11" t="s">
        <v>11988</v>
      </c>
      <c r="D3810" s="11" t="s">
        <v>4056</v>
      </c>
      <c r="E3810" s="11">
        <v>171</v>
      </c>
      <c r="G3810" s="11" t="s">
        <v>11989</v>
      </c>
    </row>
    <row r="3811" spans="1:8" x14ac:dyDescent="0.3">
      <c r="A3811" s="11" t="s">
        <v>11990</v>
      </c>
      <c r="B3811" s="11">
        <v>2021</v>
      </c>
      <c r="C3811" s="11" t="s">
        <v>11991</v>
      </c>
      <c r="D3811" s="11" t="s">
        <v>11992</v>
      </c>
      <c r="G3811" s="11" t="s">
        <v>760</v>
      </c>
      <c r="H3811" s="11" t="s">
        <v>11993</v>
      </c>
    </row>
    <row r="3812" spans="1:8" x14ac:dyDescent="0.3">
      <c r="A3812" s="11" t="s">
        <v>11994</v>
      </c>
      <c r="B3812" s="11">
        <v>2024</v>
      </c>
      <c r="C3812" s="11" t="s">
        <v>11995</v>
      </c>
      <c r="D3812" s="11" t="s">
        <v>446</v>
      </c>
      <c r="E3812" s="11">
        <v>210</v>
      </c>
      <c r="G3812" s="11" t="s">
        <v>11996</v>
      </c>
      <c r="H3812" s="11" t="s">
        <v>11997</v>
      </c>
    </row>
    <row r="3813" spans="1:8" x14ac:dyDescent="0.3">
      <c r="A3813" s="11" t="s">
        <v>11998</v>
      </c>
      <c r="B3813" s="11" t="s">
        <v>4098</v>
      </c>
      <c r="C3813" s="11" t="s">
        <v>11999</v>
      </c>
      <c r="D3813" s="11" t="s">
        <v>715</v>
      </c>
    </row>
    <row r="3814" spans="1:8" x14ac:dyDescent="0.3">
      <c r="A3814" s="11" t="s">
        <v>11998</v>
      </c>
      <c r="B3814" s="11" t="s">
        <v>4099</v>
      </c>
      <c r="C3814" s="11" t="s">
        <v>12000</v>
      </c>
      <c r="D3814" s="11" t="s">
        <v>715</v>
      </c>
      <c r="E3814" s="11">
        <v>11</v>
      </c>
      <c r="G3814" s="11" t="s">
        <v>12001</v>
      </c>
      <c r="H3814" s="11" t="s">
        <v>12002</v>
      </c>
    </row>
    <row r="3815" spans="1:8" x14ac:dyDescent="0.3">
      <c r="A3815" s="11" t="s">
        <v>12003</v>
      </c>
      <c r="B3815" s="11">
        <v>2021</v>
      </c>
      <c r="C3815" s="11" t="s">
        <v>12004</v>
      </c>
      <c r="D3815" s="11" t="s">
        <v>12005</v>
      </c>
      <c r="G3815" s="11" t="s">
        <v>760</v>
      </c>
    </row>
    <row r="3816" spans="1:8" x14ac:dyDescent="0.3">
      <c r="A3816" s="11" t="s">
        <v>12006</v>
      </c>
      <c r="B3816" s="11">
        <v>2021</v>
      </c>
      <c r="C3816" s="11" t="s">
        <v>12007</v>
      </c>
      <c r="D3816" s="11" t="s">
        <v>728</v>
      </c>
      <c r="E3816" s="11" t="s">
        <v>12008</v>
      </c>
    </row>
    <row r="3817" spans="1:8" x14ac:dyDescent="0.3">
      <c r="A3817" s="11" t="s">
        <v>12009</v>
      </c>
      <c r="B3817" s="11">
        <v>2020</v>
      </c>
      <c r="C3817" s="11" t="s">
        <v>12010</v>
      </c>
      <c r="D3817" s="11" t="s">
        <v>8266</v>
      </c>
      <c r="G3817" s="11" t="s">
        <v>8267</v>
      </c>
    </row>
    <row r="3818" spans="1:8" x14ac:dyDescent="0.3">
      <c r="A3818" s="11" t="s">
        <v>6185</v>
      </c>
      <c r="B3818" s="11">
        <v>2019</v>
      </c>
      <c r="C3818" s="11" t="s">
        <v>6186</v>
      </c>
      <c r="D3818" s="11" t="s">
        <v>4144</v>
      </c>
      <c r="E3818" s="11">
        <v>10</v>
      </c>
      <c r="F3818" s="11">
        <v>4</v>
      </c>
      <c r="G3818" s="11">
        <v>150</v>
      </c>
    </row>
    <row r="3819" spans="1:8" x14ac:dyDescent="0.3">
      <c r="A3819" s="11" t="s">
        <v>12011</v>
      </c>
      <c r="B3819" s="11">
        <v>1977</v>
      </c>
      <c r="C3819" s="11" t="s">
        <v>12012</v>
      </c>
      <c r="D3819" s="11" t="s">
        <v>12013</v>
      </c>
      <c r="E3819" s="11">
        <v>33</v>
      </c>
      <c r="F3819" s="11">
        <v>1</v>
      </c>
      <c r="G3819" s="11">
        <v>159</v>
      </c>
      <c r="H3819" s="11" t="s">
        <v>12014</v>
      </c>
    </row>
    <row r="3820" spans="1:8" x14ac:dyDescent="0.3">
      <c r="A3820" s="11" t="s">
        <v>12015</v>
      </c>
      <c r="B3820" s="11">
        <v>2023</v>
      </c>
      <c r="C3820" s="11" t="s">
        <v>12016</v>
      </c>
      <c r="D3820" s="11" t="s">
        <v>12017</v>
      </c>
      <c r="G3820" s="11" t="s">
        <v>12018</v>
      </c>
    </row>
    <row r="3821" spans="1:8" x14ac:dyDescent="0.3">
      <c r="A3821" s="11" t="s">
        <v>11162</v>
      </c>
      <c r="B3821" s="11">
        <v>2019</v>
      </c>
      <c r="C3821" s="11" t="s">
        <v>12019</v>
      </c>
      <c r="D3821" s="11" t="s">
        <v>12020</v>
      </c>
      <c r="G3821" s="11" t="s">
        <v>8628</v>
      </c>
    </row>
    <row r="3822" spans="1:8" x14ac:dyDescent="0.3">
      <c r="A3822" s="11" t="s">
        <v>6203</v>
      </c>
      <c r="B3822" s="11">
        <v>2021</v>
      </c>
      <c r="C3822" s="11" t="s">
        <v>6204</v>
      </c>
      <c r="D3822" s="11" t="s">
        <v>4118</v>
      </c>
      <c r="E3822" s="11">
        <v>35</v>
      </c>
      <c r="G3822" s="11" t="s">
        <v>7908</v>
      </c>
    </row>
    <row r="3823" spans="1:8" x14ac:dyDescent="0.3">
      <c r="A3823" s="11" t="s">
        <v>12021</v>
      </c>
      <c r="B3823" s="11">
        <v>2018</v>
      </c>
      <c r="C3823" s="11" t="s">
        <v>12022</v>
      </c>
      <c r="D3823" s="11" t="s">
        <v>3015</v>
      </c>
      <c r="G3823" s="11" t="s">
        <v>12023</v>
      </c>
    </row>
    <row r="3824" spans="1:8" x14ac:dyDescent="0.3">
      <c r="A3824" s="11" t="s">
        <v>12024</v>
      </c>
      <c r="B3824" s="11">
        <v>2010</v>
      </c>
      <c r="C3824" s="11" t="s">
        <v>563</v>
      </c>
      <c r="D3824" s="11" t="s">
        <v>11590</v>
      </c>
      <c r="E3824" s="11">
        <v>9</v>
      </c>
      <c r="F3824" s="11">
        <v>8</v>
      </c>
      <c r="G3824" s="11" t="s">
        <v>565</v>
      </c>
    </row>
    <row r="3825" spans="1:8" x14ac:dyDescent="0.3">
      <c r="A3825" s="11" t="s">
        <v>12025</v>
      </c>
      <c r="B3825" s="11">
        <v>2021</v>
      </c>
      <c r="C3825" s="11" t="s">
        <v>12026</v>
      </c>
      <c r="D3825" s="11" t="s">
        <v>6176</v>
      </c>
      <c r="E3825" s="11">
        <v>54</v>
      </c>
      <c r="F3825" s="11">
        <v>3</v>
      </c>
      <c r="G3825" s="11" t="s">
        <v>12027</v>
      </c>
    </row>
    <row r="3826" spans="1:8" x14ac:dyDescent="0.3">
      <c r="A3826" s="11" t="s">
        <v>12028</v>
      </c>
      <c r="B3826" s="11">
        <v>2021</v>
      </c>
      <c r="C3826" s="11" t="s">
        <v>12029</v>
      </c>
      <c r="D3826" s="11" t="s">
        <v>7866</v>
      </c>
      <c r="G3826" s="11" t="s">
        <v>11067</v>
      </c>
    </row>
    <row r="3827" spans="1:8" x14ac:dyDescent="0.3">
      <c r="A3827" s="11" t="s">
        <v>1004</v>
      </c>
      <c r="B3827" s="11">
        <v>2022</v>
      </c>
      <c r="C3827" s="11" t="s">
        <v>12030</v>
      </c>
      <c r="D3827" s="11" t="s">
        <v>1006</v>
      </c>
      <c r="E3827" s="11">
        <v>8</v>
      </c>
      <c r="F3827" s="11">
        <v>6</v>
      </c>
      <c r="G3827" s="11" t="s">
        <v>1007</v>
      </c>
    </row>
    <row r="3828" spans="1:8" x14ac:dyDescent="0.3">
      <c r="A3828" s="11" t="s">
        <v>12031</v>
      </c>
      <c r="B3828" s="11">
        <v>2024</v>
      </c>
      <c r="C3828" s="11" t="s">
        <v>12032</v>
      </c>
      <c r="D3828" s="11" t="s">
        <v>773</v>
      </c>
      <c r="E3828" s="11">
        <v>83</v>
      </c>
      <c r="F3828" s="11">
        <v>32</v>
      </c>
      <c r="G3828" s="11" t="s">
        <v>12033</v>
      </c>
      <c r="H3828" s="11" t="s">
        <v>12034</v>
      </c>
    </row>
    <row r="3829" spans="1:8" x14ac:dyDescent="0.3">
      <c r="A3829" s="11" t="s">
        <v>6215</v>
      </c>
      <c r="B3829" s="11">
        <v>2014</v>
      </c>
      <c r="C3829" s="11" t="s">
        <v>6216</v>
      </c>
      <c r="D3829" s="11" t="s">
        <v>3755</v>
      </c>
      <c r="G3829" s="11" t="s">
        <v>1057</v>
      </c>
    </row>
    <row r="3830" spans="1:8" x14ac:dyDescent="0.3">
      <c r="A3830" s="11" t="s">
        <v>12035</v>
      </c>
      <c r="B3830" s="11">
        <v>2019</v>
      </c>
      <c r="C3830" s="11" t="s">
        <v>2039</v>
      </c>
      <c r="D3830" s="11" t="s">
        <v>12036</v>
      </c>
    </row>
    <row r="3831" spans="1:8" x14ac:dyDescent="0.3">
      <c r="A3831" s="11" t="s">
        <v>12037</v>
      </c>
      <c r="B3831" s="11">
        <v>2024</v>
      </c>
      <c r="C3831" s="11" t="s">
        <v>12038</v>
      </c>
      <c r="D3831" s="11" t="s">
        <v>12039</v>
      </c>
      <c r="H3831" s="11" t="s">
        <v>12040</v>
      </c>
    </row>
    <row r="3832" spans="1:8" x14ac:dyDescent="0.3">
      <c r="A3832" s="11" t="s">
        <v>12041</v>
      </c>
      <c r="B3832" s="11">
        <v>2023</v>
      </c>
      <c r="C3832" s="11" t="s">
        <v>12042</v>
      </c>
      <c r="D3832" s="11" t="s">
        <v>12043</v>
      </c>
      <c r="G3832" s="11" t="s">
        <v>12044</v>
      </c>
    </row>
    <row r="3833" spans="1:8" x14ac:dyDescent="0.3">
      <c r="A3833" s="11" t="s">
        <v>9824</v>
      </c>
      <c r="B3833" s="11">
        <v>2010</v>
      </c>
      <c r="C3833" s="11" t="s">
        <v>6342</v>
      </c>
      <c r="D3833" s="11" t="s">
        <v>12045</v>
      </c>
      <c r="E3833" s="11">
        <v>23</v>
      </c>
      <c r="G3833" s="11" t="s">
        <v>6344</v>
      </c>
    </row>
    <row r="3834" spans="1:8" x14ac:dyDescent="0.3">
      <c r="A3834" s="11" t="s">
        <v>12046</v>
      </c>
      <c r="B3834" s="11">
        <v>2020</v>
      </c>
      <c r="C3834" s="11" t="s">
        <v>12047</v>
      </c>
      <c r="D3834" s="11" t="s">
        <v>715</v>
      </c>
      <c r="E3834" s="11">
        <v>8</v>
      </c>
      <c r="G3834" s="11" t="s">
        <v>12048</v>
      </c>
    </row>
    <row r="3835" spans="1:8" x14ac:dyDescent="0.3">
      <c r="A3835" s="11" t="s">
        <v>12049</v>
      </c>
      <c r="B3835" s="11">
        <v>2023</v>
      </c>
      <c r="C3835" s="11" t="s">
        <v>12050</v>
      </c>
      <c r="D3835" s="11" t="s">
        <v>12051</v>
      </c>
      <c r="G3835" s="11" t="s">
        <v>12052</v>
      </c>
    </row>
    <row r="3836" spans="1:8" x14ac:dyDescent="0.3">
      <c r="A3836" s="11" t="s">
        <v>12053</v>
      </c>
      <c r="B3836" s="11">
        <v>2020</v>
      </c>
      <c r="C3836" s="11" t="s">
        <v>11941</v>
      </c>
      <c r="D3836" s="11" t="s">
        <v>8348</v>
      </c>
      <c r="G3836" s="11" t="s">
        <v>11943</v>
      </c>
    </row>
    <row r="3837" spans="1:8" x14ac:dyDescent="0.3">
      <c r="A3837" s="11" t="s">
        <v>12054</v>
      </c>
      <c r="B3837" s="11">
        <v>2022</v>
      </c>
      <c r="C3837" s="11" t="s">
        <v>12055</v>
      </c>
      <c r="D3837" s="11" t="s">
        <v>12056</v>
      </c>
      <c r="G3837" s="11" t="s">
        <v>12057</v>
      </c>
    </row>
    <row r="3838" spans="1:8" x14ac:dyDescent="0.3">
      <c r="A3838" s="11" t="s">
        <v>12058</v>
      </c>
      <c r="B3838" s="11">
        <v>2024</v>
      </c>
      <c r="C3838" s="11" t="s">
        <v>12059</v>
      </c>
      <c r="D3838" s="11" t="s">
        <v>8462</v>
      </c>
      <c r="H3838" s="11" t="s">
        <v>12060</v>
      </c>
    </row>
    <row r="3839" spans="1:8" x14ac:dyDescent="0.3">
      <c r="A3839" s="11" t="s">
        <v>12061</v>
      </c>
      <c r="B3839" s="11">
        <v>2023</v>
      </c>
      <c r="C3839" s="11" t="s">
        <v>12062</v>
      </c>
      <c r="D3839" s="11" t="s">
        <v>8612</v>
      </c>
      <c r="G3839" s="11" t="s">
        <v>1622</v>
      </c>
    </row>
    <row r="3840" spans="1:8" x14ac:dyDescent="0.3">
      <c r="A3840" s="11" t="s">
        <v>12063</v>
      </c>
      <c r="B3840" s="11">
        <v>2021</v>
      </c>
      <c r="C3840" s="11" t="s">
        <v>12064</v>
      </c>
      <c r="D3840" s="11" t="s">
        <v>12065</v>
      </c>
    </row>
    <row r="3841" spans="1:8" x14ac:dyDescent="0.3">
      <c r="A3841" s="11" t="s">
        <v>645</v>
      </c>
      <c r="B3841" s="11">
        <v>2016</v>
      </c>
      <c r="C3841" s="11" t="s">
        <v>739</v>
      </c>
      <c r="D3841" s="11" t="s">
        <v>647</v>
      </c>
      <c r="G3841" s="11" t="s">
        <v>648</v>
      </c>
    </row>
    <row r="3842" spans="1:8" x14ac:dyDescent="0.3">
      <c r="A3842" s="11" t="s">
        <v>12066</v>
      </c>
      <c r="B3842" s="11">
        <v>2022</v>
      </c>
      <c r="C3842" s="11" t="s">
        <v>12067</v>
      </c>
      <c r="D3842" s="11" t="s">
        <v>12068</v>
      </c>
      <c r="E3842" s="11">
        <v>2</v>
      </c>
      <c r="F3842" s="11">
        <v>1</v>
      </c>
      <c r="G3842" s="11">
        <v>1</v>
      </c>
    </row>
    <row r="3843" spans="1:8" x14ac:dyDescent="0.3">
      <c r="A3843" s="11" t="s">
        <v>12069</v>
      </c>
      <c r="B3843" s="11">
        <v>2024</v>
      </c>
      <c r="C3843" s="11" t="s">
        <v>12070</v>
      </c>
      <c r="D3843" s="11" t="s">
        <v>5974</v>
      </c>
      <c r="E3843" s="11">
        <v>11</v>
      </c>
      <c r="F3843" s="11">
        <v>2</v>
      </c>
      <c r="G3843" s="11" t="s">
        <v>12071</v>
      </c>
      <c r="H3843" s="11" t="s">
        <v>12072</v>
      </c>
    </row>
    <row r="3844" spans="1:8" x14ac:dyDescent="0.3">
      <c r="A3844" s="11" t="s">
        <v>459</v>
      </c>
      <c r="B3844" s="11">
        <v>2018</v>
      </c>
      <c r="C3844" s="11" t="s">
        <v>460</v>
      </c>
      <c r="D3844" s="11" t="s">
        <v>12073</v>
      </c>
      <c r="E3844" s="11">
        <v>23</v>
      </c>
      <c r="G3844" s="11" t="s">
        <v>462</v>
      </c>
      <c r="H3844" s="11" t="s">
        <v>463</v>
      </c>
    </row>
    <row r="3845" spans="1:8" x14ac:dyDescent="0.3">
      <c r="A3845" s="11" t="s">
        <v>12074</v>
      </c>
      <c r="B3845" s="11">
        <v>2022</v>
      </c>
      <c r="C3845" s="11" t="s">
        <v>12075</v>
      </c>
      <c r="D3845" s="11" t="s">
        <v>12076</v>
      </c>
      <c r="G3845" s="11" t="s">
        <v>12077</v>
      </c>
    </row>
    <row r="3846" spans="1:8" x14ac:dyDescent="0.3">
      <c r="A3846" s="11" t="s">
        <v>11065</v>
      </c>
      <c r="B3846" s="11">
        <v>2018</v>
      </c>
      <c r="C3846" s="11" t="s">
        <v>12078</v>
      </c>
      <c r="D3846" s="11" t="s">
        <v>5239</v>
      </c>
      <c r="E3846" s="11">
        <v>2263</v>
      </c>
      <c r="G3846" s="11" t="s">
        <v>12079</v>
      </c>
    </row>
    <row r="3847" spans="1:8" x14ac:dyDescent="0.3">
      <c r="A3847" s="11" t="s">
        <v>12080</v>
      </c>
      <c r="B3847" s="11">
        <v>2022</v>
      </c>
      <c r="C3847" s="11" t="s">
        <v>12081</v>
      </c>
      <c r="D3847" s="11" t="s">
        <v>5974</v>
      </c>
      <c r="E3847" s="11">
        <v>10</v>
      </c>
      <c r="F3847" s="11">
        <v>5</v>
      </c>
      <c r="G3847" s="11" t="s">
        <v>12082</v>
      </c>
      <c r="H3847" s="11" t="s">
        <v>12083</v>
      </c>
    </row>
    <row r="3848" spans="1:8" x14ac:dyDescent="0.3">
      <c r="A3848" s="11" t="s">
        <v>12084</v>
      </c>
      <c r="B3848" s="11">
        <v>2018</v>
      </c>
      <c r="C3848" s="11" t="s">
        <v>4157</v>
      </c>
      <c r="D3848" s="11" t="s">
        <v>5239</v>
      </c>
      <c r="E3848" s="11">
        <v>2253</v>
      </c>
      <c r="G3848" s="11" t="s">
        <v>2326</v>
      </c>
    </row>
    <row r="3849" spans="1:8" x14ac:dyDescent="0.3">
      <c r="A3849" s="11" t="s">
        <v>12085</v>
      </c>
      <c r="B3849" s="11">
        <v>2023</v>
      </c>
      <c r="C3849" s="11" t="s">
        <v>12086</v>
      </c>
      <c r="D3849" s="11" t="s">
        <v>9259</v>
      </c>
      <c r="G3849" s="11" t="s">
        <v>12087</v>
      </c>
    </row>
    <row r="3850" spans="1:8" x14ac:dyDescent="0.3">
      <c r="A3850" s="11" t="s">
        <v>12088</v>
      </c>
      <c r="B3850" s="11">
        <v>2023</v>
      </c>
      <c r="C3850" s="11" t="s">
        <v>12089</v>
      </c>
      <c r="D3850" s="11" t="s">
        <v>715</v>
      </c>
      <c r="E3850" s="11">
        <v>11</v>
      </c>
      <c r="G3850" s="11" t="s">
        <v>12090</v>
      </c>
      <c r="H3850" s="11" t="s">
        <v>12091</v>
      </c>
    </row>
    <row r="3851" spans="1:8" x14ac:dyDescent="0.3">
      <c r="A3851" s="11" t="s">
        <v>3552</v>
      </c>
      <c r="B3851" s="11">
        <v>2024</v>
      </c>
      <c r="C3851" s="11" t="s">
        <v>12092</v>
      </c>
      <c r="D3851" s="8" t="s">
        <v>12093</v>
      </c>
      <c r="H3851" s="8" t="s">
        <v>12094</v>
      </c>
    </row>
    <row r="3852" spans="1:8" x14ac:dyDescent="0.3">
      <c r="A3852" s="11" t="s">
        <v>12095</v>
      </c>
      <c r="B3852" s="11">
        <v>2022</v>
      </c>
      <c r="C3852" s="11" t="s">
        <v>12096</v>
      </c>
      <c r="D3852" s="11" t="s">
        <v>12097</v>
      </c>
      <c r="G3852" s="11" t="s">
        <v>12098</v>
      </c>
      <c r="H3852" s="11" t="s">
        <v>12099</v>
      </c>
    </row>
    <row r="3853" spans="1:8" x14ac:dyDescent="0.3">
      <c r="A3853" s="11" t="s">
        <v>809</v>
      </c>
      <c r="B3853" s="11">
        <v>2023</v>
      </c>
      <c r="C3853" s="11" t="s">
        <v>10090</v>
      </c>
      <c r="D3853" s="11" t="s">
        <v>12100</v>
      </c>
      <c r="E3853" s="11">
        <v>126</v>
      </c>
      <c r="G3853" s="11">
        <v>106991</v>
      </c>
      <c r="H3853" s="11" t="s">
        <v>10091</v>
      </c>
    </row>
    <row r="3854" spans="1:8" x14ac:dyDescent="0.3">
      <c r="A3854" s="11" t="s">
        <v>12101</v>
      </c>
      <c r="B3854" s="11">
        <v>2024</v>
      </c>
      <c r="C3854" s="11" t="s">
        <v>12102</v>
      </c>
      <c r="D3854" s="11" t="s">
        <v>12103</v>
      </c>
      <c r="G3854" s="11" t="s">
        <v>2356</v>
      </c>
    </row>
    <row r="3855" spans="1:8" x14ac:dyDescent="0.3">
      <c r="A3855" s="11" t="s">
        <v>12104</v>
      </c>
      <c r="B3855" s="11">
        <v>2023</v>
      </c>
      <c r="C3855" s="11" t="s">
        <v>12105</v>
      </c>
      <c r="D3855" s="11" t="s">
        <v>991</v>
      </c>
      <c r="G3855" s="11">
        <v>101887</v>
      </c>
      <c r="H3855" s="11" t="s">
        <v>12106</v>
      </c>
    </row>
    <row r="3856" spans="1:8" x14ac:dyDescent="0.3">
      <c r="A3856" s="11" t="s">
        <v>12107</v>
      </c>
      <c r="B3856" s="11">
        <v>2023</v>
      </c>
      <c r="C3856" s="11" t="s">
        <v>12108</v>
      </c>
      <c r="D3856" s="11" t="s">
        <v>12109</v>
      </c>
      <c r="E3856" s="11">
        <v>18</v>
      </c>
      <c r="F3856" s="11">
        <v>10</v>
      </c>
      <c r="G3856" s="11" t="s">
        <v>12110</v>
      </c>
      <c r="H3856" s="11" t="s">
        <v>12111</v>
      </c>
    </row>
    <row r="3857" spans="1:8" x14ac:dyDescent="0.3">
      <c r="A3857" s="11" t="s">
        <v>836</v>
      </c>
      <c r="B3857" s="11">
        <v>2019</v>
      </c>
      <c r="C3857" s="11" t="s">
        <v>3718</v>
      </c>
      <c r="D3857" s="11" t="s">
        <v>8477</v>
      </c>
      <c r="G3857" s="11" t="s">
        <v>839</v>
      </c>
      <c r="H3857" s="11" t="s">
        <v>8246</v>
      </c>
    </row>
    <row r="3858" spans="1:8" x14ac:dyDescent="0.3">
      <c r="A3858" s="11" t="s">
        <v>12112</v>
      </c>
      <c r="B3858" s="11">
        <v>2024</v>
      </c>
      <c r="C3858" s="11" t="s">
        <v>12113</v>
      </c>
      <c r="D3858" s="11" t="s">
        <v>1583</v>
      </c>
      <c r="H3858" s="8" t="s">
        <v>12114</v>
      </c>
    </row>
    <row r="3859" spans="1:8" x14ac:dyDescent="0.3">
      <c r="A3859" s="11" t="s">
        <v>12115</v>
      </c>
      <c r="B3859" s="11">
        <v>2022</v>
      </c>
      <c r="C3859" s="11" t="s">
        <v>12116</v>
      </c>
      <c r="D3859" s="11" t="s">
        <v>12097</v>
      </c>
      <c r="G3859" s="11" t="s">
        <v>12117</v>
      </c>
      <c r="H3859" s="11" t="s">
        <v>12118</v>
      </c>
    </row>
    <row r="3860" spans="1:8" x14ac:dyDescent="0.3">
      <c r="A3860" s="11" t="s">
        <v>5286</v>
      </c>
      <c r="B3860" s="11">
        <v>2024</v>
      </c>
      <c r="C3860" s="11" t="s">
        <v>12119</v>
      </c>
      <c r="D3860" s="11" t="s">
        <v>446</v>
      </c>
      <c r="E3860" s="11">
        <v>235</v>
      </c>
      <c r="G3860" s="11">
        <v>121115</v>
      </c>
      <c r="H3860" s="11" t="s">
        <v>12120</v>
      </c>
    </row>
    <row r="3861" spans="1:8" x14ac:dyDescent="0.3">
      <c r="A3861" s="11" t="s">
        <v>12121</v>
      </c>
      <c r="B3861" s="11">
        <v>2023</v>
      </c>
      <c r="C3861" s="11" t="s">
        <v>12122</v>
      </c>
      <c r="D3861" s="11" t="s">
        <v>991</v>
      </c>
      <c r="E3861" s="11">
        <v>91</v>
      </c>
      <c r="G3861" s="11" t="s">
        <v>12123</v>
      </c>
      <c r="H3861" s="11" t="s">
        <v>12124</v>
      </c>
    </row>
    <row r="3862" spans="1:8" x14ac:dyDescent="0.3">
      <c r="A3862" s="11" t="s">
        <v>12125</v>
      </c>
      <c r="B3862" s="11">
        <v>2021</v>
      </c>
      <c r="C3862" s="11" t="s">
        <v>12126</v>
      </c>
      <c r="D3862" s="11" t="s">
        <v>704</v>
      </c>
      <c r="E3862" s="11">
        <v>114</v>
      </c>
      <c r="G3862" s="11" t="s">
        <v>12127</v>
      </c>
      <c r="H3862" s="11" t="s">
        <v>12128</v>
      </c>
    </row>
    <row r="3863" spans="1:8" x14ac:dyDescent="0.3">
      <c r="A3863" s="11" t="s">
        <v>12129</v>
      </c>
      <c r="B3863" s="11">
        <v>2022</v>
      </c>
      <c r="C3863" s="11" t="s">
        <v>12130</v>
      </c>
      <c r="D3863" s="11" t="s">
        <v>5974</v>
      </c>
      <c r="E3863" s="11">
        <v>10</v>
      </c>
      <c r="F3863" s="11">
        <v>2</v>
      </c>
      <c r="G3863" s="11" t="s">
        <v>12131</v>
      </c>
      <c r="H3863" s="11" t="s">
        <v>12132</v>
      </c>
    </row>
    <row r="3864" spans="1:8" x14ac:dyDescent="0.3">
      <c r="A3864" s="11" t="s">
        <v>12133</v>
      </c>
      <c r="B3864" s="11">
        <v>2020</v>
      </c>
      <c r="C3864" s="11" t="s">
        <v>540</v>
      </c>
      <c r="D3864" s="11" t="s">
        <v>12134</v>
      </c>
      <c r="G3864" s="11" t="s">
        <v>12135</v>
      </c>
    </row>
    <row r="3865" spans="1:8" x14ac:dyDescent="0.3">
      <c r="A3865" s="11" t="s">
        <v>12136</v>
      </c>
      <c r="B3865" s="11">
        <v>2022</v>
      </c>
      <c r="C3865" s="11" t="s">
        <v>12137</v>
      </c>
      <c r="D3865" s="11" t="s">
        <v>12097</v>
      </c>
      <c r="G3865" s="11" t="s">
        <v>12138</v>
      </c>
      <c r="H3865" s="11" t="s">
        <v>12139</v>
      </c>
    </row>
    <row r="3866" spans="1:8" x14ac:dyDescent="0.3">
      <c r="A3866" s="11" t="s">
        <v>12140</v>
      </c>
      <c r="B3866" s="11">
        <v>2023</v>
      </c>
      <c r="C3866" s="11" t="s">
        <v>12141</v>
      </c>
      <c r="D3866" s="11" t="s">
        <v>12142</v>
      </c>
      <c r="G3866" s="11" t="s">
        <v>12143</v>
      </c>
      <c r="H3866" s="11" t="s">
        <v>12144</v>
      </c>
    </row>
    <row r="3867" spans="1:8" x14ac:dyDescent="0.3">
      <c r="A3867" s="11" t="s">
        <v>12145</v>
      </c>
      <c r="B3867" s="11">
        <v>2017</v>
      </c>
      <c r="C3867" s="11" t="s">
        <v>7959</v>
      </c>
      <c r="D3867" s="11" t="s">
        <v>1091</v>
      </c>
      <c r="E3867" s="11">
        <v>30</v>
      </c>
    </row>
    <row r="3868" spans="1:8" x14ac:dyDescent="0.3">
      <c r="A3868" s="11" t="s">
        <v>12146</v>
      </c>
      <c r="B3868" s="11">
        <v>2022</v>
      </c>
      <c r="C3868" s="11" t="s">
        <v>12147</v>
      </c>
      <c r="D3868" s="11" t="s">
        <v>12148</v>
      </c>
      <c r="G3868" s="11" t="s">
        <v>12149</v>
      </c>
    </row>
    <row r="3869" spans="1:8" x14ac:dyDescent="0.3">
      <c r="A3869" s="11" t="s">
        <v>12150</v>
      </c>
      <c r="B3869" s="11">
        <v>2018</v>
      </c>
      <c r="C3869" s="11" t="s">
        <v>12151</v>
      </c>
      <c r="D3869" s="11" t="s">
        <v>3647</v>
      </c>
      <c r="E3869" s="11">
        <v>42</v>
      </c>
      <c r="F3869" s="11">
        <v>2</v>
      </c>
      <c r="G3869" s="11" t="s">
        <v>12152</v>
      </c>
      <c r="H3869" s="11" t="s">
        <v>12153</v>
      </c>
    </row>
    <row r="3870" spans="1:8" x14ac:dyDescent="0.3">
      <c r="A3870" s="11" t="s">
        <v>12154</v>
      </c>
      <c r="B3870" s="11">
        <v>2016</v>
      </c>
      <c r="C3870" s="11" t="s">
        <v>11867</v>
      </c>
      <c r="D3870" s="11" t="s">
        <v>9437</v>
      </c>
      <c r="G3870" s="11" t="s">
        <v>11869</v>
      </c>
      <c r="H3870" s="11" t="s">
        <v>11870</v>
      </c>
    </row>
    <row r="3871" spans="1:8" x14ac:dyDescent="0.3">
      <c r="A3871" s="11" t="s">
        <v>12155</v>
      </c>
      <c r="B3871" s="11">
        <v>2021</v>
      </c>
      <c r="C3871" s="11" t="s">
        <v>12156</v>
      </c>
      <c r="D3871" s="11" t="s">
        <v>3979</v>
      </c>
      <c r="G3871" s="11" t="s">
        <v>12157</v>
      </c>
    </row>
    <row r="3872" spans="1:8" x14ac:dyDescent="0.3">
      <c r="A3872" s="11" t="s">
        <v>12158</v>
      </c>
      <c r="B3872" s="11">
        <v>2016</v>
      </c>
      <c r="C3872" s="11" t="s">
        <v>12159</v>
      </c>
      <c r="D3872" s="11" t="s">
        <v>12160</v>
      </c>
      <c r="G3872" s="11" t="s">
        <v>12161</v>
      </c>
      <c r="H3872" s="11" t="s">
        <v>12162</v>
      </c>
    </row>
    <row r="3873" spans="1:8" x14ac:dyDescent="0.3">
      <c r="A3873" s="11" t="s">
        <v>12163</v>
      </c>
      <c r="B3873" s="11">
        <v>2021</v>
      </c>
      <c r="C3873" s="11" t="s">
        <v>12164</v>
      </c>
      <c r="D3873" s="11" t="s">
        <v>9259</v>
      </c>
      <c r="G3873" s="11" t="s">
        <v>12165</v>
      </c>
    </row>
    <row r="3874" spans="1:8" x14ac:dyDescent="0.3">
      <c r="A3874" s="11" t="s">
        <v>12166</v>
      </c>
      <c r="B3874" s="11">
        <v>2022</v>
      </c>
      <c r="C3874" s="11" t="s">
        <v>12167</v>
      </c>
      <c r="D3874" s="11" t="s">
        <v>3979</v>
      </c>
      <c r="G3874" s="11" t="s">
        <v>12168</v>
      </c>
    </row>
    <row r="3875" spans="1:8" x14ac:dyDescent="0.3">
      <c r="A3875" s="11" t="s">
        <v>12169</v>
      </c>
      <c r="B3875" s="11">
        <v>2019</v>
      </c>
      <c r="C3875" s="11" t="s">
        <v>12170</v>
      </c>
      <c r="D3875" s="11" t="s">
        <v>12171</v>
      </c>
      <c r="H3875" s="11" t="s">
        <v>12172</v>
      </c>
    </row>
    <row r="3876" spans="1:8" x14ac:dyDescent="0.3">
      <c r="A3876" s="11" t="s">
        <v>12173</v>
      </c>
      <c r="B3876" s="11">
        <v>2023</v>
      </c>
      <c r="C3876" s="11" t="s">
        <v>12174</v>
      </c>
      <c r="D3876" s="11" t="s">
        <v>7931</v>
      </c>
      <c r="G3876" s="11" t="s">
        <v>12175</v>
      </c>
      <c r="H3876" s="11" t="s">
        <v>12176</v>
      </c>
    </row>
    <row r="3877" spans="1:8" x14ac:dyDescent="0.3">
      <c r="A3877" s="11" t="s">
        <v>12177</v>
      </c>
      <c r="B3877" s="11">
        <v>2024</v>
      </c>
      <c r="C3877" s="11" t="s">
        <v>263</v>
      </c>
      <c r="D3877" s="11" t="s">
        <v>446</v>
      </c>
      <c r="E3877" s="11">
        <v>236</v>
      </c>
      <c r="G3877" s="11">
        <v>121228</v>
      </c>
      <c r="H3877" s="11" t="s">
        <v>12178</v>
      </c>
    </row>
    <row r="3878" spans="1:8" x14ac:dyDescent="0.3">
      <c r="A3878" s="11" t="s">
        <v>12179</v>
      </c>
      <c r="B3878" s="11">
        <v>2022</v>
      </c>
      <c r="C3878" s="11" t="s">
        <v>12180</v>
      </c>
      <c r="D3878" s="11" t="s">
        <v>12181</v>
      </c>
      <c r="G3878" s="11" t="s">
        <v>12182</v>
      </c>
      <c r="H3878" s="11" t="s">
        <v>12183</v>
      </c>
    </row>
    <row r="3879" spans="1:8" x14ac:dyDescent="0.3">
      <c r="A3879" s="11" t="s">
        <v>12184</v>
      </c>
      <c r="B3879" s="11">
        <v>2022</v>
      </c>
      <c r="C3879" s="11" t="s">
        <v>12185</v>
      </c>
      <c r="D3879" s="11" t="s">
        <v>8429</v>
      </c>
      <c r="G3879" s="11" t="s">
        <v>12186</v>
      </c>
    </row>
    <row r="3880" spans="1:8" x14ac:dyDescent="0.3">
      <c r="A3880" s="11" t="s">
        <v>12187</v>
      </c>
      <c r="B3880" s="11">
        <v>2022</v>
      </c>
      <c r="C3880" s="11" t="s">
        <v>12188</v>
      </c>
      <c r="D3880" s="11" t="s">
        <v>12097</v>
      </c>
      <c r="G3880" s="11" t="s">
        <v>12189</v>
      </c>
      <c r="H3880" s="11" t="s">
        <v>12190</v>
      </c>
    </row>
    <row r="3881" spans="1:8" x14ac:dyDescent="0.3">
      <c r="A3881" s="11" t="s">
        <v>10293</v>
      </c>
      <c r="B3881" s="11">
        <v>2024</v>
      </c>
      <c r="C3881" s="11" t="s">
        <v>12191</v>
      </c>
      <c r="D3881" s="11"/>
      <c r="G3881" s="8" t="s">
        <v>12192</v>
      </c>
    </row>
    <row r="3882" spans="1:8" x14ac:dyDescent="0.3">
      <c r="A3882" s="11" t="s">
        <v>12193</v>
      </c>
      <c r="B3882" s="11">
        <v>2023</v>
      </c>
      <c r="C3882" s="11" t="s">
        <v>12194</v>
      </c>
      <c r="D3882" s="11" t="s">
        <v>5617</v>
      </c>
      <c r="G3882" s="11" t="s">
        <v>1930</v>
      </c>
      <c r="H3882" s="11" t="s">
        <v>12195</v>
      </c>
    </row>
    <row r="3883" spans="1:8" x14ac:dyDescent="0.3">
      <c r="A3883" s="11" t="s">
        <v>718</v>
      </c>
      <c r="B3883" s="11">
        <v>2020</v>
      </c>
      <c r="C3883" s="11" t="s">
        <v>12196</v>
      </c>
      <c r="D3883" s="11" t="s">
        <v>597</v>
      </c>
      <c r="E3883" s="11">
        <v>57</v>
      </c>
      <c r="F3883" s="11">
        <v>6</v>
      </c>
      <c r="G3883" s="11">
        <v>102360</v>
      </c>
      <c r="H3883" s="11" t="s">
        <v>4050</v>
      </c>
    </row>
    <row r="3884" spans="1:8" x14ac:dyDescent="0.3">
      <c r="A3884" s="11" t="s">
        <v>12197</v>
      </c>
      <c r="B3884" s="11">
        <v>2018</v>
      </c>
      <c r="C3884" s="11" t="s">
        <v>12198</v>
      </c>
      <c r="D3884" s="11" t="s">
        <v>5239</v>
      </c>
      <c r="E3884" s="11">
        <v>2263</v>
      </c>
      <c r="G3884" s="11" t="s">
        <v>2326</v>
      </c>
    </row>
    <row r="3885" spans="1:8" x14ac:dyDescent="0.3">
      <c r="A3885" s="11" t="s">
        <v>12199</v>
      </c>
      <c r="B3885" s="11">
        <v>2021</v>
      </c>
      <c r="C3885" s="11" t="s">
        <v>12200</v>
      </c>
      <c r="D3885" s="11" t="s">
        <v>8859</v>
      </c>
      <c r="E3885" s="11">
        <v>15</v>
      </c>
      <c r="F3885" s="11">
        <v>4</v>
      </c>
      <c r="G3885" s="11" t="s">
        <v>4929</v>
      </c>
      <c r="H3885" s="11" t="s">
        <v>12201</v>
      </c>
    </row>
    <row r="3886" spans="1:8" x14ac:dyDescent="0.3">
      <c r="A3886" s="11" t="s">
        <v>12202</v>
      </c>
      <c r="B3886" s="11">
        <v>2023</v>
      </c>
      <c r="C3886" s="11" t="s">
        <v>12203</v>
      </c>
      <c r="D3886" s="11" t="s">
        <v>12204</v>
      </c>
      <c r="H3886" s="11" t="s">
        <v>12205</v>
      </c>
    </row>
    <row r="3887" spans="1:8" x14ac:dyDescent="0.3">
      <c r="A3887" s="11" t="s">
        <v>12206</v>
      </c>
      <c r="B3887" s="11">
        <v>2020</v>
      </c>
      <c r="C3887" s="11" t="s">
        <v>11474</v>
      </c>
      <c r="D3887" s="11" t="s">
        <v>3169</v>
      </c>
      <c r="E3887" s="11">
        <v>20</v>
      </c>
      <c r="F3887" s="11">
        <v>2</v>
      </c>
      <c r="G3887" s="11" t="s">
        <v>1799</v>
      </c>
      <c r="H3887" s="11" t="s">
        <v>1800</v>
      </c>
    </row>
    <row r="3888" spans="1:8" x14ac:dyDescent="0.3">
      <c r="A3888" s="11" t="s">
        <v>6057</v>
      </c>
      <c r="B3888" s="11">
        <v>2024</v>
      </c>
      <c r="C3888" s="11" t="s">
        <v>364</v>
      </c>
      <c r="D3888" s="11" t="s">
        <v>485</v>
      </c>
      <c r="G3888" s="11">
        <v>111386</v>
      </c>
      <c r="H3888" s="11" t="s">
        <v>12207</v>
      </c>
    </row>
    <row r="3889" spans="1:8" x14ac:dyDescent="0.3">
      <c r="A3889" s="11" t="s">
        <v>12208</v>
      </c>
      <c r="B3889" s="11">
        <v>2020</v>
      </c>
      <c r="C3889" s="11" t="s">
        <v>12209</v>
      </c>
      <c r="D3889" s="11" t="s">
        <v>12210</v>
      </c>
      <c r="G3889" s="11" t="s">
        <v>12211</v>
      </c>
      <c r="H3889" s="11" t="s">
        <v>12212</v>
      </c>
    </row>
    <row r="3890" spans="1:8" x14ac:dyDescent="0.3">
      <c r="A3890" s="11" t="s">
        <v>12213</v>
      </c>
      <c r="B3890" s="11">
        <v>2021</v>
      </c>
      <c r="C3890" s="11" t="s">
        <v>12214</v>
      </c>
      <c r="D3890" s="11" t="s">
        <v>3979</v>
      </c>
      <c r="G3890" s="11" t="s">
        <v>12215</v>
      </c>
    </row>
    <row r="3891" spans="1:8" x14ac:dyDescent="0.3">
      <c r="A3891" s="11" t="s">
        <v>12216</v>
      </c>
      <c r="B3891" s="11">
        <v>2023</v>
      </c>
      <c r="C3891" s="11" t="s">
        <v>423</v>
      </c>
      <c r="D3891" s="11" t="s">
        <v>597</v>
      </c>
      <c r="E3891" s="11">
        <v>60</v>
      </c>
      <c r="F3891" s="11">
        <v>5</v>
      </c>
      <c r="G3891" s="11">
        <v>103450</v>
      </c>
      <c r="H3891" s="11" t="s">
        <v>10061</v>
      </c>
    </row>
    <row r="3892" spans="1:8" x14ac:dyDescent="0.3">
      <c r="A3892" s="11" t="s">
        <v>12217</v>
      </c>
      <c r="B3892" s="11">
        <v>2023</v>
      </c>
      <c r="C3892" s="11" t="s">
        <v>12218</v>
      </c>
      <c r="D3892" s="11" t="s">
        <v>4646</v>
      </c>
      <c r="E3892" s="11">
        <v>213</v>
      </c>
      <c r="G3892" s="11">
        <v>108180</v>
      </c>
      <c r="H3892" s="11" t="s">
        <v>12219</v>
      </c>
    </row>
    <row r="3893" spans="1:8" x14ac:dyDescent="0.3">
      <c r="A3893" s="11" t="s">
        <v>12220</v>
      </c>
      <c r="B3893" s="11">
        <v>2023</v>
      </c>
      <c r="C3893" s="11" t="s">
        <v>12221</v>
      </c>
      <c r="D3893" s="11" t="s">
        <v>597</v>
      </c>
      <c r="E3893" s="11">
        <v>60</v>
      </c>
      <c r="F3893" s="11">
        <v>5</v>
      </c>
      <c r="G3893" s="11">
        <v>103474</v>
      </c>
      <c r="H3893" s="11" t="s">
        <v>12222</v>
      </c>
    </row>
    <row r="3894" spans="1:8" x14ac:dyDescent="0.3">
      <c r="A3894" s="11" t="s">
        <v>12223</v>
      </c>
      <c r="B3894" s="11">
        <v>2023</v>
      </c>
      <c r="C3894" s="11" t="s">
        <v>12224</v>
      </c>
      <c r="D3894" s="11" t="s">
        <v>12225</v>
      </c>
      <c r="G3894" s="11" t="s">
        <v>12226</v>
      </c>
    </row>
    <row r="3895" spans="1:8" x14ac:dyDescent="0.3">
      <c r="A3895" s="11" t="s">
        <v>12053</v>
      </c>
      <c r="B3895" s="11">
        <v>2020</v>
      </c>
      <c r="C3895" s="11" t="s">
        <v>12227</v>
      </c>
      <c r="D3895" s="11" t="s">
        <v>8348</v>
      </c>
      <c r="G3895" s="11" t="s">
        <v>11943</v>
      </c>
    </row>
    <row r="3896" spans="1:8" x14ac:dyDescent="0.3">
      <c r="A3896" s="11" t="s">
        <v>12228</v>
      </c>
      <c r="B3896" s="11">
        <v>2018</v>
      </c>
      <c r="C3896" s="11" t="s">
        <v>12229</v>
      </c>
      <c r="D3896" s="11" t="s">
        <v>9437</v>
      </c>
      <c r="G3896" s="11" t="s">
        <v>12230</v>
      </c>
    </row>
    <row r="3897" spans="1:8" x14ac:dyDescent="0.3">
      <c r="A3897" s="11" t="s">
        <v>12231</v>
      </c>
      <c r="B3897" s="11">
        <v>2021</v>
      </c>
      <c r="C3897" s="11" t="s">
        <v>12232</v>
      </c>
      <c r="D3897" s="11" t="s">
        <v>12233</v>
      </c>
      <c r="G3897" s="11" t="s">
        <v>12234</v>
      </c>
    </row>
    <row r="3898" spans="1:8" x14ac:dyDescent="0.3">
      <c r="A3898" s="11" t="s">
        <v>12235</v>
      </c>
      <c r="B3898" s="11">
        <v>2019</v>
      </c>
      <c r="C3898" s="11" t="s">
        <v>12236</v>
      </c>
      <c r="D3898" s="11" t="s">
        <v>12237</v>
      </c>
      <c r="H3898" s="11" t="s">
        <v>12238</v>
      </c>
    </row>
    <row r="3899" spans="1:8" x14ac:dyDescent="0.3">
      <c r="A3899" s="11" t="s">
        <v>12239</v>
      </c>
      <c r="B3899" s="11">
        <v>2023</v>
      </c>
      <c r="C3899" s="11" t="s">
        <v>12240</v>
      </c>
      <c r="D3899" s="11" t="s">
        <v>12241</v>
      </c>
      <c r="G3899" s="11" t="s">
        <v>12242</v>
      </c>
      <c r="H3899" s="11" t="s">
        <v>12243</v>
      </c>
    </row>
    <row r="3900" spans="1:8" x14ac:dyDescent="0.3">
      <c r="A3900" s="11" t="s">
        <v>3846</v>
      </c>
      <c r="B3900" s="11">
        <v>2017</v>
      </c>
      <c r="C3900" s="11" t="s">
        <v>3847</v>
      </c>
      <c r="D3900" s="11" t="s">
        <v>1091</v>
      </c>
      <c r="E3900" s="11">
        <v>30</v>
      </c>
    </row>
    <row r="3901" spans="1:8" x14ac:dyDescent="0.3">
      <c r="A3901" s="11" t="s">
        <v>12244</v>
      </c>
      <c r="B3901" s="11">
        <v>2022</v>
      </c>
      <c r="C3901" s="11" t="s">
        <v>12245</v>
      </c>
      <c r="D3901" s="11" t="s">
        <v>3979</v>
      </c>
      <c r="G3901" s="11" t="s">
        <v>12246</v>
      </c>
    </row>
    <row r="3902" spans="1:8" x14ac:dyDescent="0.3">
      <c r="A3902" s="11" t="s">
        <v>12247</v>
      </c>
      <c r="B3902" s="11">
        <v>2019</v>
      </c>
      <c r="C3902" s="11" t="s">
        <v>12248</v>
      </c>
      <c r="D3902" s="11" t="s">
        <v>12249</v>
      </c>
      <c r="G3902" s="11" t="s">
        <v>12250</v>
      </c>
      <c r="H3902" s="11" t="s">
        <v>12251</v>
      </c>
    </row>
    <row r="3903" spans="1:8" x14ac:dyDescent="0.3">
      <c r="A3903" s="11" t="s">
        <v>12252</v>
      </c>
      <c r="B3903" s="11">
        <v>2019</v>
      </c>
      <c r="C3903" s="11" t="s">
        <v>12253</v>
      </c>
      <c r="D3903" s="11"/>
      <c r="G3903" s="8" t="s">
        <v>12254</v>
      </c>
    </row>
    <row r="3904" spans="1:8" x14ac:dyDescent="0.3">
      <c r="A3904" s="11" t="s">
        <v>12255</v>
      </c>
      <c r="B3904" s="11">
        <v>2019</v>
      </c>
      <c r="C3904" s="11" t="s">
        <v>12256</v>
      </c>
      <c r="D3904" s="11" t="s">
        <v>12233</v>
      </c>
      <c r="G3904" s="11" t="s">
        <v>12257</v>
      </c>
      <c r="H3904" s="11" t="s">
        <v>12258</v>
      </c>
    </row>
    <row r="3905" spans="1:8" x14ac:dyDescent="0.3">
      <c r="A3905" s="11" t="s">
        <v>12259</v>
      </c>
      <c r="B3905" s="11">
        <v>2024</v>
      </c>
      <c r="C3905" s="11" t="s">
        <v>12260</v>
      </c>
      <c r="D3905" s="11" t="s">
        <v>12134</v>
      </c>
      <c r="G3905" s="11" t="s">
        <v>12261</v>
      </c>
    </row>
    <row r="3906" spans="1:8" x14ac:dyDescent="0.3">
      <c r="A3906" s="11" t="s">
        <v>12262</v>
      </c>
      <c r="B3906" s="11">
        <v>2022</v>
      </c>
      <c r="C3906" s="11" t="s">
        <v>12263</v>
      </c>
      <c r="D3906" s="11" t="s">
        <v>12097</v>
      </c>
      <c r="G3906" s="11" t="s">
        <v>12264</v>
      </c>
      <c r="H3906" s="11" t="s">
        <v>12265</v>
      </c>
    </row>
    <row r="3907" spans="1:8" x14ac:dyDescent="0.3">
      <c r="A3907" s="11" t="s">
        <v>12266</v>
      </c>
      <c r="B3907" s="11">
        <v>2022</v>
      </c>
      <c r="C3907" s="11" t="s">
        <v>12267</v>
      </c>
      <c r="D3907" s="11" t="s">
        <v>12097</v>
      </c>
      <c r="G3907" s="11" t="s">
        <v>12268</v>
      </c>
      <c r="H3907" s="11" t="s">
        <v>12269</v>
      </c>
    </row>
    <row r="3908" spans="1:8" x14ac:dyDescent="0.3">
      <c r="A3908" s="11" t="s">
        <v>3536</v>
      </c>
      <c r="B3908" s="11">
        <v>2016</v>
      </c>
      <c r="C3908" s="11" t="s">
        <v>203</v>
      </c>
      <c r="D3908" s="11" t="s">
        <v>437</v>
      </c>
      <c r="E3908" s="11">
        <v>63</v>
      </c>
      <c r="G3908" s="11" t="s">
        <v>3538</v>
      </c>
      <c r="H3908" s="11" t="s">
        <v>8947</v>
      </c>
    </row>
    <row r="3909" spans="1:8" x14ac:dyDescent="0.3">
      <c r="A3909" s="11" t="s">
        <v>12270</v>
      </c>
      <c r="B3909" s="11">
        <v>2018</v>
      </c>
      <c r="C3909" s="11" t="s">
        <v>12270</v>
      </c>
      <c r="D3909" s="11"/>
      <c r="G3909" s="8" t="s">
        <v>12271</v>
      </c>
    </row>
    <row r="3910" spans="1:8" x14ac:dyDescent="0.3">
      <c r="A3910" s="11" t="s">
        <v>12272</v>
      </c>
      <c r="B3910" s="11">
        <v>2007</v>
      </c>
      <c r="C3910" s="11" t="s">
        <v>12273</v>
      </c>
      <c r="D3910" s="11" t="s">
        <v>12274</v>
      </c>
      <c r="E3910" s="11">
        <v>5</v>
      </c>
      <c r="F3910" s="11">
        <v>2</v>
      </c>
      <c r="G3910" s="11" t="s">
        <v>12275</v>
      </c>
    </row>
    <row r="3911" spans="1:8" x14ac:dyDescent="0.3">
      <c r="A3911" s="11" t="s">
        <v>8419</v>
      </c>
      <c r="B3911" s="11">
        <v>2013</v>
      </c>
      <c r="C3911" s="11" t="s">
        <v>12276</v>
      </c>
      <c r="D3911" s="11" t="s">
        <v>12277</v>
      </c>
      <c r="G3911" s="11" t="s">
        <v>12278</v>
      </c>
    </row>
    <row r="3912" spans="1:8" x14ac:dyDescent="0.3">
      <c r="A3912" s="11" t="s">
        <v>4468</v>
      </c>
      <c r="B3912" s="11">
        <v>2011</v>
      </c>
      <c r="C3912" s="11" t="s">
        <v>4469</v>
      </c>
      <c r="D3912" s="11" t="s">
        <v>12279</v>
      </c>
    </row>
    <row r="3913" spans="1:8" x14ac:dyDescent="0.3">
      <c r="A3913" s="11" t="s">
        <v>12280</v>
      </c>
      <c r="B3913" s="11">
        <v>2006</v>
      </c>
      <c r="C3913" s="11" t="s">
        <v>12281</v>
      </c>
      <c r="D3913" s="11"/>
      <c r="G3913" s="8" t="s">
        <v>12282</v>
      </c>
    </row>
    <row r="3914" spans="1:8" x14ac:dyDescent="0.3">
      <c r="A3914" s="11" t="s">
        <v>12283</v>
      </c>
      <c r="B3914" s="11">
        <v>2003</v>
      </c>
      <c r="C3914" s="11" t="s">
        <v>12284</v>
      </c>
      <c r="D3914" s="11" t="s">
        <v>4397</v>
      </c>
      <c r="E3914" s="11">
        <v>3</v>
      </c>
      <c r="G3914" s="11" t="s">
        <v>12285</v>
      </c>
    </row>
    <row r="3915" spans="1:8" x14ac:dyDescent="0.3">
      <c r="A3915" s="11" t="s">
        <v>4273</v>
      </c>
      <c r="B3915" s="11">
        <v>2017</v>
      </c>
      <c r="C3915" s="11" t="s">
        <v>4278</v>
      </c>
      <c r="D3915" s="11" t="s">
        <v>4474</v>
      </c>
      <c r="G3915" s="11" t="s">
        <v>4279</v>
      </c>
      <c r="H3915" s="11" t="s">
        <v>4280</v>
      </c>
    </row>
    <row r="3916" spans="1:8" x14ac:dyDescent="0.3">
      <c r="A3916" s="11" t="s">
        <v>12286</v>
      </c>
      <c r="B3916" s="11">
        <v>2015</v>
      </c>
      <c r="C3916" s="11" t="s">
        <v>1226</v>
      </c>
      <c r="D3916" s="11" t="s">
        <v>12287</v>
      </c>
      <c r="G3916" s="11" t="s">
        <v>7407</v>
      </c>
      <c r="H3916" s="11" t="s">
        <v>12288</v>
      </c>
    </row>
    <row r="3917" spans="1:8" x14ac:dyDescent="0.3">
      <c r="A3917" s="11" t="s">
        <v>12289</v>
      </c>
      <c r="B3917" s="11">
        <v>2009</v>
      </c>
      <c r="C3917" s="11" t="s">
        <v>12290</v>
      </c>
      <c r="D3917" s="11" t="s">
        <v>12291</v>
      </c>
      <c r="G3917" s="11" t="s">
        <v>12292</v>
      </c>
      <c r="H3917" s="11" t="s">
        <v>12293</v>
      </c>
    </row>
    <row r="3918" spans="1:8" x14ac:dyDescent="0.3">
      <c r="A3918" s="11" t="s">
        <v>12294</v>
      </c>
      <c r="B3918" s="11">
        <v>2004</v>
      </c>
      <c r="C3918" s="11" t="s">
        <v>12295</v>
      </c>
      <c r="D3918" s="11" t="s">
        <v>1325</v>
      </c>
      <c r="E3918" s="11">
        <v>6</v>
      </c>
      <c r="F3918" s="11">
        <v>1</v>
      </c>
      <c r="G3918" s="11" t="s">
        <v>2326</v>
      </c>
      <c r="H3918" s="11" t="s">
        <v>12296</v>
      </c>
    </row>
    <row r="3919" spans="1:8" x14ac:dyDescent="0.3">
      <c r="A3919" s="11" t="s">
        <v>12297</v>
      </c>
      <c r="B3919" s="11">
        <v>2012</v>
      </c>
      <c r="C3919" s="11" t="s">
        <v>1258</v>
      </c>
      <c r="D3919" s="11" t="s">
        <v>12298</v>
      </c>
      <c r="G3919" s="11" t="s">
        <v>12299</v>
      </c>
    </row>
    <row r="3920" spans="1:8" x14ac:dyDescent="0.3">
      <c r="A3920" s="11" t="s">
        <v>1262</v>
      </c>
      <c r="B3920" s="11">
        <v>2013</v>
      </c>
      <c r="C3920" s="11" t="s">
        <v>1264</v>
      </c>
      <c r="D3920" s="11" t="s">
        <v>12300</v>
      </c>
      <c r="G3920" s="11" t="s">
        <v>7656</v>
      </c>
      <c r="H3920" s="11" t="s">
        <v>12301</v>
      </c>
    </row>
    <row r="3921" spans="1:8" x14ac:dyDescent="0.3">
      <c r="A3921" s="11" t="s">
        <v>4714</v>
      </c>
      <c r="B3921" s="11">
        <v>2012</v>
      </c>
      <c r="C3921" s="11" t="s">
        <v>1937</v>
      </c>
      <c r="D3921" s="11" t="s">
        <v>4715</v>
      </c>
      <c r="E3921" s="11">
        <v>2</v>
      </c>
      <c r="F3921" s="11">
        <v>3</v>
      </c>
      <c r="G3921" s="11" t="s">
        <v>2372</v>
      </c>
      <c r="H3921" s="11" t="s">
        <v>1939</v>
      </c>
    </row>
    <row r="3922" spans="1:8" x14ac:dyDescent="0.3">
      <c r="A3922" s="11" t="s">
        <v>4489</v>
      </c>
      <c r="B3922" s="11">
        <v>2011</v>
      </c>
      <c r="C3922" s="11" t="s">
        <v>1765</v>
      </c>
      <c r="D3922" s="11" t="s">
        <v>12302</v>
      </c>
      <c r="E3922" s="11">
        <v>11</v>
      </c>
      <c r="F3922" s="11">
        <v>2</v>
      </c>
      <c r="G3922" s="11" t="s">
        <v>1767</v>
      </c>
    </row>
    <row r="3923" spans="1:8" x14ac:dyDescent="0.3">
      <c r="A3923" s="11" t="s">
        <v>12303</v>
      </c>
      <c r="B3923" s="11">
        <v>2015</v>
      </c>
      <c r="C3923" s="11" t="s">
        <v>12304</v>
      </c>
      <c r="D3923" s="11" t="s">
        <v>12305</v>
      </c>
      <c r="E3923" s="11">
        <v>15</v>
      </c>
      <c r="F3923" s="11">
        <v>1</v>
      </c>
      <c r="H3923" s="11" t="s">
        <v>12306</v>
      </c>
    </row>
    <row r="3924" spans="1:8" x14ac:dyDescent="0.3">
      <c r="A3924" s="11" t="s">
        <v>12307</v>
      </c>
      <c r="B3924" s="11">
        <v>2009</v>
      </c>
      <c r="C3924" s="11" t="s">
        <v>12307</v>
      </c>
      <c r="D3924" s="11"/>
      <c r="G3924" s="8" t="s">
        <v>12308</v>
      </c>
    </row>
    <row r="3925" spans="1:8" x14ac:dyDescent="0.3">
      <c r="A3925" s="11" t="s">
        <v>12309</v>
      </c>
      <c r="B3925" s="11">
        <v>2000</v>
      </c>
      <c r="C3925" s="11" t="s">
        <v>12310</v>
      </c>
      <c r="D3925" s="11" t="s">
        <v>12311</v>
      </c>
      <c r="E3925" s="11">
        <v>42</v>
      </c>
      <c r="F3925" s="11">
        <v>2</v>
      </c>
      <c r="G3925" s="11" t="s">
        <v>12312</v>
      </c>
      <c r="H3925" s="11" t="s">
        <v>12313</v>
      </c>
    </row>
    <row r="3926" spans="1:8" x14ac:dyDescent="0.3">
      <c r="A3926" s="11" t="s">
        <v>12314</v>
      </c>
      <c r="B3926" s="11">
        <v>2015</v>
      </c>
      <c r="C3926" s="11" t="s">
        <v>12315</v>
      </c>
      <c r="D3926" s="11" t="s">
        <v>12316</v>
      </c>
      <c r="E3926" s="11">
        <v>158</v>
      </c>
      <c r="F3926" s="11">
        <v>3</v>
      </c>
      <c r="G3926" s="11" t="s">
        <v>12317</v>
      </c>
      <c r="H3926" s="11" t="s">
        <v>12318</v>
      </c>
    </row>
    <row r="3927" spans="1:8" x14ac:dyDescent="0.3">
      <c r="A3927" s="11" t="s">
        <v>4738</v>
      </c>
      <c r="B3927" s="11">
        <v>2009</v>
      </c>
      <c r="C3927" s="11" t="s">
        <v>3969</v>
      </c>
      <c r="D3927" s="11" t="s">
        <v>12319</v>
      </c>
    </row>
    <row r="3928" spans="1:8" x14ac:dyDescent="0.3">
      <c r="A3928" s="11" t="s">
        <v>12320</v>
      </c>
      <c r="B3928" s="11">
        <v>2016</v>
      </c>
      <c r="C3928" s="11" t="s">
        <v>12321</v>
      </c>
      <c r="D3928" s="11" t="s">
        <v>12322</v>
      </c>
      <c r="G3928" s="11" t="s">
        <v>12323</v>
      </c>
      <c r="H3928" s="11" t="s">
        <v>12324</v>
      </c>
    </row>
    <row r="3929" spans="1:8" x14ac:dyDescent="0.3">
      <c r="A3929" s="11" t="s">
        <v>12325</v>
      </c>
      <c r="B3929" s="11">
        <v>2014</v>
      </c>
      <c r="C3929" s="11" t="s">
        <v>7665</v>
      </c>
      <c r="D3929" s="11" t="s">
        <v>12326</v>
      </c>
      <c r="H3929" s="11" t="s">
        <v>12327</v>
      </c>
    </row>
    <row r="3930" spans="1:8" x14ac:dyDescent="0.3">
      <c r="A3930" s="11" t="s">
        <v>11445</v>
      </c>
      <c r="B3930" s="11">
        <v>2014</v>
      </c>
      <c r="C3930" s="11" t="s">
        <v>2417</v>
      </c>
      <c r="D3930" s="11" t="s">
        <v>12328</v>
      </c>
      <c r="G3930" s="11" t="s">
        <v>12329</v>
      </c>
    </row>
    <row r="3931" spans="1:8" x14ac:dyDescent="0.3">
      <c r="A3931" s="11" t="s">
        <v>1371</v>
      </c>
      <c r="B3931" s="11">
        <v>2006</v>
      </c>
      <c r="C3931" s="11" t="s">
        <v>12330</v>
      </c>
      <c r="D3931" s="11" t="s">
        <v>8579</v>
      </c>
      <c r="E3931" s="11">
        <v>27</v>
      </c>
      <c r="F3931" s="11">
        <v>2</v>
      </c>
      <c r="G3931" s="11" t="s">
        <v>12331</v>
      </c>
      <c r="H3931" s="11" t="s">
        <v>12332</v>
      </c>
    </row>
    <row r="3932" spans="1:8" x14ac:dyDescent="0.3">
      <c r="A3932" s="11" t="s">
        <v>7419</v>
      </c>
      <c r="B3932" s="11">
        <v>2015</v>
      </c>
      <c r="C3932" s="11" t="s">
        <v>7420</v>
      </c>
      <c r="D3932" s="11" t="s">
        <v>12333</v>
      </c>
      <c r="G3932" s="11" t="s">
        <v>7422</v>
      </c>
      <c r="H3932" s="11" t="s">
        <v>12334</v>
      </c>
    </row>
    <row r="3933" spans="1:8" x14ac:dyDescent="0.3">
      <c r="A3933" s="11" t="s">
        <v>12335</v>
      </c>
      <c r="B3933" s="11">
        <v>2013</v>
      </c>
      <c r="C3933" s="11" t="s">
        <v>6318</v>
      </c>
      <c r="D3933" s="11" t="s">
        <v>12336</v>
      </c>
      <c r="G3933" s="11" t="s">
        <v>6320</v>
      </c>
    </row>
    <row r="3934" spans="1:8" x14ac:dyDescent="0.3">
      <c r="A3934" s="11" t="s">
        <v>12337</v>
      </c>
      <c r="B3934" s="11">
        <v>2017</v>
      </c>
      <c r="C3934" s="11" t="s">
        <v>12338</v>
      </c>
      <c r="D3934" s="11"/>
    </row>
    <row r="3935" spans="1:8" x14ac:dyDescent="0.3">
      <c r="A3935" s="11" t="s">
        <v>12339</v>
      </c>
      <c r="B3935" s="11">
        <v>2014</v>
      </c>
      <c r="C3935" s="11" t="s">
        <v>12340</v>
      </c>
      <c r="D3935" s="11" t="s">
        <v>12341</v>
      </c>
      <c r="E3935" s="11">
        <v>3</v>
      </c>
      <c r="F3935" s="11">
        <v>5</v>
      </c>
      <c r="G3935" s="11" t="s">
        <v>12342</v>
      </c>
    </row>
    <row r="3936" spans="1:8" x14ac:dyDescent="0.3">
      <c r="A3936" s="11" t="s">
        <v>12343</v>
      </c>
      <c r="B3936" s="11">
        <v>2013</v>
      </c>
      <c r="C3936" s="11" t="s">
        <v>12344</v>
      </c>
      <c r="D3936" s="11" t="s">
        <v>12345</v>
      </c>
      <c r="G3936" s="11" t="s">
        <v>12346</v>
      </c>
    </row>
    <row r="3937" spans="1:8" x14ac:dyDescent="0.3">
      <c r="A3937" s="11" t="s">
        <v>12347</v>
      </c>
      <c r="B3937" s="11">
        <v>2014</v>
      </c>
      <c r="C3937" s="11" t="s">
        <v>12348</v>
      </c>
      <c r="D3937" s="11" t="s">
        <v>8662</v>
      </c>
      <c r="E3937" s="11">
        <v>5</v>
      </c>
      <c r="G3937" s="11" t="s">
        <v>12349</v>
      </c>
      <c r="H3937" s="11" t="s">
        <v>12350</v>
      </c>
    </row>
    <row r="3938" spans="1:8" x14ac:dyDescent="0.3">
      <c r="A3938" s="11" t="s">
        <v>4390</v>
      </c>
      <c r="B3938" s="11">
        <v>1993</v>
      </c>
      <c r="C3938" s="11" t="s">
        <v>12351</v>
      </c>
      <c r="D3938" s="11" t="s">
        <v>12352</v>
      </c>
    </row>
    <row r="3939" spans="1:8" x14ac:dyDescent="0.3">
      <c r="A3939" s="11" t="s">
        <v>4390</v>
      </c>
      <c r="B3939" s="11">
        <v>2012</v>
      </c>
      <c r="C3939" s="11" t="s">
        <v>4563</v>
      </c>
      <c r="D3939" s="11" t="s">
        <v>4564</v>
      </c>
      <c r="E3939" s="11">
        <v>9</v>
      </c>
      <c r="F3939" s="11">
        <v>5</v>
      </c>
      <c r="G3939" s="11" t="s">
        <v>4565</v>
      </c>
      <c r="H3939" s="11" t="s">
        <v>12353</v>
      </c>
    </row>
    <row r="3940" spans="1:8" x14ac:dyDescent="0.3">
      <c r="A3940" s="11" t="s">
        <v>12354</v>
      </c>
      <c r="B3940" s="11">
        <v>2006</v>
      </c>
      <c r="C3940" s="11" t="s">
        <v>12355</v>
      </c>
      <c r="D3940" s="11" t="s">
        <v>4803</v>
      </c>
      <c r="E3940" s="11">
        <v>4</v>
      </c>
      <c r="F3940" s="11">
        <v>2</v>
      </c>
      <c r="G3940" s="11" t="s">
        <v>4804</v>
      </c>
      <c r="H3940" s="11" t="s">
        <v>4805</v>
      </c>
    </row>
    <row r="3941" spans="1:8" x14ac:dyDescent="0.3">
      <c r="A3941" s="11" t="s">
        <v>4569</v>
      </c>
      <c r="B3941" s="11">
        <v>2016</v>
      </c>
      <c r="C3941" s="11" t="s">
        <v>4570</v>
      </c>
      <c r="D3941" s="11" t="s">
        <v>4571</v>
      </c>
      <c r="E3941" s="11">
        <v>8</v>
      </c>
      <c r="G3941" s="11" t="s">
        <v>4572</v>
      </c>
      <c r="H3941" s="11" t="s">
        <v>4829</v>
      </c>
    </row>
    <row r="3942" spans="1:8" x14ac:dyDescent="0.3">
      <c r="A3942" s="11" t="s">
        <v>1468</v>
      </c>
      <c r="B3942" s="11">
        <v>2011</v>
      </c>
      <c r="C3942" s="11" t="s">
        <v>1469</v>
      </c>
      <c r="D3942" s="11" t="s">
        <v>12356</v>
      </c>
      <c r="G3942" s="11" t="s">
        <v>3507</v>
      </c>
      <c r="H3942" s="11" t="s">
        <v>4849</v>
      </c>
    </row>
    <row r="3943" spans="1:8" x14ac:dyDescent="0.3">
      <c r="A3943" s="11" t="s">
        <v>12357</v>
      </c>
      <c r="B3943" s="11">
        <v>2018</v>
      </c>
      <c r="C3943" s="11" t="s">
        <v>12358</v>
      </c>
      <c r="D3943" s="11" t="s">
        <v>12359</v>
      </c>
      <c r="G3943" s="11" t="s">
        <v>1950</v>
      </c>
      <c r="H3943" s="11" t="s">
        <v>12360</v>
      </c>
    </row>
    <row r="3944" spans="1:8" x14ac:dyDescent="0.3">
      <c r="A3944" s="11" t="s">
        <v>4586</v>
      </c>
      <c r="B3944" s="11" t="s">
        <v>3928</v>
      </c>
      <c r="C3944" s="11" t="s">
        <v>3650</v>
      </c>
      <c r="D3944" s="11" t="s">
        <v>12361</v>
      </c>
      <c r="G3944" s="11" t="s">
        <v>12362</v>
      </c>
      <c r="H3944" s="11" t="s">
        <v>12363</v>
      </c>
    </row>
    <row r="3945" spans="1:8" x14ac:dyDescent="0.3">
      <c r="A3945" s="11" t="s">
        <v>4587</v>
      </c>
      <c r="B3945" s="11" t="s">
        <v>5131</v>
      </c>
      <c r="C3945" s="11" t="s">
        <v>12364</v>
      </c>
      <c r="D3945" s="11" t="s">
        <v>12365</v>
      </c>
      <c r="G3945" s="11" t="s">
        <v>12366</v>
      </c>
      <c r="H3945" s="11" t="s">
        <v>12367</v>
      </c>
    </row>
    <row r="3946" spans="1:8" x14ac:dyDescent="0.3">
      <c r="A3946" s="11" t="s">
        <v>624</v>
      </c>
      <c r="B3946" s="11">
        <v>2017</v>
      </c>
      <c r="C3946" s="11" t="s">
        <v>625</v>
      </c>
      <c r="D3946" s="11" t="s">
        <v>12368</v>
      </c>
      <c r="H3946" s="11" t="s">
        <v>12369</v>
      </c>
    </row>
    <row r="3947" spans="1:8" x14ac:dyDescent="0.3">
      <c r="A3947" s="11" t="s">
        <v>1478</v>
      </c>
      <c r="B3947" s="11">
        <v>2010</v>
      </c>
      <c r="C3947" s="11" t="s">
        <v>12370</v>
      </c>
      <c r="D3947" s="11" t="s">
        <v>1480</v>
      </c>
      <c r="E3947" s="11">
        <v>15</v>
      </c>
      <c r="F3947" s="11">
        <v>2</v>
      </c>
      <c r="G3947" s="11" t="s">
        <v>12371</v>
      </c>
      <c r="H3947" s="11" t="s">
        <v>12372</v>
      </c>
    </row>
    <row r="3948" spans="1:8" x14ac:dyDescent="0.3">
      <c r="A3948" s="11" t="s">
        <v>12373</v>
      </c>
      <c r="B3948" s="11">
        <v>2013</v>
      </c>
      <c r="C3948" s="11" t="s">
        <v>12374</v>
      </c>
      <c r="D3948" s="11" t="s">
        <v>1239</v>
      </c>
      <c r="E3948" s="11">
        <v>8</v>
      </c>
      <c r="F3948" s="11">
        <v>9</v>
      </c>
      <c r="G3948" s="11" t="s">
        <v>1495</v>
      </c>
      <c r="H3948" s="11" t="s">
        <v>12375</v>
      </c>
    </row>
    <row r="3949" spans="1:8" x14ac:dyDescent="0.3">
      <c r="A3949" s="11" t="s">
        <v>4600</v>
      </c>
      <c r="B3949" s="11">
        <v>2016</v>
      </c>
      <c r="C3949" s="11" t="s">
        <v>4601</v>
      </c>
      <c r="D3949" s="11" t="s">
        <v>12376</v>
      </c>
      <c r="G3949" s="11" t="s">
        <v>4602</v>
      </c>
      <c r="H3949" s="11" t="s">
        <v>12377</v>
      </c>
    </row>
    <row r="3950" spans="1:8" x14ac:dyDescent="0.3">
      <c r="A3950" s="11" t="s">
        <v>12378</v>
      </c>
      <c r="B3950" s="11">
        <v>2000</v>
      </c>
      <c r="C3950" s="11" t="s">
        <v>12379</v>
      </c>
      <c r="D3950" s="11" t="s">
        <v>3413</v>
      </c>
      <c r="E3950" s="11">
        <v>26</v>
      </c>
      <c r="F3950" s="11">
        <v>1</v>
      </c>
      <c r="G3950" s="11" t="s">
        <v>1950</v>
      </c>
      <c r="H3950" s="11" t="s">
        <v>12380</v>
      </c>
    </row>
    <row r="3951" spans="1:8" x14ac:dyDescent="0.3">
      <c r="A3951" s="11" t="s">
        <v>4090</v>
      </c>
      <c r="B3951" s="11">
        <v>2008</v>
      </c>
      <c r="C3951" s="11" t="s">
        <v>4091</v>
      </c>
      <c r="D3951" s="11" t="s">
        <v>3455</v>
      </c>
      <c r="E3951" s="11">
        <v>49</v>
      </c>
      <c r="F3951" s="11">
        <v>4</v>
      </c>
      <c r="G3951" s="11" t="s">
        <v>4092</v>
      </c>
      <c r="H3951" s="11" t="s">
        <v>12381</v>
      </c>
    </row>
    <row r="3952" spans="1:8" x14ac:dyDescent="0.3">
      <c r="A3952" s="11" t="s">
        <v>12382</v>
      </c>
      <c r="B3952" s="11">
        <v>2018</v>
      </c>
      <c r="C3952" s="11" t="s">
        <v>12383</v>
      </c>
      <c r="D3952" s="11" t="s">
        <v>12384</v>
      </c>
      <c r="E3952" s="11">
        <v>11</v>
      </c>
      <c r="F3952" s="11">
        <v>43</v>
      </c>
      <c r="G3952" s="11" t="s">
        <v>12385</v>
      </c>
      <c r="H3952" s="11" t="s">
        <v>12386</v>
      </c>
    </row>
    <row r="3953" spans="1:8" x14ac:dyDescent="0.3">
      <c r="A3953" s="11" t="s">
        <v>12387</v>
      </c>
      <c r="B3953" s="11">
        <v>2009</v>
      </c>
      <c r="C3953" s="11" t="s">
        <v>12388</v>
      </c>
      <c r="D3953" s="11" t="s">
        <v>12389</v>
      </c>
      <c r="E3953" s="11">
        <v>217</v>
      </c>
      <c r="F3953" s="11">
        <v>4</v>
      </c>
      <c r="G3953" s="11" t="s">
        <v>12390</v>
      </c>
      <c r="H3953" s="11" t="s">
        <v>12391</v>
      </c>
    </row>
    <row r="3954" spans="1:8" x14ac:dyDescent="0.3">
      <c r="A3954" s="11" t="s">
        <v>12392</v>
      </c>
      <c r="B3954" s="11">
        <v>2016</v>
      </c>
      <c r="C3954" s="11" t="s">
        <v>12393</v>
      </c>
      <c r="D3954" s="11" t="s">
        <v>12394</v>
      </c>
      <c r="E3954" s="11">
        <v>8</v>
      </c>
      <c r="G3954" s="11" t="s">
        <v>12395</v>
      </c>
    </row>
    <row r="3955" spans="1:8" x14ac:dyDescent="0.3">
      <c r="A3955" s="11" t="s">
        <v>12396</v>
      </c>
      <c r="B3955" s="11">
        <v>2015</v>
      </c>
      <c r="C3955" s="11" t="s">
        <v>12397</v>
      </c>
      <c r="D3955" s="11" t="s">
        <v>12398</v>
      </c>
      <c r="G3955" s="11" t="s">
        <v>12399</v>
      </c>
    </row>
    <row r="3956" spans="1:8" x14ac:dyDescent="0.3">
      <c r="A3956" s="11" t="s">
        <v>11693</v>
      </c>
      <c r="B3956" s="11">
        <v>2015</v>
      </c>
      <c r="C3956" s="11" t="s">
        <v>7468</v>
      </c>
      <c r="D3956" s="11" t="s">
        <v>12400</v>
      </c>
      <c r="G3956" s="11" t="s">
        <v>7470</v>
      </c>
    </row>
    <row r="3957" spans="1:8" x14ac:dyDescent="0.3">
      <c r="A3957" s="11" t="s">
        <v>12401</v>
      </c>
      <c r="B3957" s="11">
        <v>2016</v>
      </c>
      <c r="C3957" s="11" t="s">
        <v>12402</v>
      </c>
      <c r="D3957" s="11" t="s">
        <v>12403</v>
      </c>
      <c r="E3957" s="11">
        <v>64</v>
      </c>
      <c r="G3957" s="11" t="s">
        <v>12404</v>
      </c>
      <c r="H3957" s="11" t="s">
        <v>12405</v>
      </c>
    </row>
    <row r="3958" spans="1:8" x14ac:dyDescent="0.3">
      <c r="A3958" s="11" t="s">
        <v>12406</v>
      </c>
      <c r="B3958" s="11">
        <v>2017</v>
      </c>
      <c r="C3958" s="11" t="s">
        <v>12407</v>
      </c>
      <c r="D3958" s="11" t="s">
        <v>437</v>
      </c>
      <c r="E3958" s="11">
        <v>66</v>
      </c>
      <c r="G3958" s="11" t="s">
        <v>12408</v>
      </c>
      <c r="H3958" s="11" t="s">
        <v>12409</v>
      </c>
    </row>
    <row r="3959" spans="1:8" x14ac:dyDescent="0.3">
      <c r="A3959" s="11" t="s">
        <v>12410</v>
      </c>
      <c r="B3959" s="11">
        <v>2018</v>
      </c>
      <c r="C3959" s="11" t="s">
        <v>12411</v>
      </c>
      <c r="D3959" s="11" t="s">
        <v>1520</v>
      </c>
      <c r="E3959" s="11">
        <v>14</v>
      </c>
      <c r="G3959" s="11" t="s">
        <v>4010</v>
      </c>
      <c r="H3959" s="11" t="s">
        <v>12412</v>
      </c>
    </row>
    <row r="3960" spans="1:8" x14ac:dyDescent="0.3">
      <c r="A3960" s="11" t="s">
        <v>12413</v>
      </c>
      <c r="B3960" s="11">
        <v>2013</v>
      </c>
      <c r="C3960" s="11" t="s">
        <v>12414</v>
      </c>
      <c r="D3960" s="11" t="s">
        <v>9619</v>
      </c>
      <c r="E3960" s="11">
        <v>45</v>
      </c>
      <c r="F3960" s="11">
        <v>4</v>
      </c>
      <c r="G3960" s="11" t="s">
        <v>12415</v>
      </c>
      <c r="H3960" s="11" t="s">
        <v>12416</v>
      </c>
    </row>
    <row r="3961" spans="1:8" x14ac:dyDescent="0.3">
      <c r="A3961" s="11" t="s">
        <v>8791</v>
      </c>
      <c r="B3961" s="11">
        <v>2005</v>
      </c>
      <c r="C3961" s="11" t="s">
        <v>12417</v>
      </c>
      <c r="D3961" s="11"/>
      <c r="G3961" s="8" t="s">
        <v>12418</v>
      </c>
    </row>
    <row r="3962" spans="1:8" x14ac:dyDescent="0.3">
      <c r="A3962" s="11" t="s">
        <v>4622</v>
      </c>
      <c r="B3962" s="11">
        <v>2017</v>
      </c>
      <c r="C3962" s="11" t="s">
        <v>4623</v>
      </c>
      <c r="D3962" s="11" t="s">
        <v>12419</v>
      </c>
      <c r="E3962" s="11">
        <v>48</v>
      </c>
      <c r="F3962" s="11">
        <v>8</v>
      </c>
      <c r="G3962" s="11" t="s">
        <v>4625</v>
      </c>
      <c r="H3962" s="11" t="s">
        <v>12420</v>
      </c>
    </row>
    <row r="3963" spans="1:8" x14ac:dyDescent="0.3">
      <c r="A3963" s="11" t="s">
        <v>12421</v>
      </c>
      <c r="B3963" s="11">
        <v>2017</v>
      </c>
      <c r="C3963" s="11" t="s">
        <v>3683</v>
      </c>
      <c r="D3963" s="11" t="s">
        <v>12422</v>
      </c>
      <c r="G3963" s="11" t="s">
        <v>3685</v>
      </c>
      <c r="H3963" s="11" t="s">
        <v>4849</v>
      </c>
    </row>
    <row r="3964" spans="1:8" x14ac:dyDescent="0.3">
      <c r="A3964" s="11" t="s">
        <v>12423</v>
      </c>
      <c r="B3964" s="11">
        <v>2016</v>
      </c>
      <c r="C3964" s="11" t="s">
        <v>7359</v>
      </c>
      <c r="D3964" s="11" t="s">
        <v>626</v>
      </c>
      <c r="E3964" s="11">
        <v>8</v>
      </c>
      <c r="F3964" s="11">
        <v>3</v>
      </c>
      <c r="G3964" s="11" t="s">
        <v>7361</v>
      </c>
      <c r="H3964" s="11" t="s">
        <v>12424</v>
      </c>
    </row>
    <row r="3965" spans="1:8" x14ac:dyDescent="0.3">
      <c r="A3965" s="11" t="s">
        <v>4635</v>
      </c>
      <c r="B3965" s="11">
        <v>2016</v>
      </c>
      <c r="C3965" s="11" t="s">
        <v>4636</v>
      </c>
      <c r="D3965" s="11" t="s">
        <v>4637</v>
      </c>
      <c r="G3965" s="11" t="s">
        <v>12425</v>
      </c>
      <c r="H3965" s="11" t="s">
        <v>12426</v>
      </c>
    </row>
    <row r="3966" spans="1:8" x14ac:dyDescent="0.3">
      <c r="A3966" s="11" t="s">
        <v>7027</v>
      </c>
      <c r="B3966" s="11">
        <v>2017</v>
      </c>
      <c r="C3966" s="11" t="s">
        <v>7028</v>
      </c>
      <c r="D3966" s="11" t="s">
        <v>728</v>
      </c>
      <c r="E3966" s="11" t="s">
        <v>11254</v>
      </c>
    </row>
    <row r="3967" spans="1:8" x14ac:dyDescent="0.3">
      <c r="A3967" s="11" t="s">
        <v>11255</v>
      </c>
      <c r="B3967" s="11">
        <v>2017</v>
      </c>
      <c r="C3967" s="11" t="s">
        <v>1851</v>
      </c>
      <c r="D3967" s="11" t="s">
        <v>9954</v>
      </c>
      <c r="G3967" s="11" t="s">
        <v>8271</v>
      </c>
    </row>
    <row r="3968" spans="1:8" x14ac:dyDescent="0.3">
      <c r="A3968" s="11" t="s">
        <v>4145</v>
      </c>
      <c r="B3968" s="11">
        <v>2020</v>
      </c>
      <c r="C3968" s="11" t="s">
        <v>4146</v>
      </c>
      <c r="D3968" s="11" t="s">
        <v>728</v>
      </c>
      <c r="E3968" s="11" t="s">
        <v>11256</v>
      </c>
    </row>
    <row r="3969" spans="1:8" x14ac:dyDescent="0.3">
      <c r="A3969" s="11" t="s">
        <v>464</v>
      </c>
      <c r="B3969" s="11">
        <v>2020</v>
      </c>
      <c r="C3969" s="11" t="s">
        <v>11257</v>
      </c>
      <c r="D3969" s="11" t="s">
        <v>11258</v>
      </c>
      <c r="G3969" s="11" t="s">
        <v>11259</v>
      </c>
    </row>
    <row r="3970" spans="1:8" x14ac:dyDescent="0.3">
      <c r="A3970" s="11" t="s">
        <v>8225</v>
      </c>
      <c r="B3970" s="11">
        <v>2019</v>
      </c>
      <c r="C3970" s="11" t="s">
        <v>8226</v>
      </c>
      <c r="D3970" s="11" t="s">
        <v>906</v>
      </c>
      <c r="E3970" s="11">
        <v>7</v>
      </c>
      <c r="G3970" s="11" t="s">
        <v>8227</v>
      </c>
    </row>
    <row r="3971" spans="1:8" x14ac:dyDescent="0.3">
      <c r="A3971" s="11" t="s">
        <v>473</v>
      </c>
      <c r="B3971" s="11">
        <v>2017</v>
      </c>
      <c r="C3971" s="11" t="s">
        <v>474</v>
      </c>
      <c r="D3971" s="11" t="s">
        <v>6303</v>
      </c>
      <c r="G3971" s="11" t="s">
        <v>476</v>
      </c>
      <c r="H3971" s="11" t="s">
        <v>477</v>
      </c>
    </row>
    <row r="3972" spans="1:8" x14ac:dyDescent="0.3">
      <c r="A3972" s="11" t="s">
        <v>11260</v>
      </c>
      <c r="B3972" s="11">
        <v>2019</v>
      </c>
      <c r="C3972" s="11" t="s">
        <v>4154</v>
      </c>
      <c r="D3972" s="11" t="s">
        <v>11261</v>
      </c>
      <c r="G3972" s="11" t="s">
        <v>481</v>
      </c>
      <c r="H3972" s="11" t="s">
        <v>11262</v>
      </c>
    </row>
    <row r="3973" spans="1:8" x14ac:dyDescent="0.3">
      <c r="A3973" s="11" t="s">
        <v>4156</v>
      </c>
      <c r="B3973" s="11">
        <v>2018</v>
      </c>
      <c r="C3973" s="11" t="s">
        <v>4157</v>
      </c>
      <c r="D3973" s="11" t="s">
        <v>5254</v>
      </c>
      <c r="E3973" s="11">
        <v>2253</v>
      </c>
      <c r="G3973" s="11" t="s">
        <v>2326</v>
      </c>
    </row>
    <row r="3974" spans="1:8" x14ac:dyDescent="0.3">
      <c r="A3974" s="11" t="s">
        <v>5253</v>
      </c>
      <c r="B3974" s="11">
        <v>2018</v>
      </c>
      <c r="C3974" s="11" t="s">
        <v>3140</v>
      </c>
      <c r="D3974" s="11" t="s">
        <v>5254</v>
      </c>
      <c r="E3974" s="11">
        <v>2263</v>
      </c>
      <c r="G3974" s="11" t="s">
        <v>1950</v>
      </c>
    </row>
    <row r="3975" spans="1:8" x14ac:dyDescent="0.3">
      <c r="A3975" s="11" t="s">
        <v>11263</v>
      </c>
      <c r="B3975" s="11">
        <v>2009</v>
      </c>
      <c r="C3975" s="11" t="s">
        <v>11264</v>
      </c>
      <c r="D3975" s="11" t="s">
        <v>11265</v>
      </c>
      <c r="G3975" s="11" t="s">
        <v>11266</v>
      </c>
    </row>
    <row r="3976" spans="1:8" x14ac:dyDescent="0.3">
      <c r="A3976" s="11" t="s">
        <v>488</v>
      </c>
      <c r="B3976" s="11">
        <v>2015</v>
      </c>
      <c r="C3976" s="11" t="s">
        <v>489</v>
      </c>
      <c r="D3976" s="11" t="s">
        <v>490</v>
      </c>
      <c r="E3976" s="11">
        <v>7</v>
      </c>
      <c r="F3976" s="11">
        <v>2</v>
      </c>
      <c r="G3976" s="11" t="s">
        <v>491</v>
      </c>
    </row>
    <row r="3977" spans="1:8" x14ac:dyDescent="0.3">
      <c r="A3977" s="11" t="s">
        <v>488</v>
      </c>
      <c r="B3977" s="11">
        <v>2016</v>
      </c>
      <c r="C3977" s="11" t="s">
        <v>8229</v>
      </c>
      <c r="D3977" s="11" t="s">
        <v>10005</v>
      </c>
      <c r="E3977" s="11">
        <v>5</v>
      </c>
      <c r="F3977" s="11">
        <v>1</v>
      </c>
      <c r="G3977" s="11">
        <v>11</v>
      </c>
    </row>
    <row r="3978" spans="1:8" x14ac:dyDescent="0.3">
      <c r="A3978" s="11" t="s">
        <v>12427</v>
      </c>
      <c r="B3978" s="11">
        <v>2014</v>
      </c>
      <c r="C3978" s="11" t="s">
        <v>12428</v>
      </c>
      <c r="D3978" s="11" t="s">
        <v>2101</v>
      </c>
      <c r="E3978" s="11">
        <v>4</v>
      </c>
      <c r="F3978" s="11">
        <v>1</v>
      </c>
      <c r="G3978" s="11">
        <v>206</v>
      </c>
    </row>
    <row r="3979" spans="1:8" x14ac:dyDescent="0.3">
      <c r="A3979" s="11" t="s">
        <v>12429</v>
      </c>
      <c r="B3979" s="11">
        <v>2018</v>
      </c>
      <c r="C3979" s="11" t="s">
        <v>12430</v>
      </c>
      <c r="D3979" s="11" t="s">
        <v>3071</v>
      </c>
      <c r="E3979" s="11">
        <v>17</v>
      </c>
      <c r="G3979" s="11">
        <v>22</v>
      </c>
    </row>
    <row r="3980" spans="1:8" x14ac:dyDescent="0.3">
      <c r="A3980" s="11" t="s">
        <v>502</v>
      </c>
      <c r="B3980" s="11">
        <v>2020</v>
      </c>
      <c r="C3980" s="11" t="s">
        <v>503</v>
      </c>
      <c r="D3980" s="11" t="s">
        <v>4118</v>
      </c>
      <c r="E3980" s="11">
        <v>34</v>
      </c>
      <c r="G3980" s="11" t="s">
        <v>505</v>
      </c>
    </row>
    <row r="3981" spans="1:8" x14ac:dyDescent="0.3">
      <c r="A3981" s="11" t="s">
        <v>4287</v>
      </c>
      <c r="B3981" s="11">
        <v>2020</v>
      </c>
      <c r="C3981" s="11" t="s">
        <v>12431</v>
      </c>
      <c r="D3981" s="11"/>
      <c r="G3981" s="8" t="s">
        <v>12432</v>
      </c>
    </row>
    <row r="3982" spans="1:8" x14ac:dyDescent="0.3">
      <c r="A3982" s="11" t="s">
        <v>2289</v>
      </c>
      <c r="B3982" s="11">
        <v>2011</v>
      </c>
      <c r="C3982" s="11" t="s">
        <v>2290</v>
      </c>
      <c r="D3982" s="11" t="s">
        <v>2291</v>
      </c>
      <c r="G3982" s="11" t="s">
        <v>2292</v>
      </c>
    </row>
    <row r="3983" spans="1:8" x14ac:dyDescent="0.3">
      <c r="A3983" s="11" t="s">
        <v>12433</v>
      </c>
      <c r="B3983" s="11">
        <v>2014</v>
      </c>
      <c r="C3983" s="11" t="s">
        <v>12434</v>
      </c>
      <c r="D3983" s="11" t="s">
        <v>12435</v>
      </c>
    </row>
    <row r="3984" spans="1:8" x14ac:dyDescent="0.3">
      <c r="A3984" s="11" t="s">
        <v>12433</v>
      </c>
      <c r="B3984" s="11">
        <v>2015</v>
      </c>
      <c r="C3984" s="11" t="s">
        <v>12436</v>
      </c>
      <c r="D3984" s="11" t="s">
        <v>12437</v>
      </c>
    </row>
    <row r="3985" spans="1:7" x14ac:dyDescent="0.3">
      <c r="A3985" s="11" t="s">
        <v>826</v>
      </c>
      <c r="B3985" s="11">
        <v>2017</v>
      </c>
      <c r="C3985" s="11" t="s">
        <v>515</v>
      </c>
      <c r="D3985" s="11" t="s">
        <v>12438</v>
      </c>
    </row>
    <row r="3986" spans="1:7" x14ac:dyDescent="0.3">
      <c r="A3986" s="11" t="s">
        <v>10379</v>
      </c>
      <c r="B3986" s="11">
        <v>2017</v>
      </c>
      <c r="C3986" s="11" t="s">
        <v>5404</v>
      </c>
      <c r="D3986" s="11" t="s">
        <v>12439</v>
      </c>
      <c r="G3986" s="11" t="s">
        <v>1686</v>
      </c>
    </row>
    <row r="3987" spans="1:7" x14ac:dyDescent="0.3">
      <c r="A3987" s="11" t="s">
        <v>12440</v>
      </c>
      <c r="B3987" s="11">
        <v>2019</v>
      </c>
      <c r="C3987" s="11" t="s">
        <v>12441</v>
      </c>
      <c r="D3987" s="11" t="s">
        <v>12442</v>
      </c>
    </row>
    <row r="3988" spans="1:7" x14ac:dyDescent="0.3">
      <c r="A3988" s="11" t="s">
        <v>12443</v>
      </c>
      <c r="B3988" s="11">
        <v>2020</v>
      </c>
      <c r="C3988" s="11" t="s">
        <v>12444</v>
      </c>
      <c r="D3988" s="11"/>
      <c r="G3988" s="8" t="s">
        <v>12445</v>
      </c>
    </row>
    <row r="3989" spans="1:7" x14ac:dyDescent="0.3">
      <c r="A3989" s="11" t="s">
        <v>9004</v>
      </c>
      <c r="B3989" s="11">
        <v>2017</v>
      </c>
      <c r="C3989" s="11" t="s">
        <v>6322</v>
      </c>
      <c r="D3989" s="11" t="s">
        <v>9855</v>
      </c>
      <c r="G3989" s="11" t="s">
        <v>1704</v>
      </c>
    </row>
    <row r="3990" spans="1:7" x14ac:dyDescent="0.3">
      <c r="A3990" s="11" t="s">
        <v>12446</v>
      </c>
      <c r="B3990" s="11">
        <v>2021</v>
      </c>
      <c r="C3990" s="11" t="s">
        <v>12447</v>
      </c>
      <c r="D3990" s="11"/>
      <c r="G3990" s="8" t="s">
        <v>12448</v>
      </c>
    </row>
    <row r="3991" spans="1:7" x14ac:dyDescent="0.3">
      <c r="A3991" s="11" t="s">
        <v>697</v>
      </c>
      <c r="B3991" s="11">
        <v>2018</v>
      </c>
      <c r="C3991" s="11" t="s">
        <v>12449</v>
      </c>
      <c r="D3991" s="11" t="s">
        <v>699</v>
      </c>
      <c r="G3991" s="11" t="s">
        <v>700</v>
      </c>
    </row>
    <row r="3992" spans="1:7" x14ac:dyDescent="0.3">
      <c r="A3992" s="11" t="s">
        <v>12450</v>
      </c>
      <c r="B3992" s="11">
        <v>2015</v>
      </c>
      <c r="C3992" s="11" t="s">
        <v>12451</v>
      </c>
      <c r="D3992" s="11"/>
      <c r="G3992" s="8" t="s">
        <v>12452</v>
      </c>
    </row>
    <row r="3993" spans="1:7" x14ac:dyDescent="0.3">
      <c r="A3993" s="11" t="s">
        <v>12453</v>
      </c>
      <c r="B3993" s="11">
        <v>1982</v>
      </c>
      <c r="C3993" s="11" t="s">
        <v>12454</v>
      </c>
      <c r="D3993" s="11" t="s">
        <v>4554</v>
      </c>
      <c r="E3993" s="11">
        <v>1</v>
      </c>
    </row>
    <row r="3994" spans="1:7" x14ac:dyDescent="0.3">
      <c r="A3994" s="11" t="s">
        <v>12455</v>
      </c>
      <c r="B3994" s="11">
        <v>2019</v>
      </c>
      <c r="C3994" s="11" t="s">
        <v>12456</v>
      </c>
      <c r="D3994" s="11" t="s">
        <v>12457</v>
      </c>
    </row>
    <row r="3995" spans="1:7" x14ac:dyDescent="0.3">
      <c r="A3995" s="11" t="s">
        <v>9559</v>
      </c>
      <c r="B3995" s="11" t="s">
        <v>3928</v>
      </c>
      <c r="C3995" s="11" t="s">
        <v>12458</v>
      </c>
      <c r="D3995" s="11" t="s">
        <v>12459</v>
      </c>
      <c r="G3995" s="11">
        <v>194</v>
      </c>
    </row>
    <row r="3996" spans="1:7" x14ac:dyDescent="0.3">
      <c r="A3996" s="11" t="s">
        <v>9559</v>
      </c>
      <c r="B3996" s="11" t="s">
        <v>5131</v>
      </c>
      <c r="C3996" s="11" t="s">
        <v>10990</v>
      </c>
      <c r="D3996" s="11" t="s">
        <v>12459</v>
      </c>
    </row>
    <row r="3997" spans="1:7" x14ac:dyDescent="0.3">
      <c r="A3997" s="11" t="s">
        <v>12460</v>
      </c>
      <c r="B3997" s="11">
        <v>2016</v>
      </c>
      <c r="C3997" s="11" t="s">
        <v>12461</v>
      </c>
      <c r="D3997" s="11" t="s">
        <v>12462</v>
      </c>
      <c r="G3997" s="11" t="s">
        <v>12463</v>
      </c>
    </row>
    <row r="3998" spans="1:7" x14ac:dyDescent="0.3">
      <c r="A3998" s="11" t="s">
        <v>12464</v>
      </c>
      <c r="B3998" s="11">
        <v>2018</v>
      </c>
      <c r="C3998" s="11" t="s">
        <v>12465</v>
      </c>
      <c r="D3998" s="11" t="s">
        <v>12466</v>
      </c>
    </row>
    <row r="3999" spans="1:7" x14ac:dyDescent="0.3">
      <c r="A3999" s="11" t="s">
        <v>12467</v>
      </c>
      <c r="B3999" s="11">
        <v>2020</v>
      </c>
      <c r="C3999" s="11" t="s">
        <v>12468</v>
      </c>
      <c r="D3999" s="11"/>
      <c r="G3999" s="8" t="s">
        <v>12469</v>
      </c>
    </row>
    <row r="4000" spans="1:7" x14ac:dyDescent="0.3">
      <c r="A4000" s="11" t="s">
        <v>12470</v>
      </c>
      <c r="B4000" s="11">
        <v>2016</v>
      </c>
      <c r="C4000" s="11" t="s">
        <v>12471</v>
      </c>
      <c r="D4000" s="11"/>
      <c r="G4000" s="8" t="s">
        <v>12472</v>
      </c>
    </row>
    <row r="4001" spans="1:7" x14ac:dyDescent="0.3">
      <c r="A4001" s="11" t="s">
        <v>12473</v>
      </c>
      <c r="B4001" s="11">
        <v>2021</v>
      </c>
      <c r="C4001" s="11" t="s">
        <v>12007</v>
      </c>
      <c r="D4001" s="11" t="s">
        <v>12474</v>
      </c>
    </row>
    <row r="4002" spans="1:7" x14ac:dyDescent="0.3">
      <c r="A4002" s="11" t="s">
        <v>12475</v>
      </c>
      <c r="B4002" s="11">
        <v>2018</v>
      </c>
      <c r="C4002" s="11" t="s">
        <v>9827</v>
      </c>
      <c r="D4002" s="11" t="s">
        <v>9817</v>
      </c>
      <c r="G4002" s="11" t="s">
        <v>5538</v>
      </c>
    </row>
    <row r="4003" spans="1:7" x14ac:dyDescent="0.3">
      <c r="A4003" s="11" t="s">
        <v>12476</v>
      </c>
      <c r="B4003" s="11">
        <v>2018</v>
      </c>
      <c r="C4003" s="11" t="s">
        <v>6440</v>
      </c>
      <c r="D4003" s="11" t="s">
        <v>6441</v>
      </c>
    </row>
    <row r="4004" spans="1:7" x14ac:dyDescent="0.3">
      <c r="A4004" s="11" t="s">
        <v>12477</v>
      </c>
      <c r="B4004" s="11">
        <v>2017</v>
      </c>
      <c r="C4004" s="11" t="s">
        <v>12478</v>
      </c>
      <c r="D4004" s="11" t="s">
        <v>12479</v>
      </c>
    </row>
    <row r="4005" spans="1:7" x14ac:dyDescent="0.3">
      <c r="A4005" s="11" t="s">
        <v>12021</v>
      </c>
      <c r="B4005" s="11">
        <v>2018</v>
      </c>
      <c r="C4005" s="11" t="s">
        <v>12480</v>
      </c>
      <c r="D4005" s="11" t="s">
        <v>3015</v>
      </c>
      <c r="G4005" s="11" t="s">
        <v>12023</v>
      </c>
    </row>
    <row r="4006" spans="1:7" x14ac:dyDescent="0.3">
      <c r="A4006" s="11" t="s">
        <v>12481</v>
      </c>
      <c r="B4006" s="11">
        <v>2017</v>
      </c>
      <c r="C4006" s="11" t="s">
        <v>12482</v>
      </c>
      <c r="D4006" s="11" t="s">
        <v>12483</v>
      </c>
      <c r="G4006" s="11" t="s">
        <v>12484</v>
      </c>
    </row>
    <row r="4007" spans="1:7" x14ac:dyDescent="0.3">
      <c r="A4007" s="11" t="s">
        <v>11639</v>
      </c>
      <c r="B4007" s="11">
        <v>2016</v>
      </c>
      <c r="C4007" s="11" t="s">
        <v>6311</v>
      </c>
      <c r="D4007" s="11" t="s">
        <v>12485</v>
      </c>
      <c r="G4007" s="11" t="s">
        <v>10115</v>
      </c>
    </row>
    <row r="4008" spans="1:7" x14ac:dyDescent="0.3">
      <c r="A4008" s="11" t="s">
        <v>12486</v>
      </c>
      <c r="B4008" s="11">
        <v>2020</v>
      </c>
      <c r="C4008" s="11" t="s">
        <v>12487</v>
      </c>
      <c r="D4008" s="11" t="s">
        <v>597</v>
      </c>
      <c r="E4008" s="11">
        <v>57</v>
      </c>
      <c r="F4008" s="11">
        <v>6</v>
      </c>
      <c r="G4008" s="11">
        <v>102368</v>
      </c>
    </row>
    <row r="4009" spans="1:7" x14ac:dyDescent="0.3">
      <c r="A4009" s="11" t="s">
        <v>12488</v>
      </c>
      <c r="B4009" s="11">
        <v>1991</v>
      </c>
      <c r="C4009" s="11" t="s">
        <v>12489</v>
      </c>
      <c r="D4009" s="11" t="s">
        <v>12490</v>
      </c>
      <c r="E4009" s="11">
        <v>6</v>
      </c>
      <c r="F4009" s="11">
        <v>1</v>
      </c>
      <c r="G4009" s="11" t="s">
        <v>2643</v>
      </c>
    </row>
    <row r="4010" spans="1:7" x14ac:dyDescent="0.3">
      <c r="A4010" s="11" t="s">
        <v>12491</v>
      </c>
      <c r="B4010" s="11">
        <v>2018</v>
      </c>
      <c r="C4010" s="11" t="s">
        <v>9816</v>
      </c>
      <c r="D4010" s="11" t="s">
        <v>9817</v>
      </c>
      <c r="G4010" s="11" t="s">
        <v>9818</v>
      </c>
    </row>
    <row r="4011" spans="1:7" x14ac:dyDescent="0.3">
      <c r="A4011" s="11" t="s">
        <v>3619</v>
      </c>
      <c r="B4011" s="11">
        <v>2020</v>
      </c>
      <c r="C4011" s="11" t="s">
        <v>3620</v>
      </c>
      <c r="D4011" s="11" t="s">
        <v>446</v>
      </c>
      <c r="E4011" s="11">
        <v>161</v>
      </c>
      <c r="G4011" s="11">
        <v>113725</v>
      </c>
    </row>
    <row r="4012" spans="1:7" x14ac:dyDescent="0.3">
      <c r="A4012" s="11" t="s">
        <v>4199</v>
      </c>
      <c r="B4012" s="11">
        <v>2019</v>
      </c>
      <c r="C4012" s="11" t="s">
        <v>2000</v>
      </c>
      <c r="D4012" s="11" t="s">
        <v>8275</v>
      </c>
      <c r="G4012" s="11" t="s">
        <v>2003</v>
      </c>
    </row>
    <row r="4013" spans="1:7" x14ac:dyDescent="0.3">
      <c r="A4013" s="11" t="s">
        <v>12492</v>
      </c>
      <c r="B4013" s="11">
        <v>1995</v>
      </c>
      <c r="C4013" s="11" t="s">
        <v>12493</v>
      </c>
      <c r="D4013" s="11" t="s">
        <v>4554</v>
      </c>
    </row>
    <row r="4014" spans="1:7" x14ac:dyDescent="0.3">
      <c r="A4014" s="11" t="s">
        <v>12494</v>
      </c>
      <c r="B4014" s="11">
        <v>1989</v>
      </c>
      <c r="C4014" s="11" t="s">
        <v>12495</v>
      </c>
      <c r="D4014" s="11" t="s">
        <v>12496</v>
      </c>
      <c r="E4014" s="11">
        <v>8</v>
      </c>
      <c r="F4014" s="11">
        <v>3</v>
      </c>
      <c r="G4014" s="11" t="s">
        <v>12497</v>
      </c>
    </row>
    <row r="4015" spans="1:7" x14ac:dyDescent="0.3">
      <c r="A4015" s="11" t="s">
        <v>12498</v>
      </c>
      <c r="B4015" s="11">
        <v>2001</v>
      </c>
      <c r="C4015" s="11" t="s">
        <v>12499</v>
      </c>
      <c r="D4015" s="11" t="s">
        <v>6176</v>
      </c>
      <c r="E4015" s="11">
        <v>33</v>
      </c>
      <c r="F4015" s="11">
        <v>1</v>
      </c>
      <c r="G4015" s="11" t="s">
        <v>12500</v>
      </c>
    </row>
    <row r="4016" spans="1:7" x14ac:dyDescent="0.3">
      <c r="A4016" s="11" t="s">
        <v>2747</v>
      </c>
      <c r="B4016" s="11">
        <v>2016</v>
      </c>
      <c r="C4016" s="11" t="s">
        <v>1725</v>
      </c>
      <c r="D4016" s="11" t="s">
        <v>2748</v>
      </c>
      <c r="G4016" s="11" t="s">
        <v>1727</v>
      </c>
    </row>
    <row r="4017" spans="1:7" x14ac:dyDescent="0.3">
      <c r="A4017" s="11" t="s">
        <v>721</v>
      </c>
      <c r="B4017" s="11">
        <v>2017</v>
      </c>
      <c r="C4017" s="11" t="s">
        <v>6881</v>
      </c>
      <c r="D4017" s="11" t="s">
        <v>6490</v>
      </c>
    </row>
    <row r="4018" spans="1:7" x14ac:dyDescent="0.3">
      <c r="A4018" s="11" t="s">
        <v>9362</v>
      </c>
      <c r="B4018" s="11">
        <v>2019</v>
      </c>
      <c r="C4018" s="11" t="s">
        <v>12501</v>
      </c>
      <c r="D4018" s="11" t="s">
        <v>9364</v>
      </c>
    </row>
    <row r="4019" spans="1:7" x14ac:dyDescent="0.3">
      <c r="A4019" s="11" t="s">
        <v>12502</v>
      </c>
      <c r="B4019" s="11">
        <v>1984</v>
      </c>
      <c r="C4019" s="11" t="s">
        <v>12503</v>
      </c>
      <c r="D4019" s="11" t="s">
        <v>12504</v>
      </c>
    </row>
    <row r="4020" spans="1:7" x14ac:dyDescent="0.3">
      <c r="A4020" s="11" t="s">
        <v>12505</v>
      </c>
      <c r="B4020" s="11">
        <v>2016</v>
      </c>
      <c r="C4020" s="11" t="s">
        <v>12461</v>
      </c>
      <c r="D4020" s="11" t="s">
        <v>12506</v>
      </c>
    </row>
    <row r="4021" spans="1:7" x14ac:dyDescent="0.3">
      <c r="A4021" s="11" t="s">
        <v>12507</v>
      </c>
      <c r="B4021" s="11">
        <v>2018</v>
      </c>
      <c r="C4021" s="11" t="s">
        <v>12508</v>
      </c>
      <c r="D4021" s="11" t="s">
        <v>9817</v>
      </c>
      <c r="G4021" s="11" t="s">
        <v>12509</v>
      </c>
    </row>
    <row r="4022" spans="1:7" x14ac:dyDescent="0.3">
      <c r="A4022" s="11" t="s">
        <v>12510</v>
      </c>
      <c r="B4022" s="11">
        <v>2013</v>
      </c>
      <c r="C4022" s="11" t="s">
        <v>12511</v>
      </c>
      <c r="D4022" s="11" t="s">
        <v>12512</v>
      </c>
      <c r="G4022" s="11" t="s">
        <v>2197</v>
      </c>
    </row>
    <row r="4023" spans="1:7" x14ac:dyDescent="0.3">
      <c r="A4023" s="11" t="s">
        <v>12513</v>
      </c>
      <c r="B4023" s="11">
        <v>2019</v>
      </c>
      <c r="C4023" s="11" t="s">
        <v>12514</v>
      </c>
      <c r="D4023" s="11" t="s">
        <v>12515</v>
      </c>
      <c r="G4023" s="11" t="s">
        <v>12516</v>
      </c>
    </row>
    <row r="4024" spans="1:7" x14ac:dyDescent="0.3">
      <c r="A4024" s="11" t="s">
        <v>12517</v>
      </c>
      <c r="B4024" s="11">
        <v>2019</v>
      </c>
      <c r="C4024" s="11" t="s">
        <v>12518</v>
      </c>
      <c r="D4024" s="11" t="s">
        <v>12519</v>
      </c>
    </row>
    <row r="4025" spans="1:7" x14ac:dyDescent="0.3">
      <c r="A4025" s="11" t="s">
        <v>12520</v>
      </c>
      <c r="B4025" s="11">
        <v>2018</v>
      </c>
      <c r="C4025" s="11" t="s">
        <v>12521</v>
      </c>
      <c r="D4025" s="11" t="s">
        <v>12522</v>
      </c>
    </row>
    <row r="4026" spans="1:7" x14ac:dyDescent="0.3">
      <c r="A4026" s="11" t="s">
        <v>10439</v>
      </c>
      <c r="B4026" s="11">
        <v>2019</v>
      </c>
      <c r="C4026" s="11" t="s">
        <v>10440</v>
      </c>
      <c r="D4026" s="11" t="s">
        <v>12523</v>
      </c>
      <c r="G4026" s="11" t="s">
        <v>10442</v>
      </c>
    </row>
    <row r="4027" spans="1:7" x14ac:dyDescent="0.3">
      <c r="A4027" s="11" t="s">
        <v>12524</v>
      </c>
      <c r="B4027" s="11">
        <v>2019</v>
      </c>
      <c r="C4027" s="11" t="s">
        <v>12525</v>
      </c>
      <c r="D4027" s="11" t="s">
        <v>597</v>
      </c>
      <c r="E4027" s="11">
        <v>56</v>
      </c>
      <c r="F4027" s="11">
        <v>1</v>
      </c>
      <c r="G4027" s="11" t="s">
        <v>12526</v>
      </c>
    </row>
    <row r="4028" spans="1:7" x14ac:dyDescent="0.3">
      <c r="A4028" s="11" t="s">
        <v>4215</v>
      </c>
      <c r="B4028" s="11">
        <v>2017</v>
      </c>
      <c r="C4028" s="11" t="s">
        <v>1664</v>
      </c>
      <c r="D4028" s="11" t="s">
        <v>4216</v>
      </c>
      <c r="G4028" s="11" t="s">
        <v>1666</v>
      </c>
    </row>
    <row r="4029" spans="1:7" x14ac:dyDescent="0.3">
      <c r="A4029" s="11" t="s">
        <v>12527</v>
      </c>
      <c r="B4029" s="11">
        <v>2021</v>
      </c>
      <c r="C4029" s="11" t="s">
        <v>12528</v>
      </c>
      <c r="D4029" s="11" t="s">
        <v>12529</v>
      </c>
      <c r="G4029" s="11" t="s">
        <v>12530</v>
      </c>
    </row>
    <row r="4030" spans="1:7" x14ac:dyDescent="0.3">
      <c r="A4030" s="11" t="s">
        <v>12531</v>
      </c>
      <c r="B4030" s="11">
        <v>2018</v>
      </c>
      <c r="C4030" s="11" t="s">
        <v>12532</v>
      </c>
      <c r="D4030" s="11" t="s">
        <v>3015</v>
      </c>
      <c r="G4030" s="11" t="s">
        <v>12533</v>
      </c>
    </row>
    <row r="4031" spans="1:7" x14ac:dyDescent="0.3">
      <c r="A4031" s="11" t="s">
        <v>12534</v>
      </c>
      <c r="B4031" s="11">
        <v>2020</v>
      </c>
      <c r="C4031" s="11" t="s">
        <v>12535</v>
      </c>
      <c r="D4031" s="11" t="s">
        <v>683</v>
      </c>
      <c r="E4031" s="11">
        <v>34</v>
      </c>
      <c r="F4031" s="11">
        <v>10</v>
      </c>
      <c r="G4031" s="11" t="s">
        <v>12536</v>
      </c>
    </row>
    <row r="4032" spans="1:7" x14ac:dyDescent="0.3">
      <c r="A4032" s="11" t="s">
        <v>9191</v>
      </c>
      <c r="B4032" s="11">
        <v>2018</v>
      </c>
      <c r="C4032" s="11" t="s">
        <v>12537</v>
      </c>
      <c r="D4032" s="11"/>
      <c r="G4032" s="8" t="s">
        <v>12538</v>
      </c>
    </row>
    <row r="4033" spans="1:7" x14ac:dyDescent="0.3">
      <c r="A4033" s="11" t="s">
        <v>12539</v>
      </c>
      <c r="B4033" s="11">
        <v>2015</v>
      </c>
      <c r="C4033" s="11" t="s">
        <v>7468</v>
      </c>
      <c r="D4033" s="11" t="s">
        <v>12540</v>
      </c>
      <c r="G4033" s="11" t="s">
        <v>7470</v>
      </c>
    </row>
    <row r="4034" spans="1:7" x14ac:dyDescent="0.3">
      <c r="A4034" s="11" t="s">
        <v>3846</v>
      </c>
      <c r="B4034" s="11">
        <v>2017</v>
      </c>
      <c r="C4034" s="11" t="s">
        <v>3847</v>
      </c>
      <c r="D4034" s="11" t="s">
        <v>6145</v>
      </c>
      <c r="G4034" s="11" t="s">
        <v>7807</v>
      </c>
    </row>
    <row r="4035" spans="1:7" x14ac:dyDescent="0.3">
      <c r="A4035" s="11" t="s">
        <v>645</v>
      </c>
      <c r="B4035" s="11">
        <v>2016</v>
      </c>
      <c r="C4035" s="11" t="s">
        <v>646</v>
      </c>
      <c r="D4035" s="11" t="s">
        <v>647</v>
      </c>
      <c r="G4035" s="11" t="s">
        <v>648</v>
      </c>
    </row>
    <row r="4036" spans="1:7" x14ac:dyDescent="0.3">
      <c r="A4036" s="11" t="s">
        <v>12541</v>
      </c>
      <c r="B4036" s="11">
        <v>2020</v>
      </c>
      <c r="C4036" s="11" t="s">
        <v>12542</v>
      </c>
      <c r="D4036" s="11" t="s">
        <v>3444</v>
      </c>
    </row>
    <row r="4037" spans="1:7" x14ac:dyDescent="0.3">
      <c r="A4037" s="11" t="s">
        <v>1557</v>
      </c>
      <c r="B4037" s="11">
        <v>2012</v>
      </c>
      <c r="C4037" s="11" t="s">
        <v>1558</v>
      </c>
      <c r="D4037" s="11" t="s">
        <v>2566</v>
      </c>
      <c r="G4037" s="11" t="s">
        <v>12543</v>
      </c>
    </row>
    <row r="4038" spans="1:7" x14ac:dyDescent="0.3">
      <c r="A4038" s="11" t="s">
        <v>11717</v>
      </c>
      <c r="B4038" s="11">
        <v>2016</v>
      </c>
      <c r="C4038" s="11" t="s">
        <v>9974</v>
      </c>
      <c r="D4038" s="11" t="s">
        <v>12544</v>
      </c>
      <c r="G4038" s="11" t="s">
        <v>9976</v>
      </c>
    </row>
    <row r="4039" spans="1:7" x14ac:dyDescent="0.3">
      <c r="A4039" s="11" t="s">
        <v>7014</v>
      </c>
      <c r="B4039" s="11">
        <v>2019</v>
      </c>
      <c r="C4039" s="11" t="s">
        <v>10458</v>
      </c>
      <c r="D4039" s="11" t="s">
        <v>7016</v>
      </c>
      <c r="E4039" s="11">
        <v>10</v>
      </c>
      <c r="F4039" s="11">
        <v>5</v>
      </c>
      <c r="G4039" s="11" t="s">
        <v>7017</v>
      </c>
    </row>
    <row r="4040" spans="1:7" x14ac:dyDescent="0.3">
      <c r="A4040" s="11" t="s">
        <v>744</v>
      </c>
      <c r="B4040" s="11">
        <v>2018</v>
      </c>
      <c r="C4040" s="11" t="s">
        <v>6315</v>
      </c>
      <c r="D4040" s="11" t="s">
        <v>11725</v>
      </c>
      <c r="G4040" s="11" t="s">
        <v>747</v>
      </c>
    </row>
    <row r="4041" spans="1:7" x14ac:dyDescent="0.3">
      <c r="A4041" s="11" t="s">
        <v>12545</v>
      </c>
      <c r="B4041" s="11">
        <v>2016</v>
      </c>
      <c r="C4041" s="11" t="s">
        <v>7658</v>
      </c>
      <c r="D4041" s="11" t="s">
        <v>3559</v>
      </c>
      <c r="G4041" s="11" t="s">
        <v>7659</v>
      </c>
    </row>
    <row r="4042" spans="1:7" x14ac:dyDescent="0.3">
      <c r="A4042" s="11" t="s">
        <v>12546</v>
      </c>
      <c r="B4042" s="11">
        <v>2020</v>
      </c>
      <c r="C4042" s="11" t="s">
        <v>12547</v>
      </c>
      <c r="D4042" s="11" t="s">
        <v>12548</v>
      </c>
    </row>
    <row r="4043" spans="1:7" x14ac:dyDescent="0.3">
      <c r="A4043" s="11" t="s">
        <v>12549</v>
      </c>
      <c r="B4043" s="11">
        <v>2019</v>
      </c>
      <c r="C4043" s="11" t="s">
        <v>12550</v>
      </c>
      <c r="D4043" s="11" t="s">
        <v>6527</v>
      </c>
    </row>
    <row r="4044" spans="1:7" x14ac:dyDescent="0.3">
      <c r="A4044" s="11" t="s">
        <v>12551</v>
      </c>
      <c r="B4044" s="11">
        <v>2012</v>
      </c>
      <c r="C4044" s="11" t="s">
        <v>12552</v>
      </c>
      <c r="D4044" s="11" t="s">
        <v>12553</v>
      </c>
      <c r="G4044" s="11" t="s">
        <v>12554</v>
      </c>
    </row>
    <row r="4045" spans="1:7" x14ac:dyDescent="0.3">
      <c r="A4045" s="11" t="s">
        <v>12555</v>
      </c>
      <c r="B4045" s="11">
        <v>2022</v>
      </c>
      <c r="C4045" s="11" t="s">
        <v>12556</v>
      </c>
      <c r="D4045" s="11" t="s">
        <v>12557</v>
      </c>
      <c r="G4045" s="11" t="s">
        <v>12558</v>
      </c>
    </row>
    <row r="4046" spans="1:7" x14ac:dyDescent="0.3">
      <c r="A4046" s="11" t="s">
        <v>12559</v>
      </c>
      <c r="B4046" s="11">
        <v>2020</v>
      </c>
      <c r="C4046" s="11" t="s">
        <v>8232</v>
      </c>
      <c r="D4046" s="11" t="s">
        <v>12560</v>
      </c>
      <c r="E4046" s="11">
        <v>119</v>
      </c>
      <c r="G4046" s="11" t="s">
        <v>8233</v>
      </c>
    </row>
    <row r="4047" spans="1:7" x14ac:dyDescent="0.3">
      <c r="A4047" s="11" t="s">
        <v>12561</v>
      </c>
      <c r="B4047" s="11">
        <v>2020</v>
      </c>
      <c r="C4047" s="11" t="s">
        <v>12562</v>
      </c>
      <c r="D4047" s="11" t="s">
        <v>12563</v>
      </c>
      <c r="G4047" s="11" t="s">
        <v>12564</v>
      </c>
    </row>
    <row r="4048" spans="1:7" x14ac:dyDescent="0.3">
      <c r="A4048" s="11" t="s">
        <v>12565</v>
      </c>
      <c r="B4048" s="11">
        <v>2024</v>
      </c>
      <c r="C4048" s="11" t="s">
        <v>12566</v>
      </c>
      <c r="D4048" s="11" t="s">
        <v>12567</v>
      </c>
      <c r="G4048" s="11" t="s">
        <v>12568</v>
      </c>
    </row>
    <row r="4049" spans="1:7" x14ac:dyDescent="0.3">
      <c r="A4049" s="11" t="s">
        <v>12569</v>
      </c>
      <c r="B4049" s="11">
        <v>2022</v>
      </c>
      <c r="C4049" s="11" t="s">
        <v>12570</v>
      </c>
      <c r="D4049" s="11" t="s">
        <v>12571</v>
      </c>
      <c r="G4049" s="11" t="s">
        <v>12572</v>
      </c>
    </row>
    <row r="4050" spans="1:7" x14ac:dyDescent="0.3">
      <c r="A4050" s="11" t="s">
        <v>12573</v>
      </c>
      <c r="B4050" s="11">
        <v>2020</v>
      </c>
      <c r="C4050" s="11" t="s">
        <v>12574</v>
      </c>
      <c r="D4050" s="11" t="s">
        <v>12575</v>
      </c>
      <c r="G4050" s="11" t="s">
        <v>12576</v>
      </c>
    </row>
    <row r="4051" spans="1:7" x14ac:dyDescent="0.3">
      <c r="A4051" s="11" t="s">
        <v>12577</v>
      </c>
      <c r="B4051" s="11">
        <v>2019</v>
      </c>
      <c r="C4051" s="11" t="s">
        <v>12578</v>
      </c>
      <c r="D4051" s="11" t="s">
        <v>12579</v>
      </c>
      <c r="G4051" s="11" t="s">
        <v>12580</v>
      </c>
    </row>
    <row r="4052" spans="1:7" x14ac:dyDescent="0.3">
      <c r="A4052" s="11" t="s">
        <v>11092</v>
      </c>
      <c r="B4052" s="11">
        <v>2019</v>
      </c>
      <c r="C4052" s="11" t="s">
        <v>6403</v>
      </c>
      <c r="D4052" s="11" t="s">
        <v>728</v>
      </c>
      <c r="E4052" s="11" t="s">
        <v>12581</v>
      </c>
    </row>
    <row r="4053" spans="1:7" x14ac:dyDescent="0.3">
      <c r="A4053" s="11" t="s">
        <v>514</v>
      </c>
      <c r="B4053" s="11">
        <v>2017</v>
      </c>
      <c r="C4053" s="11" t="s">
        <v>515</v>
      </c>
      <c r="D4053" s="11" t="s">
        <v>516</v>
      </c>
      <c r="G4053" s="11" t="s">
        <v>517</v>
      </c>
    </row>
    <row r="4054" spans="1:7" x14ac:dyDescent="0.3">
      <c r="A4054" s="11" t="s">
        <v>12582</v>
      </c>
      <c r="B4054" s="11">
        <v>2018</v>
      </c>
      <c r="C4054" s="11" t="s">
        <v>1944</v>
      </c>
      <c r="D4054" s="11" t="s">
        <v>12583</v>
      </c>
      <c r="G4054" s="11" t="s">
        <v>1946</v>
      </c>
    </row>
    <row r="4055" spans="1:7" x14ac:dyDescent="0.3">
      <c r="A4055" s="11" t="s">
        <v>3927</v>
      </c>
      <c r="B4055" s="11">
        <v>2019</v>
      </c>
      <c r="C4055" s="11" t="s">
        <v>3929</v>
      </c>
      <c r="D4055" s="11" t="s">
        <v>12584</v>
      </c>
      <c r="E4055" s="11">
        <v>1</v>
      </c>
      <c r="G4055" s="11" t="s">
        <v>839</v>
      </c>
    </row>
    <row r="4056" spans="1:7" x14ac:dyDescent="0.3">
      <c r="A4056" s="11" t="s">
        <v>12585</v>
      </c>
      <c r="B4056" s="11">
        <v>2021</v>
      </c>
      <c r="C4056" s="11" t="s">
        <v>12586</v>
      </c>
      <c r="D4056" s="11" t="s">
        <v>12587</v>
      </c>
      <c r="G4056" s="11" t="s">
        <v>12588</v>
      </c>
    </row>
    <row r="4057" spans="1:7" x14ac:dyDescent="0.3">
      <c r="A4057" s="11" t="s">
        <v>12589</v>
      </c>
      <c r="B4057" s="11">
        <v>2024</v>
      </c>
      <c r="C4057" s="11" t="s">
        <v>12590</v>
      </c>
      <c r="D4057" s="11" t="s">
        <v>597</v>
      </c>
      <c r="E4057" s="11">
        <v>61</v>
      </c>
      <c r="F4057" s="11">
        <v>1</v>
      </c>
      <c r="G4057" s="11">
        <v>103557</v>
      </c>
    </row>
    <row r="4058" spans="1:7" x14ac:dyDescent="0.3">
      <c r="A4058" s="11" t="s">
        <v>12591</v>
      </c>
      <c r="B4058" s="11">
        <v>2021</v>
      </c>
      <c r="C4058" s="11" t="s">
        <v>12592</v>
      </c>
      <c r="D4058" s="11" t="s">
        <v>12593</v>
      </c>
      <c r="G4058" s="11" t="s">
        <v>12594</v>
      </c>
    </row>
    <row r="4059" spans="1:7" x14ac:dyDescent="0.3">
      <c r="A4059" s="11" t="s">
        <v>12595</v>
      </c>
      <c r="B4059" s="11">
        <v>2019</v>
      </c>
      <c r="C4059" s="11" t="s">
        <v>12596</v>
      </c>
      <c r="D4059" s="11" t="s">
        <v>12597</v>
      </c>
      <c r="G4059" s="11" t="s">
        <v>12598</v>
      </c>
    </row>
    <row r="4060" spans="1:7" x14ac:dyDescent="0.3">
      <c r="A4060" s="11" t="s">
        <v>865</v>
      </c>
      <c r="B4060" s="11">
        <v>2020</v>
      </c>
      <c r="C4060" s="11" t="s">
        <v>12599</v>
      </c>
      <c r="D4060" s="11" t="s">
        <v>12575</v>
      </c>
      <c r="G4060" s="11" t="s">
        <v>868</v>
      </c>
    </row>
    <row r="4061" spans="1:7" x14ac:dyDescent="0.3">
      <c r="A4061" s="11" t="s">
        <v>12600</v>
      </c>
      <c r="B4061" s="11">
        <v>2020</v>
      </c>
      <c r="C4061" s="11" t="s">
        <v>12601</v>
      </c>
      <c r="D4061" s="11" t="s">
        <v>12602</v>
      </c>
      <c r="E4061" s="11">
        <v>2</v>
      </c>
      <c r="F4061" s="11">
        <v>11</v>
      </c>
      <c r="G4061" s="11" t="s">
        <v>12603</v>
      </c>
    </row>
    <row r="4062" spans="1:7" x14ac:dyDescent="0.3">
      <c r="A4062" s="11" t="s">
        <v>12604</v>
      </c>
      <c r="B4062" s="11">
        <v>2004</v>
      </c>
      <c r="C4062" s="11" t="s">
        <v>12605</v>
      </c>
      <c r="D4062" s="11" t="s">
        <v>12606</v>
      </c>
      <c r="G4062" s="11" t="s">
        <v>3881</v>
      </c>
    </row>
    <row r="4063" spans="1:7" x14ac:dyDescent="0.3">
      <c r="A4063" s="11" t="s">
        <v>7871</v>
      </c>
      <c r="B4063" s="11">
        <v>2022</v>
      </c>
      <c r="C4063" s="11" t="s">
        <v>12607</v>
      </c>
      <c r="D4063" s="11" t="s">
        <v>12608</v>
      </c>
      <c r="G4063" s="11" t="s">
        <v>12609</v>
      </c>
    </row>
    <row r="4064" spans="1:7" x14ac:dyDescent="0.3">
      <c r="A4064" s="11" t="s">
        <v>12610</v>
      </c>
      <c r="B4064" s="11">
        <v>2016</v>
      </c>
      <c r="C4064" s="11" t="s">
        <v>12611</v>
      </c>
      <c r="D4064" s="11" t="s">
        <v>12612</v>
      </c>
      <c r="G4064" s="11" t="s">
        <v>12613</v>
      </c>
    </row>
    <row r="4065" spans="1:7" x14ac:dyDescent="0.3">
      <c r="A4065" s="11" t="s">
        <v>12614</v>
      </c>
      <c r="B4065" s="11">
        <v>2019</v>
      </c>
      <c r="C4065" s="11" t="s">
        <v>12615</v>
      </c>
      <c r="D4065" s="11" t="s">
        <v>12616</v>
      </c>
      <c r="G4065" s="11" t="s">
        <v>12617</v>
      </c>
    </row>
    <row r="4066" spans="1:7" x14ac:dyDescent="0.3">
      <c r="A4066" s="11" t="s">
        <v>12618</v>
      </c>
      <c r="B4066" s="11">
        <v>2020</v>
      </c>
      <c r="C4066" s="11" t="s">
        <v>12619</v>
      </c>
      <c r="D4066" s="11" t="s">
        <v>12620</v>
      </c>
      <c r="G4066" s="11" t="s">
        <v>12621</v>
      </c>
    </row>
    <row r="4067" spans="1:7" x14ac:dyDescent="0.3">
      <c r="A4067" s="11" t="s">
        <v>12622</v>
      </c>
      <c r="B4067" s="11">
        <v>2019</v>
      </c>
      <c r="C4067" s="11" t="s">
        <v>12623</v>
      </c>
      <c r="D4067" s="11" t="s">
        <v>12624</v>
      </c>
    </row>
    <row r="4068" spans="1:7" x14ac:dyDescent="0.3">
      <c r="A4068" s="11" t="s">
        <v>12625</v>
      </c>
      <c r="B4068" s="11">
        <v>2024</v>
      </c>
      <c r="C4068" s="11" t="s">
        <v>12626</v>
      </c>
      <c r="D4068" s="11" t="s">
        <v>4118</v>
      </c>
      <c r="E4068" s="11">
        <v>38</v>
      </c>
      <c r="G4068" s="11" t="s">
        <v>12627</v>
      </c>
    </row>
    <row r="4069" spans="1:7" x14ac:dyDescent="0.3">
      <c r="A4069" s="11" t="s">
        <v>12628</v>
      </c>
      <c r="B4069" s="11">
        <v>2024</v>
      </c>
      <c r="C4069" s="11" t="s">
        <v>12629</v>
      </c>
      <c r="D4069" s="11" t="s">
        <v>12630</v>
      </c>
    </row>
    <row r="4070" spans="1:7" x14ac:dyDescent="0.3">
      <c r="A4070" s="11" t="s">
        <v>12631</v>
      </c>
      <c r="B4070" s="11">
        <v>2019</v>
      </c>
      <c r="C4070" s="11" t="s">
        <v>12632</v>
      </c>
      <c r="D4070" s="11" t="s">
        <v>12579</v>
      </c>
      <c r="G4070" s="11" t="s">
        <v>3026</v>
      </c>
    </row>
    <row r="4071" spans="1:7" x14ac:dyDescent="0.3">
      <c r="A4071" s="11" t="s">
        <v>12633</v>
      </c>
      <c r="B4071" s="11">
        <v>2020</v>
      </c>
      <c r="C4071" s="11" t="s">
        <v>12634</v>
      </c>
      <c r="D4071" s="11" t="s">
        <v>12635</v>
      </c>
    </row>
    <row r="4072" spans="1:7" x14ac:dyDescent="0.3">
      <c r="A4072" s="11" t="s">
        <v>12636</v>
      </c>
      <c r="B4072" s="11">
        <v>2020</v>
      </c>
      <c r="C4072" s="11" t="s">
        <v>12637</v>
      </c>
      <c r="D4072" s="11" t="s">
        <v>12575</v>
      </c>
      <c r="G4072" s="11" t="s">
        <v>12638</v>
      </c>
    </row>
    <row r="4073" spans="1:7" x14ac:dyDescent="0.3">
      <c r="A4073" s="11" t="s">
        <v>12639</v>
      </c>
      <c r="B4073" s="11">
        <v>2020</v>
      </c>
      <c r="C4073" s="11" t="s">
        <v>12640</v>
      </c>
      <c r="D4073" s="11" t="s">
        <v>12641</v>
      </c>
      <c r="G4073" s="11" t="s">
        <v>12642</v>
      </c>
    </row>
    <row r="4074" spans="1:7" x14ac:dyDescent="0.3">
      <c r="A4074" s="11" t="s">
        <v>12643</v>
      </c>
      <c r="B4074" s="11">
        <v>2019</v>
      </c>
      <c r="C4074" s="11" t="s">
        <v>12644</v>
      </c>
      <c r="D4074" s="11" t="s">
        <v>12579</v>
      </c>
      <c r="G4074" s="11" t="s">
        <v>12645</v>
      </c>
    </row>
    <row r="4075" spans="1:7" x14ac:dyDescent="0.3">
      <c r="A4075" s="11" t="s">
        <v>12646</v>
      </c>
      <c r="B4075" s="11">
        <v>2024</v>
      </c>
      <c r="C4075" s="11" t="s">
        <v>12647</v>
      </c>
      <c r="D4075" s="11" t="s">
        <v>4118</v>
      </c>
      <c r="E4075" s="11">
        <v>38</v>
      </c>
      <c r="G4075" s="11" t="s">
        <v>12648</v>
      </c>
    </row>
    <row r="4076" spans="1:7" x14ac:dyDescent="0.3">
      <c r="A4076" s="11" t="s">
        <v>929</v>
      </c>
      <c r="B4076" s="11">
        <v>2020</v>
      </c>
      <c r="C4076" s="11" t="s">
        <v>12649</v>
      </c>
      <c r="D4076" s="11" t="s">
        <v>12635</v>
      </c>
    </row>
    <row r="4077" spans="1:7" x14ac:dyDescent="0.3">
      <c r="A4077" s="11" t="s">
        <v>12650</v>
      </c>
      <c r="B4077" s="11">
        <v>2023</v>
      </c>
      <c r="C4077" s="11" t="s">
        <v>12651</v>
      </c>
      <c r="D4077" s="11" t="s">
        <v>728</v>
      </c>
      <c r="E4077" s="11" t="s">
        <v>12652</v>
      </c>
    </row>
    <row r="4078" spans="1:7" x14ac:dyDescent="0.3">
      <c r="A4078" s="11" t="s">
        <v>12653</v>
      </c>
      <c r="B4078" s="11">
        <v>2023</v>
      </c>
      <c r="C4078" s="11" t="s">
        <v>12654</v>
      </c>
      <c r="D4078" s="11" t="s">
        <v>12655</v>
      </c>
      <c r="G4078" s="11" t="s">
        <v>12656</v>
      </c>
    </row>
    <row r="4079" spans="1:7" x14ac:dyDescent="0.3">
      <c r="A4079" s="11" t="s">
        <v>4014</v>
      </c>
      <c r="B4079" s="11">
        <v>2019</v>
      </c>
      <c r="C4079" s="11" t="s">
        <v>4015</v>
      </c>
      <c r="D4079" s="11" t="s">
        <v>728</v>
      </c>
      <c r="E4079" s="11" t="s">
        <v>10606</v>
      </c>
    </row>
    <row r="4080" spans="1:7" x14ac:dyDescent="0.3">
      <c r="A4080" s="11" t="s">
        <v>12657</v>
      </c>
      <c r="B4080" s="11">
        <v>2013</v>
      </c>
      <c r="C4080" s="11" t="s">
        <v>12658</v>
      </c>
      <c r="D4080" s="11" t="s">
        <v>12659</v>
      </c>
      <c r="G4080" s="11" t="s">
        <v>12660</v>
      </c>
    </row>
    <row r="4081" spans="1:7" x14ac:dyDescent="0.3">
      <c r="A4081" s="11" t="s">
        <v>12661</v>
      </c>
      <c r="B4081" s="11">
        <v>2021</v>
      </c>
      <c r="C4081" s="11" t="s">
        <v>12662</v>
      </c>
      <c r="D4081" s="11" t="s">
        <v>12663</v>
      </c>
      <c r="G4081" s="11" t="s">
        <v>12664</v>
      </c>
    </row>
    <row r="4082" spans="1:7" x14ac:dyDescent="0.3">
      <c r="A4082" s="11" t="s">
        <v>12665</v>
      </c>
      <c r="B4082" s="11">
        <v>2021</v>
      </c>
      <c r="C4082" s="11" t="s">
        <v>12666</v>
      </c>
      <c r="D4082" s="11" t="s">
        <v>12667</v>
      </c>
      <c r="G4082" s="11" t="s">
        <v>12668</v>
      </c>
    </row>
    <row r="4083" spans="1:7" x14ac:dyDescent="0.3">
      <c r="A4083" s="11" t="s">
        <v>3290</v>
      </c>
      <c r="B4083" s="11">
        <v>2005</v>
      </c>
      <c r="C4083" s="11" t="s">
        <v>12669</v>
      </c>
      <c r="D4083" s="11" t="s">
        <v>12670</v>
      </c>
      <c r="G4083" s="11" t="s">
        <v>12671</v>
      </c>
    </row>
    <row r="4084" spans="1:7" x14ac:dyDescent="0.3">
      <c r="A4084" s="11" t="s">
        <v>12672</v>
      </c>
      <c r="B4084" s="11">
        <v>2017</v>
      </c>
      <c r="C4084" s="11" t="s">
        <v>12673</v>
      </c>
      <c r="D4084" s="11" t="s">
        <v>12674</v>
      </c>
      <c r="G4084" s="11" t="s">
        <v>12675</v>
      </c>
    </row>
    <row r="4085" spans="1:7" x14ac:dyDescent="0.3">
      <c r="A4085" s="11" t="s">
        <v>1092</v>
      </c>
      <c r="B4085" s="11">
        <v>2019</v>
      </c>
      <c r="C4085" s="11" t="s">
        <v>4068</v>
      </c>
      <c r="D4085" s="11" t="s">
        <v>12676</v>
      </c>
    </row>
    <row r="4086" spans="1:7" x14ac:dyDescent="0.3">
      <c r="A4086" s="11" t="s">
        <v>12677</v>
      </c>
      <c r="B4086" s="11">
        <v>2011</v>
      </c>
      <c r="C4086" s="11" t="s">
        <v>12678</v>
      </c>
      <c r="D4086" s="11" t="s">
        <v>12679</v>
      </c>
      <c r="G4086" s="11" t="s">
        <v>12680</v>
      </c>
    </row>
    <row r="4087" spans="1:7" x14ac:dyDescent="0.3">
      <c r="A4087" s="11" t="s">
        <v>12681</v>
      </c>
      <c r="B4087" s="11">
        <v>2013</v>
      </c>
      <c r="C4087" s="11" t="s">
        <v>12682</v>
      </c>
      <c r="D4087" s="11" t="s">
        <v>12683</v>
      </c>
      <c r="G4087" s="11" t="s">
        <v>12684</v>
      </c>
    </row>
    <row r="4088" spans="1:7" x14ac:dyDescent="0.3">
      <c r="A4088" s="11" t="s">
        <v>12685</v>
      </c>
      <c r="B4088" s="11">
        <v>2023</v>
      </c>
      <c r="C4088" s="11" t="s">
        <v>12686</v>
      </c>
      <c r="D4088" s="11" t="s">
        <v>597</v>
      </c>
      <c r="E4088" s="11">
        <v>60</v>
      </c>
      <c r="F4088" s="11">
        <v>3</v>
      </c>
      <c r="G4088" s="11">
        <v>103277</v>
      </c>
    </row>
    <row r="4089" spans="1:7" x14ac:dyDescent="0.3">
      <c r="A4089" s="11" t="s">
        <v>9397</v>
      </c>
      <c r="B4089" s="11">
        <v>2017</v>
      </c>
      <c r="C4089" s="11" t="s">
        <v>9398</v>
      </c>
      <c r="D4089" s="11" t="s">
        <v>12560</v>
      </c>
      <c r="E4089" s="11">
        <v>70</v>
      </c>
      <c r="G4089" s="11" t="s">
        <v>9399</v>
      </c>
    </row>
    <row r="4090" spans="1:7" x14ac:dyDescent="0.3">
      <c r="A4090" s="11" t="s">
        <v>12687</v>
      </c>
      <c r="B4090" s="11">
        <v>2022</v>
      </c>
      <c r="C4090" s="11" t="s">
        <v>12688</v>
      </c>
      <c r="D4090" s="11" t="s">
        <v>12689</v>
      </c>
      <c r="G4090" s="11" t="s">
        <v>12690</v>
      </c>
    </row>
    <row r="4091" spans="1:7" x14ac:dyDescent="0.3">
      <c r="A4091" s="11" t="s">
        <v>12691</v>
      </c>
      <c r="B4091" s="11">
        <v>2020</v>
      </c>
      <c r="C4091" s="11" t="s">
        <v>12692</v>
      </c>
      <c r="D4091" s="11" t="s">
        <v>12693</v>
      </c>
      <c r="E4091" s="11">
        <v>12355</v>
      </c>
      <c r="G4091" s="11" t="s">
        <v>12694</v>
      </c>
    </row>
    <row r="4092" spans="1:7" x14ac:dyDescent="0.3">
      <c r="A4092" s="11" t="s">
        <v>12695</v>
      </c>
      <c r="B4092" s="11">
        <v>2020</v>
      </c>
      <c r="C4092" s="11" t="s">
        <v>12696</v>
      </c>
      <c r="D4092" s="11" t="s">
        <v>12697</v>
      </c>
      <c r="G4092" s="11" t="s">
        <v>12698</v>
      </c>
    </row>
    <row r="4093" spans="1:7" x14ac:dyDescent="0.3">
      <c r="A4093" s="11" t="s">
        <v>12699</v>
      </c>
      <c r="B4093" s="11">
        <v>2024</v>
      </c>
      <c r="C4093" s="11" t="s">
        <v>12700</v>
      </c>
      <c r="D4093" s="11" t="s">
        <v>597</v>
      </c>
      <c r="E4093" s="11">
        <v>61</v>
      </c>
      <c r="F4093" s="11">
        <v>2</v>
      </c>
      <c r="G4093" s="11">
        <v>103609</v>
      </c>
    </row>
    <row r="4094" spans="1:7" x14ac:dyDescent="0.3">
      <c r="A4094" s="11" t="s">
        <v>12701</v>
      </c>
      <c r="B4094" s="11">
        <v>2021</v>
      </c>
      <c r="C4094" s="11" t="s">
        <v>12702</v>
      </c>
      <c r="D4094" s="11" t="s">
        <v>12703</v>
      </c>
      <c r="G4094" s="11" t="s">
        <v>12704</v>
      </c>
    </row>
    <row r="4095" spans="1:7" x14ac:dyDescent="0.3">
      <c r="A4095" s="11" t="s">
        <v>12705</v>
      </c>
      <c r="B4095" s="11">
        <v>2020</v>
      </c>
      <c r="C4095" s="11" t="s">
        <v>12706</v>
      </c>
      <c r="D4095" s="11" t="s">
        <v>12707</v>
      </c>
      <c r="G4095" s="11" t="s">
        <v>12708</v>
      </c>
    </row>
    <row r="4096" spans="1:7" x14ac:dyDescent="0.3">
      <c r="A4096" s="11" t="s">
        <v>12705</v>
      </c>
      <c r="B4096" s="11">
        <v>2021</v>
      </c>
      <c r="C4096" s="11" t="s">
        <v>12709</v>
      </c>
      <c r="D4096" s="11" t="s">
        <v>12663</v>
      </c>
      <c r="G4096" s="11" t="s">
        <v>12710</v>
      </c>
    </row>
    <row r="4097" spans="1:8" x14ac:dyDescent="0.3">
      <c r="A4097" s="11" t="s">
        <v>12711</v>
      </c>
      <c r="B4097" s="11">
        <v>2024</v>
      </c>
      <c r="C4097" s="11" t="s">
        <v>12712</v>
      </c>
      <c r="D4097" s="11" t="s">
        <v>12713</v>
      </c>
      <c r="G4097" s="11" t="s">
        <v>1678</v>
      </c>
    </row>
    <row r="4098" spans="1:8" x14ac:dyDescent="0.3">
      <c r="A4098" s="11" t="s">
        <v>12714</v>
      </c>
      <c r="B4098" s="11">
        <v>2021</v>
      </c>
      <c r="C4098" s="11" t="s">
        <v>12715</v>
      </c>
      <c r="D4098" s="11" t="s">
        <v>728</v>
      </c>
      <c r="E4098" s="11" t="s">
        <v>12716</v>
      </c>
    </row>
    <row r="4099" spans="1:8" x14ac:dyDescent="0.3">
      <c r="A4099" s="11" t="s">
        <v>12717</v>
      </c>
      <c r="B4099" s="11">
        <v>2022</v>
      </c>
      <c r="C4099" s="11" t="s">
        <v>12718</v>
      </c>
      <c r="D4099" s="11" t="s">
        <v>12719</v>
      </c>
      <c r="G4099" s="11" t="s">
        <v>12720</v>
      </c>
    </row>
    <row r="4100" spans="1:8" x14ac:dyDescent="0.3">
      <c r="A4100" s="11" t="s">
        <v>12721</v>
      </c>
      <c r="B4100" s="11">
        <v>1999</v>
      </c>
      <c r="C4100" s="11" t="s">
        <v>12722</v>
      </c>
      <c r="D4100" s="11" t="s">
        <v>2669</v>
      </c>
      <c r="E4100" s="11">
        <v>25</v>
      </c>
      <c r="F4100" s="11">
        <v>1</v>
      </c>
      <c r="G4100" s="11" t="s">
        <v>12723</v>
      </c>
    </row>
    <row r="4101" spans="1:8" x14ac:dyDescent="0.3">
      <c r="A4101" s="11" t="s">
        <v>12724</v>
      </c>
      <c r="B4101" s="11">
        <v>2018</v>
      </c>
      <c r="C4101" s="11" t="s">
        <v>12725</v>
      </c>
      <c r="D4101" s="11" t="s">
        <v>5364</v>
      </c>
      <c r="G4101" s="11" t="s">
        <v>12726</v>
      </c>
    </row>
    <row r="4102" spans="1:8" x14ac:dyDescent="0.3">
      <c r="A4102" s="11" t="s">
        <v>12727</v>
      </c>
      <c r="B4102" s="11">
        <v>2022</v>
      </c>
      <c r="C4102" s="11" t="s">
        <v>12728</v>
      </c>
      <c r="D4102" s="11" t="s">
        <v>704</v>
      </c>
      <c r="E4102" s="11">
        <v>135</v>
      </c>
      <c r="G4102" s="11" t="s">
        <v>12729</v>
      </c>
    </row>
    <row r="4103" spans="1:8" x14ac:dyDescent="0.3">
      <c r="A4103" s="11" t="s">
        <v>4233</v>
      </c>
      <c r="B4103" s="11">
        <v>2020</v>
      </c>
      <c r="C4103" s="11" t="s">
        <v>4234</v>
      </c>
      <c r="D4103" s="11" t="s">
        <v>12730</v>
      </c>
      <c r="G4103" s="11" t="s">
        <v>12731</v>
      </c>
    </row>
    <row r="4104" spans="1:8" x14ac:dyDescent="0.3">
      <c r="A4104" s="11" t="s">
        <v>12732</v>
      </c>
      <c r="B4104" s="11">
        <v>2022</v>
      </c>
      <c r="C4104" s="11" t="s">
        <v>12733</v>
      </c>
      <c r="D4104" s="11" t="s">
        <v>12734</v>
      </c>
      <c r="G4104" s="11" t="s">
        <v>12735</v>
      </c>
    </row>
    <row r="4105" spans="1:8" x14ac:dyDescent="0.3">
      <c r="A4105" s="11" t="s">
        <v>12736</v>
      </c>
      <c r="B4105" s="11">
        <v>2023</v>
      </c>
      <c r="C4105" s="11" t="s">
        <v>12737</v>
      </c>
      <c r="D4105" s="11" t="s">
        <v>597</v>
      </c>
      <c r="E4105" s="11">
        <v>60</v>
      </c>
      <c r="F4105" s="11">
        <v>2</v>
      </c>
      <c r="G4105" s="11">
        <v>103245</v>
      </c>
    </row>
    <row r="4106" spans="1:8" x14ac:dyDescent="0.3">
      <c r="A4106" s="11" t="s">
        <v>3402</v>
      </c>
      <c r="B4106" s="11">
        <v>2019</v>
      </c>
      <c r="C4106" s="11" t="s">
        <v>11251</v>
      </c>
      <c r="D4106" s="11" t="s">
        <v>12738</v>
      </c>
      <c r="G4106" s="11" t="s">
        <v>11252</v>
      </c>
    </row>
    <row r="4107" spans="1:8" x14ac:dyDescent="0.3">
      <c r="A4107" s="11" t="s">
        <v>7938</v>
      </c>
      <c r="B4107" s="11">
        <v>2020</v>
      </c>
      <c r="C4107" s="11" t="s">
        <v>7939</v>
      </c>
      <c r="D4107" s="11" t="s">
        <v>12641</v>
      </c>
      <c r="G4107" s="11" t="s">
        <v>12739</v>
      </c>
    </row>
    <row r="4108" spans="1:8" x14ac:dyDescent="0.3">
      <c r="A4108" s="11" t="s">
        <v>12740</v>
      </c>
      <c r="B4108" s="11">
        <v>2022</v>
      </c>
      <c r="C4108" s="11" t="s">
        <v>12741</v>
      </c>
      <c r="D4108" s="11" t="s">
        <v>12742</v>
      </c>
    </row>
    <row r="4109" spans="1:8" x14ac:dyDescent="0.3">
      <c r="A4109" s="11" t="s">
        <v>12743</v>
      </c>
      <c r="B4109" s="11">
        <v>2024</v>
      </c>
      <c r="C4109" s="11" t="s">
        <v>12744</v>
      </c>
      <c r="D4109" s="11" t="s">
        <v>4118</v>
      </c>
      <c r="E4109" s="11">
        <v>38</v>
      </c>
      <c r="G4109" s="11" t="s">
        <v>12745</v>
      </c>
    </row>
    <row r="4110" spans="1:8" x14ac:dyDescent="0.3">
      <c r="A4110" s="11" t="s">
        <v>12746</v>
      </c>
      <c r="B4110" s="11">
        <v>2023</v>
      </c>
      <c r="C4110" s="11" t="s">
        <v>12747</v>
      </c>
      <c r="D4110" s="11" t="s">
        <v>1139</v>
      </c>
      <c r="E4110" s="11">
        <v>635</v>
      </c>
      <c r="G4110" s="11" t="s">
        <v>12748</v>
      </c>
    </row>
    <row r="4111" spans="1:8" x14ac:dyDescent="0.3">
      <c r="A4111" s="11" t="s">
        <v>12749</v>
      </c>
      <c r="B4111" s="11">
        <v>2023</v>
      </c>
      <c r="C4111" s="11" t="s">
        <v>12750</v>
      </c>
      <c r="D4111" s="11" t="s">
        <v>12751</v>
      </c>
      <c r="E4111" s="11">
        <v>35</v>
      </c>
      <c r="F4111" s="11">
        <v>6</v>
      </c>
      <c r="G4111" s="11">
        <v>102733</v>
      </c>
      <c r="H4111" s="11" t="s">
        <v>12752</v>
      </c>
    </row>
    <row r="4112" spans="1:8" x14ac:dyDescent="0.3">
      <c r="A4112" s="11" t="s">
        <v>12753</v>
      </c>
      <c r="B4112" s="11">
        <v>2021</v>
      </c>
      <c r="C4112" s="11" t="s">
        <v>12754</v>
      </c>
      <c r="D4112" s="11" t="s">
        <v>12394</v>
      </c>
      <c r="E4112" s="11">
        <v>174</v>
      </c>
      <c r="F4112" s="11">
        <v>26</v>
      </c>
      <c r="G4112" s="11" t="s">
        <v>7560</v>
      </c>
      <c r="H4112" s="11" t="s">
        <v>12755</v>
      </c>
    </row>
    <row r="4113" spans="1:8" x14ac:dyDescent="0.3">
      <c r="A4113" s="11" t="s">
        <v>12756</v>
      </c>
      <c r="B4113" s="11">
        <v>2023</v>
      </c>
      <c r="C4113" s="11" t="s">
        <v>12757</v>
      </c>
      <c r="D4113" s="11" t="s">
        <v>6026</v>
      </c>
      <c r="E4113" s="11">
        <v>4</v>
      </c>
      <c r="G4113" s="11">
        <v>100027</v>
      </c>
      <c r="H4113" s="11" t="s">
        <v>12758</v>
      </c>
    </row>
    <row r="4114" spans="1:8" x14ac:dyDescent="0.3">
      <c r="A4114" s="11" t="s">
        <v>12759</v>
      </c>
      <c r="B4114" s="11">
        <v>2022</v>
      </c>
      <c r="C4114" s="11" t="s">
        <v>12760</v>
      </c>
      <c r="D4114" s="11" t="s">
        <v>3993</v>
      </c>
      <c r="E4114" s="11">
        <v>11</v>
      </c>
      <c r="F4114" s="11">
        <v>20</v>
      </c>
      <c r="G4114" s="11">
        <v>3273</v>
      </c>
      <c r="H4114" s="11" t="s">
        <v>12761</v>
      </c>
    </row>
    <row r="4115" spans="1:8" x14ac:dyDescent="0.3">
      <c r="A4115" s="11" t="s">
        <v>8372</v>
      </c>
      <c r="B4115" s="11">
        <v>2023</v>
      </c>
      <c r="C4115" s="11" t="s">
        <v>12762</v>
      </c>
      <c r="D4115" s="11" t="s">
        <v>8374</v>
      </c>
      <c r="E4115" s="11">
        <v>5</v>
      </c>
      <c r="F4115" s="11">
        <v>1</v>
      </c>
      <c r="G4115" s="11" t="s">
        <v>8375</v>
      </c>
      <c r="H4115" s="11" t="s">
        <v>12763</v>
      </c>
    </row>
    <row r="4116" spans="1:8" x14ac:dyDescent="0.3">
      <c r="A4116" s="11" t="s">
        <v>12764</v>
      </c>
      <c r="B4116" s="11">
        <v>2023</v>
      </c>
      <c r="C4116" s="11" t="s">
        <v>4467</v>
      </c>
      <c r="D4116" s="11" t="s">
        <v>715</v>
      </c>
      <c r="E4116" s="11">
        <v>11</v>
      </c>
      <c r="G4116" s="11" t="s">
        <v>12765</v>
      </c>
      <c r="H4116" s="11" t="s">
        <v>12766</v>
      </c>
    </row>
    <row r="4117" spans="1:8" x14ac:dyDescent="0.3">
      <c r="A4117" s="11" t="s">
        <v>12767</v>
      </c>
      <c r="B4117" s="11">
        <v>2023</v>
      </c>
      <c r="C4117" s="11" t="s">
        <v>12768</v>
      </c>
      <c r="D4117" s="11" t="s">
        <v>12769</v>
      </c>
      <c r="E4117" s="11">
        <v>35</v>
      </c>
      <c r="F4117" s="11">
        <v>8</v>
      </c>
      <c r="G4117" s="11">
        <v>101652</v>
      </c>
      <c r="H4117" s="11" t="s">
        <v>12770</v>
      </c>
    </row>
    <row r="4118" spans="1:8" x14ac:dyDescent="0.3">
      <c r="A4118" s="11" t="s">
        <v>12771</v>
      </c>
      <c r="B4118" s="11">
        <v>2023</v>
      </c>
      <c r="C4118" s="11" t="s">
        <v>12772</v>
      </c>
      <c r="D4118" s="11" t="s">
        <v>9676</v>
      </c>
      <c r="E4118" s="11">
        <v>23</v>
      </c>
      <c r="F4118" s="11">
        <v>11</v>
      </c>
      <c r="G4118" s="11">
        <v>5232</v>
      </c>
      <c r="H4118" s="11" t="s">
        <v>12773</v>
      </c>
    </row>
    <row r="4119" spans="1:8" x14ac:dyDescent="0.3">
      <c r="A4119" s="11" t="s">
        <v>12774</v>
      </c>
      <c r="B4119" s="11">
        <v>2020</v>
      </c>
      <c r="C4119" s="11" t="s">
        <v>12775</v>
      </c>
      <c r="D4119" s="11" t="s">
        <v>12776</v>
      </c>
      <c r="E4119" s="11">
        <v>77</v>
      </c>
      <c r="F4119" s="11">
        <v>6</v>
      </c>
      <c r="G4119" s="11" t="s">
        <v>12777</v>
      </c>
      <c r="H4119" s="11" t="s">
        <v>12778</v>
      </c>
    </row>
    <row r="4120" spans="1:8" x14ac:dyDescent="0.3">
      <c r="A4120" s="11" t="s">
        <v>12779</v>
      </c>
      <c r="B4120" s="11">
        <v>2022</v>
      </c>
      <c r="C4120" s="11" t="s">
        <v>12780</v>
      </c>
      <c r="D4120" s="11" t="s">
        <v>715</v>
      </c>
      <c r="E4120" s="11">
        <v>10</v>
      </c>
      <c r="G4120" s="11" t="s">
        <v>12781</v>
      </c>
      <c r="H4120" s="11" t="s">
        <v>12782</v>
      </c>
    </row>
    <row r="4121" spans="1:8" x14ac:dyDescent="0.3">
      <c r="A4121" s="11" t="s">
        <v>12783</v>
      </c>
      <c r="B4121" s="11">
        <v>2024</v>
      </c>
      <c r="C4121" s="11" t="s">
        <v>12784</v>
      </c>
      <c r="D4121" s="11" t="s">
        <v>12785</v>
      </c>
      <c r="E4121" s="11">
        <v>13</v>
      </c>
      <c r="F4121" s="11">
        <v>3</v>
      </c>
      <c r="G4121" s="11">
        <v>207</v>
      </c>
      <c r="H4121" s="11" t="s">
        <v>12786</v>
      </c>
    </row>
    <row r="4122" spans="1:8" x14ac:dyDescent="0.3">
      <c r="A4122" s="11" t="s">
        <v>12787</v>
      </c>
      <c r="B4122" s="11">
        <v>2022</v>
      </c>
      <c r="C4122" s="11" t="s">
        <v>12788</v>
      </c>
      <c r="D4122" s="11" t="s">
        <v>3901</v>
      </c>
      <c r="E4122" s="11">
        <v>2022</v>
      </c>
      <c r="G4122" s="11" t="s">
        <v>2152</v>
      </c>
      <c r="H4122" s="11" t="s">
        <v>12789</v>
      </c>
    </row>
    <row r="4123" spans="1:8" x14ac:dyDescent="0.3">
      <c r="A4123" s="11" t="s">
        <v>12790</v>
      </c>
      <c r="B4123" s="11">
        <v>2024</v>
      </c>
      <c r="C4123" s="11" t="s">
        <v>12791</v>
      </c>
      <c r="D4123" s="11" t="s">
        <v>588</v>
      </c>
      <c r="E4123" s="11">
        <v>19</v>
      </c>
      <c r="F4123" s="11">
        <v>4</v>
      </c>
      <c r="H4123" s="11" t="s">
        <v>12792</v>
      </c>
    </row>
    <row r="4124" spans="1:8" x14ac:dyDescent="0.3">
      <c r="A4124" s="11" t="s">
        <v>12793</v>
      </c>
      <c r="B4124" s="11">
        <v>2023</v>
      </c>
      <c r="C4124" s="11" t="s">
        <v>12794</v>
      </c>
      <c r="D4124" s="11" t="s">
        <v>12795</v>
      </c>
      <c r="E4124" s="11">
        <v>13</v>
      </c>
      <c r="F4124" s="11">
        <v>1</v>
      </c>
      <c r="G4124" s="11">
        <v>5</v>
      </c>
      <c r="H4124" s="11" t="s">
        <v>12796</v>
      </c>
    </row>
    <row r="4125" spans="1:8" x14ac:dyDescent="0.3">
      <c r="A4125" s="11" t="s">
        <v>12797</v>
      </c>
      <c r="B4125" s="11">
        <v>2022</v>
      </c>
      <c r="C4125" s="11" t="s">
        <v>12798</v>
      </c>
      <c r="D4125" s="11" t="s">
        <v>485</v>
      </c>
      <c r="E4125" s="11">
        <v>258</v>
      </c>
      <c r="G4125" s="11">
        <v>109975</v>
      </c>
      <c r="H4125" s="11" t="s">
        <v>12799</v>
      </c>
    </row>
    <row r="4126" spans="1:8" x14ac:dyDescent="0.3">
      <c r="A4126" s="11" t="s">
        <v>12800</v>
      </c>
      <c r="B4126" s="11">
        <v>2023</v>
      </c>
      <c r="C4126" s="11" t="s">
        <v>12801</v>
      </c>
      <c r="D4126" s="11" t="s">
        <v>12802</v>
      </c>
      <c r="E4126" s="11">
        <v>21</v>
      </c>
      <c r="F4126" s="11">
        <v>1</v>
      </c>
      <c r="G4126" s="11" t="s">
        <v>12803</v>
      </c>
      <c r="H4126" s="11" t="s">
        <v>12804</v>
      </c>
    </row>
    <row r="4127" spans="1:8" x14ac:dyDescent="0.3">
      <c r="A4127" s="11" t="s">
        <v>11977</v>
      </c>
      <c r="B4127" s="11">
        <v>2023</v>
      </c>
      <c r="C4127" s="11" t="s">
        <v>11978</v>
      </c>
      <c r="D4127" s="11" t="s">
        <v>3876</v>
      </c>
      <c r="E4127" s="11">
        <v>4</v>
      </c>
      <c r="G4127" s="11" t="s">
        <v>11979</v>
      </c>
      <c r="H4127" s="11" t="s">
        <v>12805</v>
      </c>
    </row>
    <row r="4128" spans="1:8" x14ac:dyDescent="0.3">
      <c r="A4128" s="11" t="s">
        <v>12806</v>
      </c>
      <c r="B4128" s="11">
        <v>2020</v>
      </c>
      <c r="C4128" s="11" t="s">
        <v>12807</v>
      </c>
      <c r="D4128" s="11" t="s">
        <v>811</v>
      </c>
      <c r="E4128" s="11">
        <v>29</v>
      </c>
      <c r="F4128" s="11">
        <v>3</v>
      </c>
      <c r="G4128" s="11" t="s">
        <v>3976</v>
      </c>
      <c r="H4128" s="11" t="s">
        <v>12808</v>
      </c>
    </row>
    <row r="4129" spans="1:8" x14ac:dyDescent="0.3">
      <c r="A4129" s="11" t="s">
        <v>12809</v>
      </c>
      <c r="B4129" s="11">
        <v>2024</v>
      </c>
      <c r="C4129" s="11" t="s">
        <v>12810</v>
      </c>
      <c r="D4129" s="11" t="s">
        <v>5628</v>
      </c>
      <c r="E4129" s="11">
        <v>151</v>
      </c>
      <c r="G4129" s="11">
        <v>102306</v>
      </c>
      <c r="H4129" s="11" t="s">
        <v>12811</v>
      </c>
    </row>
    <row r="4130" spans="1:8" x14ac:dyDescent="0.3">
      <c r="A4130" s="11" t="s">
        <v>12812</v>
      </c>
      <c r="B4130" s="11">
        <v>2023</v>
      </c>
      <c r="C4130" s="11" t="s">
        <v>12813</v>
      </c>
      <c r="D4130" s="11" t="s">
        <v>5617</v>
      </c>
      <c r="E4130" s="11">
        <v>36</v>
      </c>
      <c r="F4130" s="11">
        <v>3</v>
      </c>
      <c r="G4130" s="11" t="s">
        <v>12814</v>
      </c>
      <c r="H4130" s="11" t="s">
        <v>12815</v>
      </c>
    </row>
    <row r="4131" spans="1:8" x14ac:dyDescent="0.3">
      <c r="A4131" s="11" t="s">
        <v>12816</v>
      </c>
      <c r="B4131" s="11">
        <v>2024</v>
      </c>
      <c r="C4131" s="11" t="s">
        <v>12817</v>
      </c>
      <c r="D4131" s="11" t="s">
        <v>715</v>
      </c>
      <c r="E4131" s="11">
        <v>12</v>
      </c>
      <c r="G4131" s="11" t="s">
        <v>12818</v>
      </c>
      <c r="H4131" s="11" t="s">
        <v>12819</v>
      </c>
    </row>
    <row r="4132" spans="1:8" x14ac:dyDescent="0.3">
      <c r="A4132" s="11" t="s">
        <v>12820</v>
      </c>
      <c r="B4132" s="11">
        <v>2024</v>
      </c>
      <c r="C4132" s="11" t="s">
        <v>12821</v>
      </c>
      <c r="D4132" s="11" t="s">
        <v>12822</v>
      </c>
      <c r="E4132" s="11">
        <v>15</v>
      </c>
      <c r="F4132" s="11">
        <v>1</v>
      </c>
      <c r="G4132" s="11" t="s">
        <v>12823</v>
      </c>
      <c r="H4132" s="11" t="s">
        <v>12824</v>
      </c>
    </row>
    <row r="4133" spans="1:8" x14ac:dyDescent="0.3">
      <c r="A4133" s="11" t="s">
        <v>12825</v>
      </c>
      <c r="B4133" s="11">
        <v>2023</v>
      </c>
      <c r="C4133" s="11" t="s">
        <v>12826</v>
      </c>
      <c r="D4133" s="11" t="s">
        <v>12827</v>
      </c>
      <c r="E4133" s="11">
        <v>16</v>
      </c>
      <c r="F4133" s="11">
        <v>1</v>
      </c>
      <c r="G4133" s="11">
        <v>54</v>
      </c>
      <c r="H4133" s="11" t="s">
        <v>12828</v>
      </c>
    </row>
    <row r="4134" spans="1:8" x14ac:dyDescent="0.3">
      <c r="A4134" s="11" t="s">
        <v>12829</v>
      </c>
      <c r="B4134" s="11">
        <v>2023</v>
      </c>
      <c r="C4134" s="11" t="s">
        <v>12830</v>
      </c>
      <c r="D4134" s="11" t="s">
        <v>3186</v>
      </c>
      <c r="E4134" s="11">
        <v>13</v>
      </c>
      <c r="F4134" s="11">
        <v>4</v>
      </c>
      <c r="G4134" s="11">
        <v>2074</v>
      </c>
      <c r="H4134" s="11" t="s">
        <v>12831</v>
      </c>
    </row>
    <row r="4135" spans="1:8" x14ac:dyDescent="0.3">
      <c r="A4135" s="11" t="s">
        <v>12832</v>
      </c>
      <c r="B4135" s="11">
        <v>2022</v>
      </c>
      <c r="C4135" s="11" t="s">
        <v>12833</v>
      </c>
      <c r="D4135" s="11" t="s">
        <v>715</v>
      </c>
      <c r="E4135" s="11">
        <v>10</v>
      </c>
      <c r="G4135" s="11" t="s">
        <v>4557</v>
      </c>
      <c r="H4135" s="11" t="s">
        <v>12834</v>
      </c>
    </row>
    <row r="4136" spans="1:8" x14ac:dyDescent="0.3">
      <c r="A4136" s="11" t="s">
        <v>12835</v>
      </c>
      <c r="B4136" s="11">
        <v>2023</v>
      </c>
      <c r="C4136" s="11" t="s">
        <v>12836</v>
      </c>
      <c r="D4136" s="11" t="s">
        <v>3186</v>
      </c>
      <c r="E4136" s="11">
        <v>13</v>
      </c>
      <c r="F4136" s="11">
        <v>3</v>
      </c>
      <c r="G4136" s="11">
        <v>1445</v>
      </c>
      <c r="H4136" s="11" t="s">
        <v>12837</v>
      </c>
    </row>
    <row r="4137" spans="1:8" x14ac:dyDescent="0.3">
      <c r="A4137" s="11" t="s">
        <v>12838</v>
      </c>
      <c r="B4137" s="11">
        <v>2024</v>
      </c>
      <c r="C4137" s="11" t="s">
        <v>12839</v>
      </c>
      <c r="D4137" s="11" t="s">
        <v>12840</v>
      </c>
      <c r="E4137" s="11">
        <v>7</v>
      </c>
      <c r="H4137" s="11" t="s">
        <v>12841</v>
      </c>
    </row>
    <row r="4138" spans="1:8" x14ac:dyDescent="0.3">
      <c r="A4138" s="11" t="s">
        <v>12842</v>
      </c>
      <c r="B4138" s="11">
        <v>2024</v>
      </c>
      <c r="C4138" s="11" t="s">
        <v>12843</v>
      </c>
      <c r="D4138" s="11" t="s">
        <v>12844</v>
      </c>
      <c r="E4138" s="11">
        <v>19</v>
      </c>
      <c r="F4138" s="11">
        <v>2</v>
      </c>
      <c r="G4138" s="11" t="s">
        <v>12845</v>
      </c>
      <c r="H4138" s="11" t="s">
        <v>12846</v>
      </c>
    </row>
    <row r="4139" spans="1:8" x14ac:dyDescent="0.3">
      <c r="A4139" s="11" t="s">
        <v>12847</v>
      </c>
      <c r="B4139" s="11">
        <v>2020</v>
      </c>
      <c r="C4139" s="11" t="s">
        <v>12848</v>
      </c>
      <c r="D4139" s="11" t="s">
        <v>12849</v>
      </c>
      <c r="E4139" s="11">
        <v>4</v>
      </c>
      <c r="F4139" s="11">
        <v>2</v>
      </c>
      <c r="G4139" s="11" t="s">
        <v>3498</v>
      </c>
      <c r="H4139" s="11" t="s">
        <v>12850</v>
      </c>
    </row>
    <row r="4140" spans="1:8" x14ac:dyDescent="0.3">
      <c r="A4140" s="11" t="s">
        <v>12851</v>
      </c>
      <c r="B4140" s="11">
        <v>2023</v>
      </c>
      <c r="C4140" s="11" t="s">
        <v>12852</v>
      </c>
      <c r="D4140" s="11" t="s">
        <v>4025</v>
      </c>
      <c r="E4140" s="11">
        <v>74</v>
      </c>
      <c r="F4140" s="11">
        <v>1</v>
      </c>
      <c r="G4140" s="11" t="s">
        <v>12853</v>
      </c>
      <c r="H4140" s="11" t="s">
        <v>12854</v>
      </c>
    </row>
    <row r="4141" spans="1:8" x14ac:dyDescent="0.3">
      <c r="A4141" s="11" t="s">
        <v>12855</v>
      </c>
      <c r="B4141" s="11">
        <v>2023</v>
      </c>
      <c r="C4141" s="11" t="s">
        <v>12856</v>
      </c>
      <c r="D4141" s="11" t="s">
        <v>3186</v>
      </c>
      <c r="E4141" s="11">
        <v>13</v>
      </c>
      <c r="F4141" s="11">
        <v>6</v>
      </c>
      <c r="G4141" s="11">
        <v>3915</v>
      </c>
      <c r="H4141" s="11" t="s">
        <v>12857</v>
      </c>
    </row>
    <row r="4142" spans="1:8" x14ac:dyDescent="0.3">
      <c r="A4142" s="11" t="s">
        <v>12858</v>
      </c>
      <c r="B4142" s="11">
        <v>2022</v>
      </c>
      <c r="C4142" s="11" t="s">
        <v>12859</v>
      </c>
      <c r="D4142" s="11" t="s">
        <v>715</v>
      </c>
      <c r="E4142" s="11">
        <v>10</v>
      </c>
      <c r="G4142" s="11" t="s">
        <v>12860</v>
      </c>
      <c r="H4142" s="11" t="s">
        <v>12861</v>
      </c>
    </row>
    <row r="4143" spans="1:8" x14ac:dyDescent="0.3">
      <c r="A4143" s="11" t="s">
        <v>12862</v>
      </c>
      <c r="B4143" s="11">
        <v>2023</v>
      </c>
      <c r="C4143" s="11" t="s">
        <v>12863</v>
      </c>
      <c r="D4143" s="11" t="s">
        <v>12864</v>
      </c>
      <c r="E4143" s="11">
        <v>29</v>
      </c>
      <c r="F4143" s="11">
        <v>3</v>
      </c>
      <c r="G4143" s="11">
        <v>1750</v>
      </c>
      <c r="H4143" s="11" t="s">
        <v>12865</v>
      </c>
    </row>
    <row r="4144" spans="1:8" x14ac:dyDescent="0.3">
      <c r="A4144" s="11" t="s">
        <v>12866</v>
      </c>
      <c r="B4144" s="11">
        <v>2023</v>
      </c>
      <c r="C4144" s="11" t="s">
        <v>12867</v>
      </c>
      <c r="D4144" s="11" t="s">
        <v>12868</v>
      </c>
      <c r="G4144" s="11" t="s">
        <v>12869</v>
      </c>
      <c r="H4144" s="11" t="s">
        <v>12870</v>
      </c>
    </row>
    <row r="4145" spans="1:8" x14ac:dyDescent="0.3">
      <c r="A4145" s="11" t="s">
        <v>12871</v>
      </c>
      <c r="B4145" s="11">
        <v>2023</v>
      </c>
      <c r="C4145" s="11" t="s">
        <v>12872</v>
      </c>
      <c r="D4145" s="11" t="s">
        <v>485</v>
      </c>
      <c r="E4145" s="11">
        <v>269</v>
      </c>
      <c r="G4145" s="11">
        <v>110513</v>
      </c>
      <c r="H4145" s="11" t="s">
        <v>12873</v>
      </c>
    </row>
    <row r="4146" spans="1:8" x14ac:dyDescent="0.3">
      <c r="A4146" s="11" t="s">
        <v>12874</v>
      </c>
      <c r="B4146" s="11">
        <v>2023</v>
      </c>
      <c r="C4146" s="11" t="s">
        <v>12875</v>
      </c>
      <c r="D4146" s="11" t="s">
        <v>508</v>
      </c>
      <c r="E4146" s="11">
        <v>23</v>
      </c>
      <c r="F4146" s="11">
        <v>2</v>
      </c>
      <c r="G4146" s="11" t="s">
        <v>1678</v>
      </c>
      <c r="H4146" s="11" t="s">
        <v>12876</v>
      </c>
    </row>
    <row r="4147" spans="1:8" x14ac:dyDescent="0.3">
      <c r="A4147" s="11" t="s">
        <v>454</v>
      </c>
      <c r="B4147" s="11">
        <v>2018</v>
      </c>
      <c r="C4147" s="11" t="s">
        <v>455</v>
      </c>
      <c r="D4147" s="11" t="s">
        <v>12877</v>
      </c>
    </row>
    <row r="4148" spans="1:8" x14ac:dyDescent="0.3">
      <c r="A4148" s="11" t="s">
        <v>12878</v>
      </c>
      <c r="B4148" s="11">
        <v>2023</v>
      </c>
      <c r="C4148" s="11" t="s">
        <v>12879</v>
      </c>
      <c r="D4148" s="11" t="s">
        <v>12880</v>
      </c>
      <c r="E4148" s="11">
        <v>75</v>
      </c>
      <c r="F4148" s="11">
        <v>1</v>
      </c>
      <c r="G4148" s="11" t="s">
        <v>12881</v>
      </c>
      <c r="H4148" s="11" t="s">
        <v>12882</v>
      </c>
    </row>
    <row r="4149" spans="1:8" x14ac:dyDescent="0.3">
      <c r="A4149" s="11" t="s">
        <v>12883</v>
      </c>
      <c r="B4149" s="11">
        <v>2019</v>
      </c>
      <c r="C4149" s="11" t="s">
        <v>12884</v>
      </c>
      <c r="D4149" s="11" t="s">
        <v>715</v>
      </c>
      <c r="E4149" s="11">
        <v>7</v>
      </c>
      <c r="G4149" s="11" t="s">
        <v>7357</v>
      </c>
      <c r="H4149" s="11" t="s">
        <v>12885</v>
      </c>
    </row>
    <row r="4150" spans="1:8" x14ac:dyDescent="0.3">
      <c r="A4150" s="11" t="s">
        <v>8946</v>
      </c>
      <c r="B4150" s="11">
        <v>2016</v>
      </c>
      <c r="C4150" s="11" t="s">
        <v>203</v>
      </c>
      <c r="D4150" s="11" t="s">
        <v>437</v>
      </c>
      <c r="E4150" s="11">
        <v>63</v>
      </c>
      <c r="G4150" s="11" t="s">
        <v>3538</v>
      </c>
      <c r="H4150" s="11" t="s">
        <v>8947</v>
      </c>
    </row>
    <row r="4151" spans="1:8" x14ac:dyDescent="0.3">
      <c r="A4151" s="11" t="s">
        <v>4466</v>
      </c>
      <c r="B4151" s="11">
        <v>2023</v>
      </c>
      <c r="C4151" s="11" t="s">
        <v>12886</v>
      </c>
      <c r="D4151" s="11" t="s">
        <v>715</v>
      </c>
      <c r="E4151" s="11">
        <v>11</v>
      </c>
      <c r="G4151" s="11" t="s">
        <v>12765</v>
      </c>
      <c r="H4151" s="11" t="s">
        <v>12887</v>
      </c>
    </row>
    <row r="4152" spans="1:8" x14ac:dyDescent="0.3">
      <c r="A4152" s="11" t="s">
        <v>12888</v>
      </c>
      <c r="B4152" s="11">
        <v>2022</v>
      </c>
      <c r="C4152" s="11" t="s">
        <v>12889</v>
      </c>
      <c r="D4152" s="11" t="s">
        <v>12827</v>
      </c>
      <c r="E4152" s="11">
        <v>15</v>
      </c>
      <c r="F4152" s="11">
        <v>1</v>
      </c>
      <c r="G4152" s="11" t="s">
        <v>2045</v>
      </c>
      <c r="H4152" s="11" t="s">
        <v>12890</v>
      </c>
    </row>
    <row r="4153" spans="1:8" x14ac:dyDescent="0.3">
      <c r="A4153" s="11" t="s">
        <v>12891</v>
      </c>
      <c r="B4153" s="11">
        <v>2021</v>
      </c>
      <c r="C4153" s="11" t="s">
        <v>12892</v>
      </c>
      <c r="D4153" s="11" t="s">
        <v>12893</v>
      </c>
      <c r="G4153" s="11" t="s">
        <v>12894</v>
      </c>
    </row>
    <row r="4154" spans="1:8" x14ac:dyDescent="0.3">
      <c r="A4154" s="11" t="s">
        <v>12895</v>
      </c>
      <c r="B4154" s="11">
        <v>2021</v>
      </c>
      <c r="C4154" s="11" t="s">
        <v>12896</v>
      </c>
      <c r="D4154" s="11" t="s">
        <v>12897</v>
      </c>
      <c r="G4154" s="11" t="s">
        <v>12898</v>
      </c>
    </row>
    <row r="4155" spans="1:8" x14ac:dyDescent="0.3">
      <c r="A4155" s="11" t="s">
        <v>12899</v>
      </c>
      <c r="B4155" s="11">
        <v>2017</v>
      </c>
      <c r="C4155" s="11" t="s">
        <v>12900</v>
      </c>
      <c r="D4155" s="11" t="s">
        <v>12901</v>
      </c>
      <c r="G4155" s="11" t="s">
        <v>12902</v>
      </c>
    </row>
    <row r="4156" spans="1:8" x14ac:dyDescent="0.3">
      <c r="A4156" s="11" t="s">
        <v>12903</v>
      </c>
      <c r="B4156" s="11">
        <v>2010</v>
      </c>
      <c r="C4156" s="11" t="s">
        <v>12904</v>
      </c>
      <c r="D4156" s="11" t="s">
        <v>12905</v>
      </c>
      <c r="E4156" s="11">
        <v>41</v>
      </c>
      <c r="F4156" s="11">
        <v>4</v>
      </c>
      <c r="G4156" s="11" t="s">
        <v>12906</v>
      </c>
      <c r="H4156" s="11" t="s">
        <v>12907</v>
      </c>
    </row>
    <row r="4157" spans="1:8" x14ac:dyDescent="0.3">
      <c r="A4157" s="11" t="s">
        <v>8400</v>
      </c>
      <c r="B4157" s="11">
        <v>2021</v>
      </c>
      <c r="C4157" s="11" t="s">
        <v>12908</v>
      </c>
      <c r="D4157" s="11" t="s">
        <v>8402</v>
      </c>
      <c r="E4157" s="11">
        <v>4</v>
      </c>
      <c r="F4157" s="11">
        <v>1</v>
      </c>
      <c r="G4157" s="11" t="s">
        <v>8403</v>
      </c>
      <c r="H4157" s="11" t="s">
        <v>12909</v>
      </c>
    </row>
    <row r="4158" spans="1:8" x14ac:dyDescent="0.3">
      <c r="A4158" s="11" t="s">
        <v>12910</v>
      </c>
      <c r="B4158" s="11">
        <v>2019</v>
      </c>
      <c r="C4158" s="11" t="s">
        <v>12911</v>
      </c>
      <c r="D4158" s="11" t="s">
        <v>12912</v>
      </c>
      <c r="H4158" s="11" t="s">
        <v>12913</v>
      </c>
    </row>
    <row r="4159" spans="1:8" x14ac:dyDescent="0.3">
      <c r="A4159" s="11" t="s">
        <v>12914</v>
      </c>
      <c r="B4159" s="11">
        <v>2017</v>
      </c>
      <c r="C4159" s="11" t="s">
        <v>12915</v>
      </c>
      <c r="D4159" s="11" t="s">
        <v>437</v>
      </c>
      <c r="E4159" s="11">
        <v>76</v>
      </c>
      <c r="G4159" s="11" t="s">
        <v>12916</v>
      </c>
      <c r="H4159" s="11" t="s">
        <v>12917</v>
      </c>
    </row>
    <row r="4160" spans="1:8" x14ac:dyDescent="0.3">
      <c r="A4160" s="11" t="s">
        <v>12918</v>
      </c>
      <c r="B4160" s="11">
        <v>2020</v>
      </c>
      <c r="C4160" s="11" t="s">
        <v>12919</v>
      </c>
      <c r="D4160" s="11" t="s">
        <v>12920</v>
      </c>
      <c r="G4160" s="11" t="s">
        <v>12921</v>
      </c>
    </row>
    <row r="4161" spans="1:8" x14ac:dyDescent="0.3">
      <c r="A4161" s="11" t="s">
        <v>12918</v>
      </c>
      <c r="B4161" s="11">
        <v>2021</v>
      </c>
      <c r="C4161" s="11" t="s">
        <v>12922</v>
      </c>
      <c r="D4161" s="11" t="s">
        <v>12923</v>
      </c>
      <c r="G4161" s="11" t="s">
        <v>12924</v>
      </c>
    </row>
    <row r="4162" spans="1:8" x14ac:dyDescent="0.3">
      <c r="A4162" s="11" t="s">
        <v>3886</v>
      </c>
      <c r="B4162" s="11">
        <v>2020</v>
      </c>
      <c r="C4162" s="11" t="s">
        <v>3887</v>
      </c>
      <c r="D4162" s="11" t="s">
        <v>2832</v>
      </c>
      <c r="E4162" s="11">
        <v>90</v>
      </c>
      <c r="G4162" s="11">
        <v>101710</v>
      </c>
      <c r="H4162" s="11" t="s">
        <v>4643</v>
      </c>
    </row>
    <row r="4163" spans="1:8" x14ac:dyDescent="0.3">
      <c r="A4163" s="11" t="s">
        <v>8068</v>
      </c>
      <c r="B4163" s="11">
        <v>2019</v>
      </c>
      <c r="C4163" s="11" t="s">
        <v>8069</v>
      </c>
      <c r="D4163" s="11" t="s">
        <v>12925</v>
      </c>
      <c r="E4163" s="11">
        <v>141</v>
      </c>
      <c r="G4163" s="11" t="s">
        <v>8070</v>
      </c>
      <c r="H4163" s="11" t="s">
        <v>8071</v>
      </c>
    </row>
    <row r="4164" spans="1:8" x14ac:dyDescent="0.3">
      <c r="A4164" s="11" t="s">
        <v>12926</v>
      </c>
      <c r="B4164" s="11">
        <v>2013</v>
      </c>
      <c r="C4164" s="11" t="s">
        <v>12927</v>
      </c>
      <c r="D4164" s="11" t="s">
        <v>12928</v>
      </c>
      <c r="E4164" s="11">
        <v>23</v>
      </c>
      <c r="F4164" s="11">
        <v>1</v>
      </c>
      <c r="G4164" s="11" t="s">
        <v>12929</v>
      </c>
      <c r="H4164" s="11" t="s">
        <v>12930</v>
      </c>
    </row>
    <row r="4165" spans="1:8" x14ac:dyDescent="0.3">
      <c r="A4165" s="11" t="s">
        <v>12931</v>
      </c>
      <c r="B4165" s="11">
        <v>2019</v>
      </c>
      <c r="C4165" s="11" t="s">
        <v>12932</v>
      </c>
      <c r="D4165" s="11" t="s">
        <v>12933</v>
      </c>
      <c r="E4165" s="11">
        <v>15</v>
      </c>
      <c r="F4165" s="11">
        <v>3</v>
      </c>
      <c r="G4165" s="11">
        <v>568</v>
      </c>
      <c r="H4165" s="11" t="s">
        <v>12934</v>
      </c>
    </row>
    <row r="4166" spans="1:8" x14ac:dyDescent="0.3">
      <c r="A4166" s="11" t="s">
        <v>12935</v>
      </c>
      <c r="B4166" s="11">
        <v>2015</v>
      </c>
      <c r="C4166" s="11" t="s">
        <v>12936</v>
      </c>
      <c r="D4166" s="11" t="s">
        <v>12937</v>
      </c>
      <c r="G4166" s="11" t="s">
        <v>12938</v>
      </c>
    </row>
    <row r="4167" spans="1:8" x14ac:dyDescent="0.3">
      <c r="A4167" s="11" t="s">
        <v>4468</v>
      </c>
      <c r="B4167" s="11">
        <v>2011</v>
      </c>
      <c r="C4167" s="11" t="s">
        <v>4469</v>
      </c>
      <c r="D4167" s="11" t="s">
        <v>12939</v>
      </c>
    </row>
    <row r="4168" spans="1:8" x14ac:dyDescent="0.3">
      <c r="A4168" s="11" t="s">
        <v>12940</v>
      </c>
      <c r="B4168" s="11">
        <v>2021</v>
      </c>
      <c r="C4168" s="11" t="s">
        <v>12941</v>
      </c>
      <c r="D4168" s="11" t="s">
        <v>12942</v>
      </c>
      <c r="G4168" s="11" t="s">
        <v>2624</v>
      </c>
    </row>
    <row r="4169" spans="1:8" x14ac:dyDescent="0.3">
      <c r="A4169" s="11" t="s">
        <v>12943</v>
      </c>
      <c r="B4169" s="11">
        <v>2016</v>
      </c>
      <c r="C4169" s="11" t="s">
        <v>12944</v>
      </c>
      <c r="D4169" s="11" t="s">
        <v>12945</v>
      </c>
      <c r="G4169" s="11">
        <v>9</v>
      </c>
    </row>
    <row r="4170" spans="1:8" x14ac:dyDescent="0.3">
      <c r="A4170" s="11" t="s">
        <v>12946</v>
      </c>
      <c r="B4170" s="11">
        <v>2021</v>
      </c>
      <c r="C4170" s="11" t="s">
        <v>12947</v>
      </c>
      <c r="D4170" s="11" t="s">
        <v>12948</v>
      </c>
      <c r="E4170" s="11">
        <v>204</v>
      </c>
      <c r="H4170" s="11" t="s">
        <v>12949</v>
      </c>
    </row>
    <row r="4171" spans="1:8" x14ac:dyDescent="0.3">
      <c r="A4171" s="11" t="s">
        <v>12950</v>
      </c>
      <c r="B4171" s="11">
        <v>2021</v>
      </c>
      <c r="C4171" s="11" t="s">
        <v>8024</v>
      </c>
      <c r="D4171" s="11" t="s">
        <v>8025</v>
      </c>
      <c r="E4171" s="11">
        <v>51</v>
      </c>
      <c r="F4171" s="11">
        <v>9</v>
      </c>
      <c r="G4171" s="11" t="s">
        <v>12951</v>
      </c>
    </row>
    <row r="4172" spans="1:8" x14ac:dyDescent="0.3">
      <c r="A4172" s="11" t="s">
        <v>12952</v>
      </c>
      <c r="B4172" s="11">
        <v>2022</v>
      </c>
      <c r="C4172" s="11" t="s">
        <v>12953</v>
      </c>
      <c r="D4172" s="11" t="s">
        <v>7431</v>
      </c>
      <c r="G4172" s="11" t="s">
        <v>12954</v>
      </c>
      <c r="H4172" s="11" t="s">
        <v>12955</v>
      </c>
    </row>
    <row r="4173" spans="1:8" x14ac:dyDescent="0.3">
      <c r="A4173" s="11" t="s">
        <v>12956</v>
      </c>
      <c r="B4173" s="11">
        <v>2016</v>
      </c>
      <c r="C4173" s="11" t="s">
        <v>12957</v>
      </c>
      <c r="D4173" s="11" t="s">
        <v>12958</v>
      </c>
      <c r="G4173" s="11" t="s">
        <v>12959</v>
      </c>
    </row>
    <row r="4174" spans="1:8" x14ac:dyDescent="0.3">
      <c r="A4174" s="11" t="s">
        <v>12960</v>
      </c>
      <c r="B4174" s="11">
        <v>2021</v>
      </c>
      <c r="C4174" s="11" t="s">
        <v>12961</v>
      </c>
      <c r="D4174" s="11" t="s">
        <v>12962</v>
      </c>
      <c r="G4174" s="11" t="s">
        <v>12963</v>
      </c>
      <c r="H4174" s="11" t="s">
        <v>12964</v>
      </c>
    </row>
    <row r="4175" spans="1:8" x14ac:dyDescent="0.3">
      <c r="A4175" s="11" t="s">
        <v>12965</v>
      </c>
      <c r="B4175" s="11">
        <v>2022</v>
      </c>
      <c r="C4175" s="11" t="s">
        <v>12966</v>
      </c>
      <c r="D4175" s="11" t="s">
        <v>12967</v>
      </c>
      <c r="G4175" s="11" t="s">
        <v>12968</v>
      </c>
    </row>
    <row r="4176" spans="1:8" x14ac:dyDescent="0.3">
      <c r="A4176" s="11" t="s">
        <v>8022</v>
      </c>
      <c r="B4176" s="11">
        <v>2021</v>
      </c>
      <c r="C4176" s="11" t="s">
        <v>200</v>
      </c>
      <c r="D4176" s="11" t="s">
        <v>446</v>
      </c>
      <c r="E4176" s="11">
        <v>179</v>
      </c>
      <c r="G4176" s="11">
        <v>115001</v>
      </c>
      <c r="H4176" s="11" t="s">
        <v>12969</v>
      </c>
    </row>
    <row r="4177" spans="1:8" x14ac:dyDescent="0.3">
      <c r="A4177" s="11" t="s">
        <v>12970</v>
      </c>
      <c r="B4177" s="11">
        <v>2016</v>
      </c>
      <c r="C4177" s="11" t="s">
        <v>12971</v>
      </c>
      <c r="D4177" s="11" t="s">
        <v>12972</v>
      </c>
      <c r="G4177" s="11">
        <v>61</v>
      </c>
    </row>
    <row r="4178" spans="1:8" x14ac:dyDescent="0.3">
      <c r="A4178" s="11" t="s">
        <v>12973</v>
      </c>
      <c r="B4178" s="11">
        <v>2014</v>
      </c>
      <c r="C4178" s="11" t="s">
        <v>12974</v>
      </c>
      <c r="D4178" s="11" t="s">
        <v>12975</v>
      </c>
    </row>
    <row r="4179" spans="1:8" x14ac:dyDescent="0.3">
      <c r="A4179" s="11" t="s">
        <v>12976</v>
      </c>
      <c r="B4179" s="11">
        <v>2015</v>
      </c>
      <c r="C4179" s="11" t="s">
        <v>12977</v>
      </c>
      <c r="D4179" s="11" t="s">
        <v>437</v>
      </c>
      <c r="E4179" s="11">
        <v>48</v>
      </c>
      <c r="G4179" s="11" t="s">
        <v>12978</v>
      </c>
      <c r="H4179" s="11" t="s">
        <v>12979</v>
      </c>
    </row>
    <row r="4180" spans="1:8" x14ac:dyDescent="0.3">
      <c r="A4180" s="11" t="s">
        <v>12980</v>
      </c>
      <c r="B4180" s="11">
        <v>2020</v>
      </c>
      <c r="C4180" s="11" t="s">
        <v>12981</v>
      </c>
      <c r="D4180" s="11" t="s">
        <v>12982</v>
      </c>
      <c r="G4180" s="11" t="s">
        <v>12983</v>
      </c>
    </row>
    <row r="4181" spans="1:8" x14ac:dyDescent="0.3">
      <c r="A4181" s="11" t="s">
        <v>12984</v>
      </c>
      <c r="B4181" s="11">
        <v>2021</v>
      </c>
      <c r="C4181" s="11" t="s">
        <v>12985</v>
      </c>
      <c r="D4181" s="11" t="s">
        <v>12986</v>
      </c>
      <c r="E4181" s="11">
        <v>62</v>
      </c>
      <c r="G4181" s="11" t="s">
        <v>12987</v>
      </c>
      <c r="H4181" s="11" t="s">
        <v>12988</v>
      </c>
    </row>
    <row r="4182" spans="1:8" x14ac:dyDescent="0.3">
      <c r="A4182" s="11" t="s">
        <v>12989</v>
      </c>
      <c r="B4182" s="11">
        <v>2018</v>
      </c>
      <c r="C4182" s="11" t="s">
        <v>12990</v>
      </c>
      <c r="D4182" s="11" t="s">
        <v>12991</v>
      </c>
      <c r="G4182" s="11" t="s">
        <v>12992</v>
      </c>
    </row>
    <row r="4183" spans="1:8" x14ac:dyDescent="0.3">
      <c r="A4183" s="11" t="s">
        <v>12993</v>
      </c>
      <c r="B4183" s="11">
        <v>2012</v>
      </c>
      <c r="C4183" s="11" t="s">
        <v>12994</v>
      </c>
      <c r="D4183" s="11" t="s">
        <v>4836</v>
      </c>
      <c r="E4183" s="11">
        <v>17</v>
      </c>
      <c r="F4183" s="11" t="s">
        <v>4837</v>
      </c>
      <c r="G4183" s="11" t="s">
        <v>12995</v>
      </c>
      <c r="H4183" s="11" t="s">
        <v>12996</v>
      </c>
    </row>
    <row r="4184" spans="1:8" x14ac:dyDescent="0.3">
      <c r="A4184" s="11" t="s">
        <v>12997</v>
      </c>
      <c r="B4184" s="11">
        <v>2013</v>
      </c>
      <c r="C4184" s="11" t="s">
        <v>12998</v>
      </c>
      <c r="D4184" s="11" t="s">
        <v>437</v>
      </c>
      <c r="E4184" s="11">
        <v>29</v>
      </c>
      <c r="F4184" s="11">
        <v>3</v>
      </c>
      <c r="G4184" s="11" t="s">
        <v>12999</v>
      </c>
    </row>
    <row r="4185" spans="1:8" x14ac:dyDescent="0.3">
      <c r="A4185" s="11" t="s">
        <v>13000</v>
      </c>
      <c r="B4185" s="11">
        <v>2019</v>
      </c>
      <c r="C4185" s="11" t="s">
        <v>13001</v>
      </c>
      <c r="D4185" s="11" t="s">
        <v>13002</v>
      </c>
      <c r="E4185" s="11">
        <v>2</v>
      </c>
      <c r="G4185" s="11">
        <v>8</v>
      </c>
      <c r="H4185" s="11" t="s">
        <v>13003</v>
      </c>
    </row>
    <row r="4186" spans="1:8" x14ac:dyDescent="0.3">
      <c r="A4186" s="11" t="s">
        <v>13004</v>
      </c>
      <c r="B4186" s="11">
        <v>2021</v>
      </c>
      <c r="C4186" s="11" t="s">
        <v>13005</v>
      </c>
      <c r="D4186" s="11" t="s">
        <v>9570</v>
      </c>
      <c r="G4186" s="11">
        <v>103411</v>
      </c>
      <c r="H4186" s="11" t="s">
        <v>13006</v>
      </c>
    </row>
    <row r="4187" spans="1:8" x14ac:dyDescent="0.3">
      <c r="A4187" s="11" t="s">
        <v>7062</v>
      </c>
      <c r="B4187" s="11">
        <v>2022</v>
      </c>
      <c r="C4187" s="11" t="s">
        <v>8856</v>
      </c>
      <c r="D4187" s="11" t="s">
        <v>3901</v>
      </c>
      <c r="E4187" s="11">
        <v>2022</v>
      </c>
      <c r="H4187" s="11" t="s">
        <v>13007</v>
      </c>
    </row>
    <row r="4188" spans="1:8" x14ac:dyDescent="0.3">
      <c r="A4188" s="11" t="s">
        <v>4273</v>
      </c>
      <c r="B4188" s="11" t="s">
        <v>4277</v>
      </c>
      <c r="C4188" s="11" t="s">
        <v>4278</v>
      </c>
      <c r="D4188" s="11" t="s">
        <v>4474</v>
      </c>
      <c r="G4188" s="11" t="s">
        <v>6369</v>
      </c>
    </row>
    <row r="4189" spans="1:8" x14ac:dyDescent="0.3">
      <c r="A4189" s="11" t="s">
        <v>4273</v>
      </c>
      <c r="B4189" s="11" t="s">
        <v>4274</v>
      </c>
      <c r="C4189" s="11" t="s">
        <v>13008</v>
      </c>
      <c r="D4189" s="11" t="s">
        <v>6303</v>
      </c>
      <c r="G4189" s="11" t="s">
        <v>13009</v>
      </c>
    </row>
    <row r="4190" spans="1:8" x14ac:dyDescent="0.3">
      <c r="A4190" s="11" t="s">
        <v>13010</v>
      </c>
      <c r="B4190" s="11">
        <v>2019</v>
      </c>
      <c r="C4190" s="11" t="s">
        <v>6661</v>
      </c>
      <c r="D4190" s="11" t="s">
        <v>8859</v>
      </c>
      <c r="E4190" s="11">
        <v>13</v>
      </c>
      <c r="F4190" s="11">
        <v>3</v>
      </c>
      <c r="G4190" s="11" t="s">
        <v>13011</v>
      </c>
    </row>
    <row r="4191" spans="1:8" x14ac:dyDescent="0.3">
      <c r="A4191" s="11" t="s">
        <v>12286</v>
      </c>
      <c r="B4191" s="11">
        <v>2015</v>
      </c>
      <c r="C4191" s="11" t="s">
        <v>1226</v>
      </c>
      <c r="D4191" s="11" t="s">
        <v>7406</v>
      </c>
      <c r="G4191" s="11" t="s">
        <v>1228</v>
      </c>
    </row>
    <row r="4192" spans="1:8" x14ac:dyDescent="0.3">
      <c r="A4192" s="11" t="s">
        <v>13012</v>
      </c>
      <c r="B4192" s="11">
        <v>2020</v>
      </c>
      <c r="C4192" s="11" t="s">
        <v>13013</v>
      </c>
      <c r="D4192" s="11" t="s">
        <v>13014</v>
      </c>
      <c r="G4192" s="11" t="s">
        <v>13015</v>
      </c>
    </row>
    <row r="4193" spans="1:8" x14ac:dyDescent="0.3">
      <c r="A4193" s="11" t="s">
        <v>3561</v>
      </c>
      <c r="B4193" s="11" t="s">
        <v>4830</v>
      </c>
      <c r="C4193" s="11" t="s">
        <v>4475</v>
      </c>
      <c r="D4193" s="11" t="s">
        <v>7587</v>
      </c>
      <c r="G4193" s="11" t="s">
        <v>13016</v>
      </c>
    </row>
    <row r="4194" spans="1:8" x14ac:dyDescent="0.3">
      <c r="A4194" s="11" t="s">
        <v>13017</v>
      </c>
      <c r="B4194" s="11">
        <v>2019</v>
      </c>
      <c r="C4194" s="11" t="s">
        <v>13018</v>
      </c>
      <c r="D4194" s="11" t="s">
        <v>13019</v>
      </c>
      <c r="G4194" s="11" t="s">
        <v>13020</v>
      </c>
    </row>
    <row r="4195" spans="1:8" x14ac:dyDescent="0.3">
      <c r="A4195" s="11" t="s">
        <v>13021</v>
      </c>
      <c r="B4195" s="11">
        <v>2019</v>
      </c>
      <c r="C4195" s="11" t="s">
        <v>13022</v>
      </c>
      <c r="D4195" s="11" t="s">
        <v>13023</v>
      </c>
      <c r="G4195" s="11" t="s">
        <v>13024</v>
      </c>
    </row>
    <row r="4196" spans="1:8" x14ac:dyDescent="0.3">
      <c r="A4196" s="11" t="s">
        <v>13025</v>
      </c>
      <c r="B4196" s="11">
        <v>2019</v>
      </c>
      <c r="C4196" s="11" t="s">
        <v>13026</v>
      </c>
      <c r="D4196" s="11" t="s">
        <v>13027</v>
      </c>
    </row>
    <row r="4197" spans="1:8" x14ac:dyDescent="0.3">
      <c r="A4197" s="11" t="s">
        <v>13028</v>
      </c>
      <c r="B4197" s="11">
        <v>2020</v>
      </c>
      <c r="C4197" s="11" t="s">
        <v>13029</v>
      </c>
      <c r="D4197" s="11" t="s">
        <v>13030</v>
      </c>
      <c r="E4197" s="11">
        <v>7</v>
      </c>
      <c r="F4197" s="11">
        <v>1</v>
      </c>
      <c r="G4197" s="11" t="s">
        <v>13031</v>
      </c>
      <c r="H4197" s="11" t="s">
        <v>13032</v>
      </c>
    </row>
    <row r="4198" spans="1:8" x14ac:dyDescent="0.3">
      <c r="A4198" s="11" t="s">
        <v>13033</v>
      </c>
      <c r="B4198" s="11">
        <v>2020</v>
      </c>
      <c r="C4198" s="11" t="s">
        <v>13034</v>
      </c>
      <c r="D4198" s="11" t="s">
        <v>13035</v>
      </c>
      <c r="G4198" s="11" t="s">
        <v>13036</v>
      </c>
    </row>
    <row r="4199" spans="1:8" x14ac:dyDescent="0.3">
      <c r="A4199" s="11" t="s">
        <v>13037</v>
      </c>
      <c r="B4199" s="11">
        <v>2020</v>
      </c>
      <c r="C4199" s="11" t="s">
        <v>13038</v>
      </c>
      <c r="D4199" s="11" t="s">
        <v>437</v>
      </c>
      <c r="G4199" s="11">
        <v>106485</v>
      </c>
      <c r="H4199" s="11" t="s">
        <v>13039</v>
      </c>
    </row>
    <row r="4200" spans="1:8" x14ac:dyDescent="0.3">
      <c r="A4200" s="11" t="s">
        <v>13040</v>
      </c>
      <c r="B4200" s="11">
        <v>2019</v>
      </c>
      <c r="C4200" s="11" t="s">
        <v>13041</v>
      </c>
      <c r="D4200" s="11" t="s">
        <v>13042</v>
      </c>
      <c r="E4200" s="11">
        <v>3</v>
      </c>
      <c r="F4200" s="11">
        <v>4</v>
      </c>
      <c r="G4200" s="11" t="s">
        <v>13043</v>
      </c>
      <c r="H4200" s="11" t="s">
        <v>13044</v>
      </c>
    </row>
    <row r="4201" spans="1:8" x14ac:dyDescent="0.3">
      <c r="A4201" s="11" t="s">
        <v>4705</v>
      </c>
      <c r="B4201" s="11">
        <v>2018</v>
      </c>
      <c r="C4201" s="11" t="s">
        <v>3570</v>
      </c>
      <c r="D4201" s="11" t="s">
        <v>3571</v>
      </c>
    </row>
    <row r="4202" spans="1:8" x14ac:dyDescent="0.3">
      <c r="A4202" s="11" t="s">
        <v>13045</v>
      </c>
      <c r="B4202" s="11">
        <v>2012</v>
      </c>
      <c r="C4202" s="11" t="s">
        <v>1258</v>
      </c>
      <c r="D4202" s="11" t="s">
        <v>7663</v>
      </c>
    </row>
    <row r="4203" spans="1:8" x14ac:dyDescent="0.3">
      <c r="A4203" s="11" t="s">
        <v>7655</v>
      </c>
      <c r="B4203" s="11">
        <v>2013</v>
      </c>
      <c r="C4203" s="11" t="s">
        <v>13046</v>
      </c>
      <c r="D4203" s="11" t="s">
        <v>13047</v>
      </c>
      <c r="E4203" s="11">
        <v>7814</v>
      </c>
    </row>
    <row r="4204" spans="1:8" x14ac:dyDescent="0.3">
      <c r="A4204" s="11" t="s">
        <v>13048</v>
      </c>
      <c r="B4204" s="11">
        <v>2014</v>
      </c>
      <c r="C4204" s="11" t="s">
        <v>13049</v>
      </c>
      <c r="D4204" s="11" t="s">
        <v>13050</v>
      </c>
      <c r="E4204" s="11">
        <v>8436</v>
      </c>
    </row>
    <row r="4205" spans="1:8" x14ac:dyDescent="0.3">
      <c r="A4205" s="11" t="s">
        <v>13051</v>
      </c>
      <c r="B4205" s="11">
        <v>2017</v>
      </c>
      <c r="C4205" s="11" t="s">
        <v>4481</v>
      </c>
      <c r="D4205" s="11" t="s">
        <v>12529</v>
      </c>
      <c r="G4205" s="11" t="s">
        <v>4483</v>
      </c>
    </row>
    <row r="4206" spans="1:8" x14ac:dyDescent="0.3">
      <c r="A4206" s="11" t="s">
        <v>826</v>
      </c>
      <c r="B4206" s="11">
        <v>2017</v>
      </c>
      <c r="C4206" s="11" t="s">
        <v>827</v>
      </c>
      <c r="D4206" s="11" t="s">
        <v>828</v>
      </c>
      <c r="E4206" s="11">
        <v>11</v>
      </c>
      <c r="F4206" s="11">
        <v>1</v>
      </c>
      <c r="G4206" s="11" t="s">
        <v>13052</v>
      </c>
      <c r="H4206" s="11" t="s">
        <v>830</v>
      </c>
    </row>
    <row r="4207" spans="1:8" x14ac:dyDescent="0.3">
      <c r="A4207" s="11" t="s">
        <v>8314</v>
      </c>
      <c r="B4207" s="11">
        <v>2018</v>
      </c>
      <c r="C4207" s="11" t="s">
        <v>1944</v>
      </c>
      <c r="D4207" s="11" t="s">
        <v>11291</v>
      </c>
      <c r="G4207" s="11" t="s">
        <v>1946</v>
      </c>
      <c r="H4207" s="11" t="s">
        <v>13053</v>
      </c>
    </row>
    <row r="4208" spans="1:8" x14ac:dyDescent="0.3">
      <c r="A4208" s="11" t="s">
        <v>13054</v>
      </c>
      <c r="B4208" s="11">
        <v>2018</v>
      </c>
      <c r="C4208" s="11" t="s">
        <v>13055</v>
      </c>
      <c r="D4208" s="11" t="s">
        <v>13056</v>
      </c>
      <c r="E4208" s="11">
        <v>26</v>
      </c>
      <c r="F4208" s="11">
        <v>2</v>
      </c>
      <c r="G4208" s="11" t="s">
        <v>13057</v>
      </c>
      <c r="H4208" s="11" t="s">
        <v>13058</v>
      </c>
    </row>
    <row r="4209" spans="1:8" x14ac:dyDescent="0.3">
      <c r="A4209" s="11" t="s">
        <v>13059</v>
      </c>
      <c r="B4209" s="11">
        <v>2022</v>
      </c>
      <c r="C4209" s="11" t="s">
        <v>13060</v>
      </c>
      <c r="D4209" s="11" t="s">
        <v>8054</v>
      </c>
      <c r="E4209" s="11">
        <v>3</v>
      </c>
      <c r="F4209" s="11">
        <v>6</v>
      </c>
      <c r="G4209" s="11" t="s">
        <v>13061</v>
      </c>
    </row>
    <row r="4210" spans="1:8" x14ac:dyDescent="0.3">
      <c r="A4210" s="11" t="s">
        <v>4489</v>
      </c>
      <c r="B4210" s="11">
        <v>2021</v>
      </c>
      <c r="C4210" s="11" t="s">
        <v>13062</v>
      </c>
      <c r="D4210" s="11" t="s">
        <v>828</v>
      </c>
      <c r="E4210" s="11">
        <v>5</v>
      </c>
      <c r="F4210" s="11">
        <v>3</v>
      </c>
      <c r="G4210" s="11" t="s">
        <v>13063</v>
      </c>
      <c r="H4210" s="11" t="s">
        <v>13064</v>
      </c>
    </row>
    <row r="4211" spans="1:8" x14ac:dyDescent="0.3">
      <c r="A4211" s="11" t="s">
        <v>4635</v>
      </c>
      <c r="B4211" s="11">
        <v>2016</v>
      </c>
      <c r="C4211" s="11" t="s">
        <v>4636</v>
      </c>
      <c r="D4211" s="11" t="s">
        <v>13065</v>
      </c>
      <c r="E4211" s="11">
        <v>43</v>
      </c>
      <c r="G4211" s="11" t="s">
        <v>2326</v>
      </c>
      <c r="H4211" s="11" t="s">
        <v>12426</v>
      </c>
    </row>
    <row r="4212" spans="1:8" x14ac:dyDescent="0.3">
      <c r="A4212" s="11" t="s">
        <v>13066</v>
      </c>
      <c r="B4212" s="11">
        <v>2019</v>
      </c>
      <c r="C4212" s="11" t="s">
        <v>13067</v>
      </c>
      <c r="D4212" s="11" t="s">
        <v>13068</v>
      </c>
      <c r="E4212" s="11">
        <v>11</v>
      </c>
      <c r="F4212" s="11">
        <v>2</v>
      </c>
      <c r="G4212" s="11" t="s">
        <v>10720</v>
      </c>
    </row>
    <row r="4213" spans="1:8" x14ac:dyDescent="0.3">
      <c r="A4213" s="11" t="s">
        <v>13069</v>
      </c>
      <c r="B4213" s="11">
        <v>2023</v>
      </c>
      <c r="C4213" s="11" t="s">
        <v>13070</v>
      </c>
      <c r="D4213" s="11" t="s">
        <v>13071</v>
      </c>
      <c r="G4213" s="18">
        <v>45748</v>
      </c>
    </row>
    <row r="4214" spans="1:8" x14ac:dyDescent="0.3">
      <c r="A4214" s="11" t="s">
        <v>13072</v>
      </c>
      <c r="B4214" s="11">
        <v>2020</v>
      </c>
      <c r="C4214" s="11" t="s">
        <v>13073</v>
      </c>
      <c r="D4214" s="11" t="s">
        <v>13074</v>
      </c>
      <c r="G4214" s="11" t="s">
        <v>3870</v>
      </c>
    </row>
    <row r="4215" spans="1:8" x14ac:dyDescent="0.3">
      <c r="A4215" s="11" t="s">
        <v>13075</v>
      </c>
      <c r="B4215" s="11">
        <v>2021</v>
      </c>
      <c r="C4215" s="11" t="s">
        <v>13076</v>
      </c>
      <c r="D4215" s="11" t="s">
        <v>13077</v>
      </c>
      <c r="G4215" s="11" t="s">
        <v>13078</v>
      </c>
    </row>
    <row r="4216" spans="1:8" x14ac:dyDescent="0.3">
      <c r="A4216" s="11" t="s">
        <v>4492</v>
      </c>
      <c r="B4216" s="11">
        <v>2021</v>
      </c>
      <c r="C4216" s="11" t="s">
        <v>4493</v>
      </c>
      <c r="D4216" s="11" t="s">
        <v>715</v>
      </c>
      <c r="E4216" s="11">
        <v>9</v>
      </c>
      <c r="G4216" s="11" t="s">
        <v>4494</v>
      </c>
      <c r="H4216" s="11" t="s">
        <v>13079</v>
      </c>
    </row>
    <row r="4217" spans="1:8" x14ac:dyDescent="0.3">
      <c r="A4217" s="11" t="s">
        <v>8499</v>
      </c>
      <c r="B4217" s="11">
        <v>2022</v>
      </c>
      <c r="C4217" s="11" t="s">
        <v>13080</v>
      </c>
      <c r="D4217" s="11" t="s">
        <v>13081</v>
      </c>
    </row>
    <row r="4218" spans="1:8" x14ac:dyDescent="0.3">
      <c r="A4218" s="11" t="s">
        <v>13082</v>
      </c>
      <c r="B4218" s="11">
        <v>2022</v>
      </c>
      <c r="C4218" s="11" t="s">
        <v>13083</v>
      </c>
      <c r="D4218" s="11" t="s">
        <v>13084</v>
      </c>
      <c r="G4218" s="11" t="s">
        <v>13085</v>
      </c>
    </row>
    <row r="4219" spans="1:8" x14ac:dyDescent="0.3">
      <c r="A4219" s="11" t="s">
        <v>13086</v>
      </c>
      <c r="B4219" s="11">
        <v>2021</v>
      </c>
      <c r="C4219" s="11" t="s">
        <v>307</v>
      </c>
      <c r="D4219" s="11" t="s">
        <v>597</v>
      </c>
      <c r="E4219" s="11">
        <v>58</v>
      </c>
      <c r="F4219" s="11">
        <v>5</v>
      </c>
      <c r="G4219" s="11">
        <v>102616</v>
      </c>
      <c r="H4219" s="11" t="s">
        <v>13087</v>
      </c>
    </row>
    <row r="4220" spans="1:8" x14ac:dyDescent="0.3">
      <c r="A4220" s="11" t="s">
        <v>13088</v>
      </c>
      <c r="B4220" s="11">
        <v>2004</v>
      </c>
      <c r="C4220" s="11" t="s">
        <v>13089</v>
      </c>
      <c r="D4220" s="11" t="s">
        <v>3117</v>
      </c>
      <c r="E4220" s="11">
        <v>20</v>
      </c>
      <c r="F4220" s="11">
        <v>1</v>
      </c>
      <c r="G4220" s="11" t="s">
        <v>13090</v>
      </c>
      <c r="H4220" s="11" t="s">
        <v>13091</v>
      </c>
    </row>
    <row r="4221" spans="1:8" x14ac:dyDescent="0.3">
      <c r="A4221" s="11" t="s">
        <v>13092</v>
      </c>
      <c r="B4221" s="11">
        <v>2022</v>
      </c>
      <c r="C4221" s="11" t="s">
        <v>13093</v>
      </c>
      <c r="D4221" s="11" t="s">
        <v>13094</v>
      </c>
      <c r="G4221" s="11">
        <v>390</v>
      </c>
    </row>
    <row r="4222" spans="1:8" x14ac:dyDescent="0.3">
      <c r="A4222" s="11" t="s">
        <v>3946</v>
      </c>
      <c r="B4222" s="11">
        <v>2023</v>
      </c>
      <c r="C4222" s="11" t="s">
        <v>13095</v>
      </c>
      <c r="D4222" s="11" t="s">
        <v>3948</v>
      </c>
      <c r="E4222" s="11">
        <v>11</v>
      </c>
      <c r="F4222" s="11">
        <v>16</v>
      </c>
      <c r="G4222" s="11">
        <v>3567</v>
      </c>
      <c r="H4222" s="11" t="s">
        <v>13096</v>
      </c>
    </row>
    <row r="4223" spans="1:8" x14ac:dyDescent="0.3">
      <c r="A4223" s="11" t="s">
        <v>13097</v>
      </c>
      <c r="B4223" s="11">
        <v>2021</v>
      </c>
      <c r="C4223" s="11" t="s">
        <v>13098</v>
      </c>
      <c r="D4223" s="11" t="s">
        <v>13099</v>
      </c>
      <c r="G4223" s="11" t="s">
        <v>13100</v>
      </c>
    </row>
    <row r="4224" spans="1:8" x14ac:dyDescent="0.3">
      <c r="A4224" s="11" t="s">
        <v>13101</v>
      </c>
      <c r="B4224" s="11">
        <v>2020</v>
      </c>
      <c r="C4224" s="11" t="s">
        <v>13102</v>
      </c>
      <c r="D4224" s="11" t="s">
        <v>4056</v>
      </c>
      <c r="E4224" s="11">
        <v>176</v>
      </c>
      <c r="G4224" s="11" t="s">
        <v>13103</v>
      </c>
      <c r="H4224" s="11" t="s">
        <v>13104</v>
      </c>
    </row>
    <row r="4225" spans="1:8" x14ac:dyDescent="0.3">
      <c r="A4225" s="11" t="s">
        <v>13105</v>
      </c>
      <c r="B4225" s="11">
        <v>2022</v>
      </c>
      <c r="C4225" s="11" t="s">
        <v>13106</v>
      </c>
      <c r="D4225" s="11" t="s">
        <v>13107</v>
      </c>
      <c r="E4225" s="11">
        <v>28</v>
      </c>
      <c r="F4225" s="11">
        <v>2</v>
      </c>
      <c r="G4225" s="11" t="s">
        <v>13108</v>
      </c>
      <c r="H4225" s="11" t="s">
        <v>13109</v>
      </c>
    </row>
    <row r="4226" spans="1:8" x14ac:dyDescent="0.3">
      <c r="A4226" s="11" t="s">
        <v>13110</v>
      </c>
      <c r="B4226" s="11">
        <v>2019</v>
      </c>
      <c r="C4226" s="11" t="s">
        <v>13111</v>
      </c>
      <c r="D4226" s="11" t="s">
        <v>7975</v>
      </c>
      <c r="E4226" s="11">
        <v>28</v>
      </c>
      <c r="F4226" s="11">
        <v>2</v>
      </c>
      <c r="G4226" s="11" t="s">
        <v>13112</v>
      </c>
      <c r="H4226" s="11" t="s">
        <v>13113</v>
      </c>
    </row>
    <row r="4227" spans="1:8" x14ac:dyDescent="0.3">
      <c r="A4227" s="11" t="s">
        <v>13114</v>
      </c>
      <c r="B4227" s="11">
        <v>2017</v>
      </c>
      <c r="C4227" s="11" t="s">
        <v>13115</v>
      </c>
      <c r="D4227" s="11" t="s">
        <v>13116</v>
      </c>
      <c r="G4227" s="11" t="s">
        <v>13117</v>
      </c>
    </row>
    <row r="4228" spans="1:8" x14ac:dyDescent="0.3">
      <c r="A4228" s="11" t="s">
        <v>13118</v>
      </c>
      <c r="B4228" s="11">
        <v>2022</v>
      </c>
      <c r="C4228" s="11" t="s">
        <v>13119</v>
      </c>
      <c r="D4228" s="11" t="s">
        <v>5628</v>
      </c>
      <c r="E4228" s="11">
        <v>138</v>
      </c>
      <c r="G4228" s="11">
        <v>101960</v>
      </c>
      <c r="H4228" s="11" t="s">
        <v>13120</v>
      </c>
    </row>
    <row r="4229" spans="1:8" x14ac:dyDescent="0.3">
      <c r="A4229" s="11" t="s">
        <v>13121</v>
      </c>
      <c r="B4229" s="11">
        <v>2014</v>
      </c>
      <c r="C4229" s="11" t="s">
        <v>13122</v>
      </c>
      <c r="D4229" s="11" t="s">
        <v>13123</v>
      </c>
      <c r="E4229" s="11">
        <v>312</v>
      </c>
      <c r="F4229" s="11">
        <v>5</v>
      </c>
      <c r="G4229" s="11" t="s">
        <v>13124</v>
      </c>
      <c r="H4229" s="11" t="s">
        <v>13125</v>
      </c>
    </row>
    <row r="4230" spans="1:8" x14ac:dyDescent="0.3">
      <c r="A4230" s="11" t="s">
        <v>13126</v>
      </c>
      <c r="B4230" s="11">
        <v>2020</v>
      </c>
      <c r="C4230" s="11" t="s">
        <v>13127</v>
      </c>
      <c r="D4230" s="11" t="s">
        <v>436</v>
      </c>
      <c r="E4230" s="11">
        <v>7</v>
      </c>
      <c r="F4230" s="11">
        <v>11</v>
      </c>
      <c r="G4230" s="11">
        <v>240</v>
      </c>
      <c r="H4230" s="11" t="s">
        <v>13128</v>
      </c>
    </row>
    <row r="4231" spans="1:8" x14ac:dyDescent="0.3">
      <c r="A4231" s="11" t="s">
        <v>13129</v>
      </c>
      <c r="B4231" s="11">
        <v>2021</v>
      </c>
      <c r="C4231" s="11" t="s">
        <v>13130</v>
      </c>
      <c r="D4231" s="11" t="s">
        <v>715</v>
      </c>
      <c r="E4231" s="11">
        <v>9</v>
      </c>
      <c r="G4231" s="11" t="s">
        <v>13131</v>
      </c>
      <c r="H4231" s="11" t="s">
        <v>13132</v>
      </c>
    </row>
    <row r="4232" spans="1:8" x14ac:dyDescent="0.3">
      <c r="A4232" s="11" t="s">
        <v>13133</v>
      </c>
      <c r="B4232" s="11">
        <v>2019</v>
      </c>
      <c r="C4232" s="11" t="s">
        <v>13134</v>
      </c>
      <c r="D4232" s="11" t="s">
        <v>2803</v>
      </c>
      <c r="E4232" s="11">
        <v>10</v>
      </c>
      <c r="F4232" s="11">
        <v>5</v>
      </c>
      <c r="G4232" s="11" t="s">
        <v>13135</v>
      </c>
      <c r="H4232" s="11" t="s">
        <v>13136</v>
      </c>
    </row>
    <row r="4233" spans="1:8" x14ac:dyDescent="0.3">
      <c r="A4233" s="11" t="s">
        <v>13137</v>
      </c>
      <c r="B4233" s="11">
        <v>2023</v>
      </c>
      <c r="C4233" s="11" t="s">
        <v>13138</v>
      </c>
      <c r="D4233" s="11" t="s">
        <v>13139</v>
      </c>
      <c r="E4233" s="11">
        <v>11</v>
      </c>
      <c r="F4233" s="11" t="s">
        <v>13140</v>
      </c>
      <c r="G4233" s="11" t="s">
        <v>13141</v>
      </c>
      <c r="H4233" s="11" t="s">
        <v>13142</v>
      </c>
    </row>
    <row r="4234" spans="1:8" x14ac:dyDescent="0.3">
      <c r="A4234" s="11" t="s">
        <v>13143</v>
      </c>
      <c r="B4234" s="11">
        <v>2023</v>
      </c>
      <c r="C4234" s="11" t="s">
        <v>13144</v>
      </c>
      <c r="D4234" s="11" t="s">
        <v>9123</v>
      </c>
      <c r="E4234" s="11">
        <v>15</v>
      </c>
      <c r="F4234" s="11">
        <v>5</v>
      </c>
      <c r="G4234" s="11">
        <v>179</v>
      </c>
      <c r="H4234" s="11" t="s">
        <v>13145</v>
      </c>
    </row>
    <row r="4235" spans="1:8" x14ac:dyDescent="0.3">
      <c r="A4235" s="11" t="s">
        <v>13146</v>
      </c>
      <c r="B4235" s="11">
        <v>2009</v>
      </c>
      <c r="C4235" s="11" t="s">
        <v>13147</v>
      </c>
      <c r="D4235" s="11" t="s">
        <v>13148</v>
      </c>
      <c r="E4235" s="11">
        <v>21</v>
      </c>
      <c r="F4235" s="11">
        <v>9</v>
      </c>
      <c r="G4235" s="11" t="s">
        <v>13149</v>
      </c>
    </row>
    <row r="4236" spans="1:8" x14ac:dyDescent="0.3">
      <c r="A4236" s="11" t="s">
        <v>13150</v>
      </c>
      <c r="B4236" s="11">
        <v>2022</v>
      </c>
      <c r="C4236" s="11" t="s">
        <v>13151</v>
      </c>
      <c r="D4236" s="11" t="s">
        <v>5196</v>
      </c>
      <c r="E4236" s="11">
        <v>19</v>
      </c>
      <c r="F4236" s="11">
        <v>12</v>
      </c>
      <c r="G4236" s="11">
        <v>7395</v>
      </c>
    </row>
    <row r="4237" spans="1:8" x14ac:dyDescent="0.3">
      <c r="A4237" s="11" t="s">
        <v>3968</v>
      </c>
      <c r="B4237" s="11">
        <v>2008</v>
      </c>
      <c r="C4237" s="11" t="s">
        <v>13152</v>
      </c>
      <c r="D4237" s="11" t="s">
        <v>13153</v>
      </c>
      <c r="E4237" s="11">
        <v>29</v>
      </c>
      <c r="F4237" s="11">
        <v>2</v>
      </c>
      <c r="G4237" s="11" t="s">
        <v>13154</v>
      </c>
      <c r="H4237" s="11" t="s">
        <v>13155</v>
      </c>
    </row>
    <row r="4238" spans="1:8" x14ac:dyDescent="0.3">
      <c r="A4238" s="11" t="s">
        <v>13156</v>
      </c>
      <c r="B4238" s="11">
        <v>2014</v>
      </c>
      <c r="C4238" s="11" t="s">
        <v>4522</v>
      </c>
      <c r="D4238" s="11" t="s">
        <v>7375</v>
      </c>
      <c r="G4238" s="11" t="s">
        <v>13157</v>
      </c>
    </row>
    <row r="4239" spans="1:8" x14ac:dyDescent="0.3">
      <c r="A4239" s="11" t="s">
        <v>6768</v>
      </c>
      <c r="B4239" s="11">
        <v>2015</v>
      </c>
      <c r="C4239" s="11" t="s">
        <v>4526</v>
      </c>
      <c r="D4239" s="11" t="s">
        <v>2104</v>
      </c>
    </row>
    <row r="4240" spans="1:8" x14ac:dyDescent="0.3">
      <c r="A4240" s="11" t="s">
        <v>12320</v>
      </c>
      <c r="B4240" s="11">
        <v>2016</v>
      </c>
      <c r="C4240" s="11" t="s">
        <v>12321</v>
      </c>
      <c r="D4240" s="11" t="s">
        <v>7530</v>
      </c>
      <c r="G4240" s="11" t="s">
        <v>13158</v>
      </c>
    </row>
    <row r="4241" spans="1:8" x14ac:dyDescent="0.3">
      <c r="A4241" s="11" t="s">
        <v>13159</v>
      </c>
      <c r="B4241" s="11">
        <v>2004</v>
      </c>
      <c r="C4241" s="11" t="s">
        <v>13160</v>
      </c>
      <c r="D4241" s="11" t="s">
        <v>13161</v>
      </c>
      <c r="G4241" s="11" t="s">
        <v>13162</v>
      </c>
    </row>
    <row r="4242" spans="1:8" x14ac:dyDescent="0.3">
      <c r="A4242" s="11" t="s">
        <v>13163</v>
      </c>
      <c r="B4242" s="11">
        <v>2021</v>
      </c>
      <c r="C4242" s="11" t="s">
        <v>13164</v>
      </c>
      <c r="D4242" s="11" t="s">
        <v>13165</v>
      </c>
      <c r="E4242" s="11">
        <v>305</v>
      </c>
      <c r="G4242" s="11">
        <v>114198</v>
      </c>
      <c r="H4242" s="11" t="s">
        <v>13166</v>
      </c>
    </row>
    <row r="4243" spans="1:8" x14ac:dyDescent="0.3">
      <c r="A4243" s="11" t="s">
        <v>12325</v>
      </c>
      <c r="B4243" s="11">
        <v>2014</v>
      </c>
      <c r="C4243" s="11" t="s">
        <v>7665</v>
      </c>
      <c r="D4243" s="11" t="s">
        <v>13167</v>
      </c>
      <c r="G4243" s="18">
        <v>45811</v>
      </c>
    </row>
    <row r="4244" spans="1:8" x14ac:dyDescent="0.3">
      <c r="A4244" s="11" t="s">
        <v>13168</v>
      </c>
      <c r="B4244" s="11">
        <v>2018</v>
      </c>
      <c r="C4244" s="11" t="s">
        <v>13169</v>
      </c>
      <c r="D4244" s="11" t="s">
        <v>6520</v>
      </c>
      <c r="G4244" s="11" t="s">
        <v>13170</v>
      </c>
    </row>
    <row r="4245" spans="1:8" x14ac:dyDescent="0.3">
      <c r="A4245" s="11" t="s">
        <v>13171</v>
      </c>
      <c r="B4245" s="11">
        <v>2021</v>
      </c>
      <c r="C4245" s="11" t="s">
        <v>13172</v>
      </c>
      <c r="D4245" s="11" t="s">
        <v>13173</v>
      </c>
      <c r="G4245" s="11" t="s">
        <v>13174</v>
      </c>
    </row>
    <row r="4246" spans="1:8" x14ac:dyDescent="0.3">
      <c r="A4246" s="11" t="s">
        <v>8860</v>
      </c>
      <c r="B4246" s="11">
        <v>2020</v>
      </c>
      <c r="C4246" s="11" t="s">
        <v>8861</v>
      </c>
      <c r="D4246" s="11" t="s">
        <v>2642</v>
      </c>
      <c r="E4246" s="11">
        <v>28</v>
      </c>
      <c r="F4246" s="11">
        <v>2</v>
      </c>
      <c r="G4246" s="11" t="s">
        <v>8863</v>
      </c>
      <c r="H4246" s="11" t="s">
        <v>13175</v>
      </c>
    </row>
    <row r="4247" spans="1:8" x14ac:dyDescent="0.3">
      <c r="A4247" s="11" t="s">
        <v>13176</v>
      </c>
      <c r="B4247" s="11">
        <v>2022</v>
      </c>
      <c r="C4247" s="11" t="s">
        <v>13177</v>
      </c>
      <c r="D4247" s="11" t="s">
        <v>10070</v>
      </c>
      <c r="G4247" s="11" t="s">
        <v>13178</v>
      </c>
    </row>
    <row r="4248" spans="1:8" x14ac:dyDescent="0.3">
      <c r="A4248" s="11" t="s">
        <v>13179</v>
      </c>
      <c r="B4248" s="11">
        <v>2021</v>
      </c>
      <c r="C4248" s="11" t="s">
        <v>13180</v>
      </c>
      <c r="D4248" s="11" t="s">
        <v>13181</v>
      </c>
      <c r="E4248" s="11">
        <v>36</v>
      </c>
      <c r="F4248" s="11" t="s">
        <v>3293</v>
      </c>
      <c r="G4248" s="11" t="s">
        <v>13182</v>
      </c>
      <c r="H4248" s="11" t="s">
        <v>13183</v>
      </c>
    </row>
    <row r="4249" spans="1:8" x14ac:dyDescent="0.3">
      <c r="A4249" s="11" t="s">
        <v>13184</v>
      </c>
      <c r="B4249" s="11">
        <v>2019</v>
      </c>
      <c r="C4249" s="11" t="s">
        <v>13185</v>
      </c>
      <c r="D4249" s="11" t="s">
        <v>13186</v>
      </c>
      <c r="G4249" s="11" t="s">
        <v>13187</v>
      </c>
    </row>
    <row r="4250" spans="1:8" x14ac:dyDescent="0.3">
      <c r="A4250" s="11" t="s">
        <v>13188</v>
      </c>
      <c r="B4250" s="11">
        <v>2019</v>
      </c>
      <c r="C4250" s="11" t="s">
        <v>13189</v>
      </c>
      <c r="D4250" s="11" t="s">
        <v>6232</v>
      </c>
      <c r="E4250" s="11">
        <v>52</v>
      </c>
      <c r="G4250" s="11" t="s">
        <v>13190</v>
      </c>
      <c r="H4250" s="11" t="s">
        <v>13191</v>
      </c>
    </row>
    <row r="4251" spans="1:8" x14ac:dyDescent="0.3">
      <c r="A4251" s="11" t="s">
        <v>13192</v>
      </c>
      <c r="B4251" s="11">
        <v>2014</v>
      </c>
      <c r="C4251" s="11" t="s">
        <v>13193</v>
      </c>
      <c r="D4251" s="11" t="s">
        <v>13194</v>
      </c>
      <c r="E4251" s="11">
        <v>38</v>
      </c>
      <c r="F4251" s="11">
        <v>1</v>
      </c>
      <c r="G4251" s="11" t="s">
        <v>13195</v>
      </c>
    </row>
    <row r="4252" spans="1:8" x14ac:dyDescent="0.3">
      <c r="A4252" s="11" t="s">
        <v>13196</v>
      </c>
      <c r="B4252" s="11">
        <v>2015</v>
      </c>
      <c r="C4252" s="11" t="s">
        <v>13197</v>
      </c>
      <c r="D4252" s="11"/>
    </row>
    <row r="4253" spans="1:8" x14ac:dyDescent="0.3">
      <c r="A4253" s="11" t="s">
        <v>8573</v>
      </c>
      <c r="B4253" s="11">
        <v>2021</v>
      </c>
      <c r="C4253" s="11" t="s">
        <v>8574</v>
      </c>
      <c r="D4253" s="11" t="s">
        <v>8575</v>
      </c>
      <c r="E4253" s="11">
        <v>5</v>
      </c>
      <c r="F4253" s="11" t="s">
        <v>8576</v>
      </c>
      <c r="G4253" s="11" t="s">
        <v>13198</v>
      </c>
      <c r="H4253" s="11" t="s">
        <v>13199</v>
      </c>
    </row>
    <row r="4254" spans="1:8" x14ac:dyDescent="0.3">
      <c r="A4254" s="11" t="s">
        <v>13200</v>
      </c>
      <c r="B4254" s="11">
        <v>2020</v>
      </c>
      <c r="C4254" s="11" t="s">
        <v>13201</v>
      </c>
      <c r="D4254" s="11" t="s">
        <v>13202</v>
      </c>
      <c r="G4254" s="11" t="s">
        <v>13203</v>
      </c>
    </row>
    <row r="4255" spans="1:8" x14ac:dyDescent="0.3">
      <c r="A4255" s="11" t="s">
        <v>13204</v>
      </c>
      <c r="B4255" s="11">
        <v>2007</v>
      </c>
      <c r="C4255" s="11" t="s">
        <v>13205</v>
      </c>
      <c r="D4255" s="11" t="s">
        <v>13206</v>
      </c>
    </row>
    <row r="4256" spans="1:8" x14ac:dyDescent="0.3">
      <c r="A4256" s="11" t="s">
        <v>7259</v>
      </c>
      <c r="B4256" s="11">
        <v>2007</v>
      </c>
      <c r="C4256" s="11" t="s">
        <v>7260</v>
      </c>
      <c r="D4256" s="11" t="s">
        <v>13207</v>
      </c>
      <c r="E4256" s="11">
        <v>41</v>
      </c>
      <c r="F4256" s="11">
        <v>6</v>
      </c>
      <c r="G4256" s="11" t="s">
        <v>7261</v>
      </c>
      <c r="H4256" s="11" t="s">
        <v>13208</v>
      </c>
    </row>
    <row r="4257" spans="1:8" x14ac:dyDescent="0.3">
      <c r="A4257" s="11" t="s">
        <v>7259</v>
      </c>
      <c r="B4257" s="11">
        <v>2013</v>
      </c>
      <c r="C4257" s="11" t="s">
        <v>13209</v>
      </c>
      <c r="D4257" s="11" t="s">
        <v>13207</v>
      </c>
      <c r="E4257" s="11">
        <v>53</v>
      </c>
      <c r="F4257" s="11">
        <v>1</v>
      </c>
      <c r="G4257" s="11" t="s">
        <v>13210</v>
      </c>
      <c r="H4257" s="11" t="s">
        <v>13211</v>
      </c>
    </row>
    <row r="4258" spans="1:8" x14ac:dyDescent="0.3">
      <c r="A4258" s="11" t="s">
        <v>8577</v>
      </c>
      <c r="B4258" s="11">
        <v>2012</v>
      </c>
      <c r="C4258" s="11" t="s">
        <v>8578</v>
      </c>
      <c r="D4258" s="11" t="s">
        <v>8579</v>
      </c>
      <c r="E4258" s="11">
        <v>33</v>
      </c>
      <c r="F4258" s="11">
        <v>5</v>
      </c>
      <c r="G4258" s="11" t="s">
        <v>8580</v>
      </c>
      <c r="H4258" s="11" t="s">
        <v>13212</v>
      </c>
    </row>
    <row r="4259" spans="1:8" x14ac:dyDescent="0.3">
      <c r="A4259" s="11" t="s">
        <v>13213</v>
      </c>
      <c r="B4259" s="11">
        <v>2014</v>
      </c>
      <c r="C4259" s="11" t="s">
        <v>13214</v>
      </c>
      <c r="D4259" s="11" t="s">
        <v>495</v>
      </c>
      <c r="E4259" s="11">
        <v>14</v>
      </c>
      <c r="G4259" s="11" t="s">
        <v>13215</v>
      </c>
      <c r="H4259" s="11" t="s">
        <v>13216</v>
      </c>
    </row>
    <row r="4260" spans="1:8" x14ac:dyDescent="0.3">
      <c r="A4260" s="11" t="s">
        <v>13217</v>
      </c>
      <c r="B4260" s="11">
        <v>2019</v>
      </c>
      <c r="C4260" s="11" t="s">
        <v>13218</v>
      </c>
      <c r="D4260" s="11" t="s">
        <v>13219</v>
      </c>
      <c r="E4260" s="11">
        <v>121</v>
      </c>
      <c r="F4260" s="11">
        <v>14</v>
      </c>
      <c r="G4260" s="11" t="s">
        <v>4551</v>
      </c>
      <c r="H4260" s="11" t="s">
        <v>13220</v>
      </c>
    </row>
    <row r="4261" spans="1:8" x14ac:dyDescent="0.3">
      <c r="A4261" s="11" t="s">
        <v>13221</v>
      </c>
      <c r="B4261" s="11">
        <v>2019</v>
      </c>
      <c r="C4261" s="11" t="s">
        <v>13222</v>
      </c>
      <c r="D4261" s="11" t="s">
        <v>13223</v>
      </c>
      <c r="E4261" s="11">
        <v>52</v>
      </c>
      <c r="F4261" s="11">
        <v>4</v>
      </c>
      <c r="G4261" s="11" t="s">
        <v>13224</v>
      </c>
      <c r="H4261" s="11" t="s">
        <v>13225</v>
      </c>
    </row>
    <row r="4262" spans="1:8" x14ac:dyDescent="0.3">
      <c r="A4262" s="11" t="s">
        <v>7512</v>
      </c>
      <c r="B4262" s="11">
        <v>2020</v>
      </c>
      <c r="C4262" s="11" t="s">
        <v>13226</v>
      </c>
      <c r="D4262" s="11" t="s">
        <v>13227</v>
      </c>
      <c r="G4262" s="11" t="s">
        <v>13228</v>
      </c>
    </row>
    <row r="4263" spans="1:8" x14ac:dyDescent="0.3">
      <c r="A4263" s="11" t="s">
        <v>4537</v>
      </c>
      <c r="B4263" s="11">
        <v>2019</v>
      </c>
      <c r="C4263" s="11" t="s">
        <v>4538</v>
      </c>
      <c r="D4263" s="11" t="s">
        <v>13229</v>
      </c>
      <c r="E4263" s="11">
        <v>2</v>
      </c>
      <c r="G4263" s="11" t="s">
        <v>13230</v>
      </c>
    </row>
    <row r="4264" spans="1:8" x14ac:dyDescent="0.3">
      <c r="A4264" s="11" t="s">
        <v>7512</v>
      </c>
      <c r="B4264" s="11">
        <v>2021</v>
      </c>
      <c r="C4264" s="11" t="s">
        <v>7595</v>
      </c>
      <c r="D4264" s="11" t="s">
        <v>811</v>
      </c>
      <c r="E4264" s="11">
        <v>28</v>
      </c>
      <c r="F4264" s="11">
        <v>6</v>
      </c>
      <c r="G4264" s="11" t="s">
        <v>8051</v>
      </c>
      <c r="H4264" s="11" t="s">
        <v>13231</v>
      </c>
    </row>
    <row r="4265" spans="1:8" x14ac:dyDescent="0.3">
      <c r="A4265" s="11" t="s">
        <v>7512</v>
      </c>
      <c r="B4265" s="11">
        <v>2022</v>
      </c>
      <c r="C4265" s="11" t="s">
        <v>8865</v>
      </c>
      <c r="D4265" s="11" t="s">
        <v>8329</v>
      </c>
      <c r="E4265" s="11">
        <v>25</v>
      </c>
      <c r="F4265" s="11">
        <v>4</v>
      </c>
      <c r="G4265" s="11" t="s">
        <v>8330</v>
      </c>
      <c r="H4265" s="11" t="s">
        <v>13232</v>
      </c>
    </row>
    <row r="4266" spans="1:8" x14ac:dyDescent="0.3">
      <c r="A4266" s="11" t="s">
        <v>3604</v>
      </c>
      <c r="B4266" s="11">
        <v>2021</v>
      </c>
      <c r="C4266" s="11" t="s">
        <v>3605</v>
      </c>
      <c r="D4266" s="11" t="s">
        <v>3606</v>
      </c>
      <c r="E4266" s="11">
        <v>32</v>
      </c>
      <c r="F4266" s="11">
        <v>2</v>
      </c>
      <c r="G4266" s="11" t="s">
        <v>3607</v>
      </c>
    </row>
    <row r="4267" spans="1:8" x14ac:dyDescent="0.3">
      <c r="A4267" s="11" t="s">
        <v>8869</v>
      </c>
      <c r="B4267" s="11">
        <v>2020</v>
      </c>
      <c r="C4267" s="11" t="s">
        <v>8870</v>
      </c>
      <c r="D4267" s="11" t="s">
        <v>13233</v>
      </c>
      <c r="E4267" s="11">
        <v>24</v>
      </c>
      <c r="F4267" s="11">
        <v>15</v>
      </c>
      <c r="G4267" s="11" t="s">
        <v>7508</v>
      </c>
      <c r="H4267" s="11" t="s">
        <v>13234</v>
      </c>
    </row>
    <row r="4268" spans="1:8" x14ac:dyDescent="0.3">
      <c r="A4268" s="11" t="s">
        <v>13235</v>
      </c>
      <c r="B4268" s="11">
        <v>2012</v>
      </c>
      <c r="C4268" s="11" t="s">
        <v>13236</v>
      </c>
      <c r="D4268" s="11" t="s">
        <v>5223</v>
      </c>
      <c r="E4268" s="11">
        <v>15</v>
      </c>
      <c r="F4268" s="11">
        <v>6</v>
      </c>
      <c r="G4268" s="11" t="s">
        <v>13237</v>
      </c>
      <c r="H4268" s="11" t="s">
        <v>13238</v>
      </c>
    </row>
    <row r="4269" spans="1:8" x14ac:dyDescent="0.3">
      <c r="A4269" s="11" t="s">
        <v>13239</v>
      </c>
      <c r="B4269" s="11">
        <v>2020</v>
      </c>
      <c r="C4269" s="11" t="s">
        <v>13240</v>
      </c>
      <c r="D4269" s="11" t="s">
        <v>13241</v>
      </c>
      <c r="G4269" s="11" t="s">
        <v>13242</v>
      </c>
    </row>
    <row r="4270" spans="1:8" x14ac:dyDescent="0.3">
      <c r="A4270" s="11" t="s">
        <v>13243</v>
      </c>
      <c r="B4270" s="11">
        <v>2012</v>
      </c>
      <c r="C4270" s="11" t="s">
        <v>13244</v>
      </c>
      <c r="D4270" s="11" t="s">
        <v>437</v>
      </c>
      <c r="E4270" s="11">
        <v>28</v>
      </c>
      <c r="F4270" s="11">
        <v>1</v>
      </c>
      <c r="G4270" s="11" t="s">
        <v>13245</v>
      </c>
      <c r="H4270" s="11" t="s">
        <v>13246</v>
      </c>
    </row>
    <row r="4271" spans="1:8" x14ac:dyDescent="0.3">
      <c r="A4271" s="11" t="s">
        <v>13247</v>
      </c>
      <c r="B4271" s="11">
        <v>2018</v>
      </c>
      <c r="C4271" s="11" t="s">
        <v>6833</v>
      </c>
      <c r="D4271" s="11" t="s">
        <v>736</v>
      </c>
      <c r="E4271" s="11">
        <v>113</v>
      </c>
      <c r="G4271" s="11" t="s">
        <v>6834</v>
      </c>
      <c r="H4271" s="11" t="s">
        <v>6835</v>
      </c>
    </row>
    <row r="4272" spans="1:8" x14ac:dyDescent="0.3">
      <c r="A4272" s="11" t="s">
        <v>13248</v>
      </c>
      <c r="B4272" s="11">
        <v>2019</v>
      </c>
      <c r="C4272" s="11" t="s">
        <v>13249</v>
      </c>
      <c r="D4272" s="11" t="s">
        <v>13250</v>
      </c>
      <c r="G4272" s="11" t="s">
        <v>13251</v>
      </c>
    </row>
    <row r="4273" spans="1:8" x14ac:dyDescent="0.3">
      <c r="A4273" s="11" t="s">
        <v>13252</v>
      </c>
      <c r="B4273" s="11">
        <v>2020</v>
      </c>
      <c r="C4273" s="11" t="s">
        <v>13253</v>
      </c>
      <c r="D4273" s="11" t="s">
        <v>13254</v>
      </c>
      <c r="G4273" s="11" t="s">
        <v>8594</v>
      </c>
      <c r="H4273" s="11" t="s">
        <v>13255</v>
      </c>
    </row>
    <row r="4274" spans="1:8" x14ac:dyDescent="0.3">
      <c r="A4274" s="11" t="s">
        <v>13256</v>
      </c>
      <c r="B4274" s="11">
        <v>2019</v>
      </c>
      <c r="C4274" s="11" t="s">
        <v>13257</v>
      </c>
      <c r="D4274" s="11" t="s">
        <v>13258</v>
      </c>
      <c r="G4274" s="11" t="s">
        <v>13259</v>
      </c>
    </row>
    <row r="4275" spans="1:8" x14ac:dyDescent="0.3">
      <c r="A4275" s="11" t="s">
        <v>4543</v>
      </c>
      <c r="B4275" s="11">
        <v>2021</v>
      </c>
      <c r="C4275" s="11" t="s">
        <v>4544</v>
      </c>
      <c r="D4275" s="11" t="s">
        <v>704</v>
      </c>
      <c r="E4275" s="11">
        <v>118</v>
      </c>
      <c r="G4275" s="11" t="s">
        <v>4545</v>
      </c>
      <c r="H4275" s="11" t="s">
        <v>13260</v>
      </c>
    </row>
    <row r="4276" spans="1:8" x14ac:dyDescent="0.3">
      <c r="A4276" s="11" t="s">
        <v>13261</v>
      </c>
      <c r="B4276" s="11">
        <v>2021</v>
      </c>
      <c r="C4276" s="11" t="s">
        <v>13262</v>
      </c>
      <c r="D4276" s="11" t="s">
        <v>13263</v>
      </c>
      <c r="E4276" s="11">
        <v>36</v>
      </c>
      <c r="F4276" s="11">
        <v>6</v>
      </c>
      <c r="G4276" s="11" t="s">
        <v>13264</v>
      </c>
      <c r="H4276" s="11" t="s">
        <v>13265</v>
      </c>
    </row>
    <row r="4277" spans="1:8" x14ac:dyDescent="0.3">
      <c r="A4277" s="11" t="s">
        <v>13266</v>
      </c>
      <c r="B4277" s="11">
        <v>2021</v>
      </c>
      <c r="C4277" s="11" t="s">
        <v>13267</v>
      </c>
      <c r="D4277" s="11" t="s">
        <v>13268</v>
      </c>
      <c r="E4277" s="11">
        <v>2021</v>
      </c>
    </row>
    <row r="4278" spans="1:8" x14ac:dyDescent="0.3">
      <c r="A4278" s="11" t="s">
        <v>13269</v>
      </c>
      <c r="B4278" s="11">
        <v>2018</v>
      </c>
      <c r="C4278" s="11" t="s">
        <v>13270</v>
      </c>
      <c r="D4278" s="11" t="s">
        <v>13271</v>
      </c>
      <c r="G4278" s="18">
        <v>45778</v>
      </c>
    </row>
    <row r="4279" spans="1:8" x14ac:dyDescent="0.3">
      <c r="A4279" s="11" t="s">
        <v>13272</v>
      </c>
      <c r="B4279" s="11">
        <v>2023</v>
      </c>
      <c r="C4279" s="11" t="s">
        <v>192</v>
      </c>
      <c r="D4279" s="11" t="s">
        <v>597</v>
      </c>
      <c r="E4279" s="11">
        <v>60</v>
      </c>
      <c r="F4279" s="11">
        <v>5</v>
      </c>
      <c r="G4279" s="11">
        <v>103454</v>
      </c>
      <c r="H4279" s="11" t="s">
        <v>13273</v>
      </c>
    </row>
    <row r="4280" spans="1:8" x14ac:dyDescent="0.3">
      <c r="A4280" s="11" t="s">
        <v>13274</v>
      </c>
      <c r="B4280" s="11">
        <v>2022</v>
      </c>
      <c r="C4280" s="11" t="s">
        <v>13275</v>
      </c>
      <c r="D4280" s="11" t="s">
        <v>13276</v>
      </c>
      <c r="G4280" s="11" t="s">
        <v>13277</v>
      </c>
    </row>
    <row r="4281" spans="1:8" x14ac:dyDescent="0.3">
      <c r="A4281" s="11" t="s">
        <v>7419</v>
      </c>
      <c r="B4281" s="11">
        <v>2015</v>
      </c>
      <c r="C4281" s="11" t="s">
        <v>7420</v>
      </c>
      <c r="D4281" s="11" t="s">
        <v>13278</v>
      </c>
      <c r="G4281" s="11" t="s">
        <v>13279</v>
      </c>
    </row>
    <row r="4282" spans="1:8" x14ac:dyDescent="0.3">
      <c r="A4282" s="11" t="s">
        <v>13280</v>
      </c>
      <c r="B4282" s="11">
        <v>2023</v>
      </c>
      <c r="C4282" s="11" t="s">
        <v>13281</v>
      </c>
      <c r="D4282" s="11" t="s">
        <v>13282</v>
      </c>
    </row>
    <row r="4283" spans="1:8" x14ac:dyDescent="0.3">
      <c r="A4283" s="11" t="s">
        <v>13283</v>
      </c>
      <c r="B4283" s="11">
        <v>2018</v>
      </c>
      <c r="C4283" s="11" t="s">
        <v>13284</v>
      </c>
      <c r="D4283" s="11" t="s">
        <v>9782</v>
      </c>
      <c r="E4283" s="11">
        <v>22</v>
      </c>
      <c r="F4283" s="11">
        <v>1</v>
      </c>
      <c r="G4283" s="11" t="s">
        <v>13285</v>
      </c>
      <c r="H4283" s="11" t="s">
        <v>13286</v>
      </c>
    </row>
    <row r="4284" spans="1:8" x14ac:dyDescent="0.3">
      <c r="A4284" s="11" t="s">
        <v>13287</v>
      </c>
      <c r="B4284" s="11">
        <v>2016</v>
      </c>
      <c r="C4284" s="11" t="s">
        <v>13288</v>
      </c>
      <c r="D4284" s="11" t="s">
        <v>11540</v>
      </c>
      <c r="E4284" s="11">
        <v>10</v>
      </c>
      <c r="G4284" s="11">
        <v>22</v>
      </c>
    </row>
    <row r="4285" spans="1:8" x14ac:dyDescent="0.3">
      <c r="A4285" s="11" t="s">
        <v>12025</v>
      </c>
      <c r="B4285" s="11">
        <v>2021</v>
      </c>
      <c r="C4285" s="11" t="s">
        <v>13289</v>
      </c>
      <c r="D4285" s="11" t="s">
        <v>6176</v>
      </c>
      <c r="E4285" s="11">
        <v>54</v>
      </c>
      <c r="F4285" s="11">
        <v>3</v>
      </c>
      <c r="G4285" s="11" t="s">
        <v>12027</v>
      </c>
      <c r="H4285" s="11" t="s">
        <v>13290</v>
      </c>
    </row>
    <row r="4286" spans="1:8" x14ac:dyDescent="0.3">
      <c r="A4286" s="11" t="s">
        <v>13291</v>
      </c>
      <c r="B4286" s="11">
        <v>2009</v>
      </c>
      <c r="C4286" s="11" t="s">
        <v>13292</v>
      </c>
      <c r="D4286" s="11" t="s">
        <v>13293</v>
      </c>
      <c r="G4286" s="11" t="s">
        <v>13294</v>
      </c>
    </row>
    <row r="4287" spans="1:8" x14ac:dyDescent="0.3">
      <c r="A4287" s="11" t="s">
        <v>13295</v>
      </c>
      <c r="B4287" s="11">
        <v>2020</v>
      </c>
      <c r="C4287" s="11" t="s">
        <v>9122</v>
      </c>
      <c r="D4287" s="11" t="s">
        <v>9123</v>
      </c>
      <c r="E4287" s="11">
        <v>12</v>
      </c>
      <c r="F4287" s="11">
        <v>11</v>
      </c>
      <c r="G4287" s="11">
        <v>187</v>
      </c>
      <c r="H4287" s="11" t="s">
        <v>9124</v>
      </c>
    </row>
    <row r="4288" spans="1:8" x14ac:dyDescent="0.3">
      <c r="A4288" s="11" t="s">
        <v>4555</v>
      </c>
      <c r="B4288" s="11">
        <v>2022</v>
      </c>
      <c r="C4288" s="11" t="s">
        <v>13296</v>
      </c>
      <c r="D4288" s="11" t="s">
        <v>715</v>
      </c>
      <c r="E4288" s="11">
        <v>10</v>
      </c>
      <c r="G4288" s="11" t="s">
        <v>4557</v>
      </c>
      <c r="H4288" s="11" t="s">
        <v>13297</v>
      </c>
    </row>
    <row r="4289" spans="1:8" x14ac:dyDescent="0.3">
      <c r="A4289" s="11" t="s">
        <v>13298</v>
      </c>
      <c r="B4289" s="11">
        <v>2023</v>
      </c>
      <c r="C4289" s="11" t="s">
        <v>13299</v>
      </c>
      <c r="D4289" s="11" t="s">
        <v>773</v>
      </c>
      <c r="G4289" s="11" t="s">
        <v>13300</v>
      </c>
    </row>
    <row r="4290" spans="1:8" x14ac:dyDescent="0.3">
      <c r="A4290" s="11" t="s">
        <v>13301</v>
      </c>
      <c r="B4290" s="11">
        <v>2019</v>
      </c>
      <c r="C4290" s="11" t="s">
        <v>13302</v>
      </c>
      <c r="D4290" s="11" t="s">
        <v>3983</v>
      </c>
      <c r="E4290" s="11">
        <v>10</v>
      </c>
      <c r="G4290" s="11">
        <v>1098</v>
      </c>
      <c r="H4290" s="11" t="s">
        <v>13303</v>
      </c>
    </row>
    <row r="4291" spans="1:8" x14ac:dyDescent="0.3">
      <c r="A4291" s="11" t="s">
        <v>4023</v>
      </c>
      <c r="B4291" s="11">
        <v>2023</v>
      </c>
      <c r="C4291" s="11" t="s">
        <v>13304</v>
      </c>
      <c r="D4291" s="11" t="s">
        <v>4025</v>
      </c>
      <c r="E4291" s="11">
        <v>75</v>
      </c>
      <c r="F4291" s="11">
        <v>3</v>
      </c>
      <c r="H4291" s="11" t="s">
        <v>13305</v>
      </c>
    </row>
    <row r="4292" spans="1:8" x14ac:dyDescent="0.3">
      <c r="A4292" s="11" t="s">
        <v>12343</v>
      </c>
      <c r="B4292" s="11">
        <v>2013</v>
      </c>
      <c r="C4292" s="11" t="s">
        <v>12344</v>
      </c>
      <c r="D4292" s="11" t="s">
        <v>13306</v>
      </c>
      <c r="G4292" s="11" t="s">
        <v>13307</v>
      </c>
    </row>
    <row r="4293" spans="1:8" x14ac:dyDescent="0.3">
      <c r="A4293" s="11" t="s">
        <v>12339</v>
      </c>
      <c r="B4293" s="11">
        <v>2013</v>
      </c>
      <c r="C4293" s="11" t="s">
        <v>12340</v>
      </c>
      <c r="D4293" s="11" t="s">
        <v>13308</v>
      </c>
      <c r="E4293" s="11">
        <v>3</v>
      </c>
      <c r="F4293" s="11">
        <v>5</v>
      </c>
      <c r="G4293" s="11">
        <v>238</v>
      </c>
    </row>
    <row r="4294" spans="1:8" x14ac:dyDescent="0.3">
      <c r="A4294" s="11" t="s">
        <v>13309</v>
      </c>
      <c r="B4294" s="11" t="s">
        <v>4824</v>
      </c>
      <c r="C4294" s="11" t="s">
        <v>13310</v>
      </c>
      <c r="D4294" s="11" t="s">
        <v>13311</v>
      </c>
      <c r="G4294" s="18">
        <v>45778</v>
      </c>
    </row>
    <row r="4295" spans="1:8" x14ac:dyDescent="0.3">
      <c r="A4295" s="11" t="s">
        <v>13312</v>
      </c>
      <c r="B4295" s="11">
        <v>2015</v>
      </c>
      <c r="C4295" s="11" t="s">
        <v>13313</v>
      </c>
      <c r="D4295" s="11" t="s">
        <v>4056</v>
      </c>
      <c r="E4295" s="11">
        <v>45</v>
      </c>
      <c r="G4295" s="11" t="s">
        <v>13314</v>
      </c>
      <c r="H4295" s="11" t="s">
        <v>13315</v>
      </c>
    </row>
    <row r="4296" spans="1:8" x14ac:dyDescent="0.3">
      <c r="A4296" s="11" t="s">
        <v>13316</v>
      </c>
      <c r="B4296" s="11">
        <v>2017</v>
      </c>
      <c r="C4296" s="11" t="s">
        <v>13317</v>
      </c>
      <c r="D4296" s="11" t="s">
        <v>13318</v>
      </c>
      <c r="E4296" s="11">
        <v>17</v>
      </c>
      <c r="G4296" s="11" t="s">
        <v>13319</v>
      </c>
    </row>
    <row r="4297" spans="1:8" x14ac:dyDescent="0.3">
      <c r="A4297" s="11" t="s">
        <v>13320</v>
      </c>
      <c r="B4297" s="11">
        <v>2021</v>
      </c>
      <c r="C4297" s="11" t="s">
        <v>13321</v>
      </c>
      <c r="D4297" s="11" t="s">
        <v>13322</v>
      </c>
      <c r="G4297" s="11" t="s">
        <v>13323</v>
      </c>
    </row>
    <row r="4298" spans="1:8" x14ac:dyDescent="0.3">
      <c r="A4298" s="11" t="s">
        <v>13324</v>
      </c>
      <c r="B4298" s="11">
        <v>2020</v>
      </c>
      <c r="C4298" s="11" t="s">
        <v>13325</v>
      </c>
      <c r="D4298" s="11" t="s">
        <v>13326</v>
      </c>
      <c r="G4298" s="11" t="s">
        <v>13327</v>
      </c>
    </row>
    <row r="4299" spans="1:8" x14ac:dyDescent="0.3">
      <c r="A4299" s="11" t="s">
        <v>13328</v>
      </c>
      <c r="B4299" s="11">
        <v>2001</v>
      </c>
      <c r="C4299" s="11" t="s">
        <v>13329</v>
      </c>
      <c r="D4299" s="11" t="s">
        <v>13330</v>
      </c>
      <c r="G4299" s="11" t="s">
        <v>13331</v>
      </c>
    </row>
    <row r="4300" spans="1:8" x14ac:dyDescent="0.3">
      <c r="A4300" s="11" t="s">
        <v>13332</v>
      </c>
      <c r="B4300" s="11">
        <v>2020</v>
      </c>
      <c r="C4300" s="11" t="s">
        <v>13333</v>
      </c>
      <c r="D4300" s="11" t="s">
        <v>12840</v>
      </c>
      <c r="E4300" s="11">
        <v>3</v>
      </c>
      <c r="G4300" s="11">
        <v>62</v>
      </c>
      <c r="H4300" s="11" t="s">
        <v>13334</v>
      </c>
    </row>
    <row r="4301" spans="1:8" x14ac:dyDescent="0.3">
      <c r="A4301" s="11" t="s">
        <v>4558</v>
      </c>
      <c r="B4301" s="11">
        <v>2023</v>
      </c>
      <c r="C4301" s="11" t="s">
        <v>4559</v>
      </c>
      <c r="D4301" s="11" t="s">
        <v>715</v>
      </c>
      <c r="G4301" s="11" t="s">
        <v>13335</v>
      </c>
    </row>
    <row r="4302" spans="1:8" x14ac:dyDescent="0.3">
      <c r="A4302" s="11" t="s">
        <v>4035</v>
      </c>
      <c r="B4302" s="11">
        <v>2023</v>
      </c>
      <c r="C4302" s="11" t="s">
        <v>13336</v>
      </c>
      <c r="D4302" s="11" t="s">
        <v>4037</v>
      </c>
      <c r="G4302" s="11" t="s">
        <v>4038</v>
      </c>
    </row>
    <row r="4303" spans="1:8" x14ac:dyDescent="0.3">
      <c r="A4303" s="11" t="s">
        <v>4390</v>
      </c>
      <c r="B4303" s="11">
        <v>2012</v>
      </c>
      <c r="C4303" s="11" t="s">
        <v>4563</v>
      </c>
      <c r="D4303" s="11" t="s">
        <v>4564</v>
      </c>
      <c r="E4303" s="11">
        <v>9</v>
      </c>
      <c r="F4303" s="11">
        <v>5</v>
      </c>
      <c r="G4303" s="11" t="s">
        <v>4565</v>
      </c>
      <c r="H4303" s="11" t="s">
        <v>12353</v>
      </c>
    </row>
    <row r="4304" spans="1:8" x14ac:dyDescent="0.3">
      <c r="A4304" s="11" t="s">
        <v>4047</v>
      </c>
      <c r="B4304" s="11">
        <v>2023</v>
      </c>
      <c r="C4304" s="11" t="s">
        <v>13337</v>
      </c>
      <c r="D4304" s="11" t="s">
        <v>13338</v>
      </c>
    </row>
    <row r="4305" spans="1:8" x14ac:dyDescent="0.3">
      <c r="A4305" s="11" t="s">
        <v>13339</v>
      </c>
      <c r="B4305" s="11">
        <v>2017</v>
      </c>
      <c r="C4305" s="11" t="s">
        <v>6878</v>
      </c>
      <c r="D4305" s="11" t="s">
        <v>6879</v>
      </c>
      <c r="G4305" s="11" t="s">
        <v>13340</v>
      </c>
    </row>
    <row r="4306" spans="1:8" x14ac:dyDescent="0.3">
      <c r="A4306" s="11" t="s">
        <v>13341</v>
      </c>
      <c r="B4306" s="11">
        <v>2016</v>
      </c>
      <c r="C4306" s="11" t="s">
        <v>6902</v>
      </c>
      <c r="D4306" s="11" t="s">
        <v>13342</v>
      </c>
      <c r="E4306" s="11">
        <v>21</v>
      </c>
      <c r="F4306" s="11">
        <v>1</v>
      </c>
      <c r="G4306" s="11" t="s">
        <v>13343</v>
      </c>
      <c r="H4306" s="11" t="s">
        <v>6904</v>
      </c>
    </row>
    <row r="4307" spans="1:8" x14ac:dyDescent="0.3">
      <c r="A4307" s="11" t="s">
        <v>13344</v>
      </c>
      <c r="B4307" s="11">
        <v>2021</v>
      </c>
      <c r="C4307" s="11" t="s">
        <v>13345</v>
      </c>
      <c r="D4307" s="11" t="s">
        <v>12925</v>
      </c>
      <c r="E4307" s="11">
        <v>177</v>
      </c>
      <c r="G4307" s="11">
        <v>110809</v>
      </c>
      <c r="H4307" s="11" t="s">
        <v>13346</v>
      </c>
    </row>
    <row r="4308" spans="1:8" x14ac:dyDescent="0.3">
      <c r="A4308" s="11" t="s">
        <v>13347</v>
      </c>
      <c r="B4308" s="11">
        <v>2019</v>
      </c>
      <c r="C4308" s="11" t="s">
        <v>13348</v>
      </c>
      <c r="D4308" s="11" t="s">
        <v>13349</v>
      </c>
      <c r="G4308" s="18">
        <v>45809</v>
      </c>
    </row>
    <row r="4309" spans="1:8" x14ac:dyDescent="0.3">
      <c r="A4309" s="11" t="s">
        <v>4051</v>
      </c>
      <c r="B4309" s="11">
        <v>2020</v>
      </c>
      <c r="C4309" s="11" t="s">
        <v>13350</v>
      </c>
      <c r="D4309" s="11" t="s">
        <v>811</v>
      </c>
      <c r="G4309" s="11" t="s">
        <v>2624</v>
      </c>
    </row>
    <row r="4310" spans="1:8" x14ac:dyDescent="0.3">
      <c r="A4310" s="11" t="s">
        <v>13351</v>
      </c>
      <c r="B4310" s="11">
        <v>2002</v>
      </c>
      <c r="C4310" s="11" t="s">
        <v>13352</v>
      </c>
      <c r="D4310" s="11" t="s">
        <v>13353</v>
      </c>
      <c r="E4310" s="11">
        <v>36</v>
      </c>
      <c r="F4310" s="11">
        <v>6</v>
      </c>
      <c r="G4310" s="11" t="s">
        <v>13354</v>
      </c>
      <c r="H4310" s="11" t="s">
        <v>13355</v>
      </c>
    </row>
    <row r="4311" spans="1:8" x14ac:dyDescent="0.3">
      <c r="A4311" s="11" t="s">
        <v>13356</v>
      </c>
      <c r="B4311" s="11">
        <v>2014</v>
      </c>
      <c r="C4311" s="11" t="s">
        <v>13357</v>
      </c>
      <c r="D4311" s="11" t="s">
        <v>13358</v>
      </c>
      <c r="E4311" s="11">
        <v>19</v>
      </c>
      <c r="F4311" s="11">
        <v>10</v>
      </c>
      <c r="G4311" s="11" t="s">
        <v>13359</v>
      </c>
      <c r="H4311" s="11" t="s">
        <v>13360</v>
      </c>
    </row>
    <row r="4312" spans="1:8" x14ac:dyDescent="0.3">
      <c r="A4312" s="11" t="s">
        <v>13361</v>
      </c>
      <c r="B4312" s="11">
        <v>2015</v>
      </c>
      <c r="C4312" s="11" t="s">
        <v>13362</v>
      </c>
      <c r="D4312" s="11" t="s">
        <v>13363</v>
      </c>
    </row>
    <row r="4313" spans="1:8" x14ac:dyDescent="0.3">
      <c r="A4313" s="11" t="s">
        <v>4054</v>
      </c>
      <c r="B4313" s="11">
        <v>2021</v>
      </c>
      <c r="C4313" s="11" t="s">
        <v>13364</v>
      </c>
      <c r="D4313" s="11" t="s">
        <v>4056</v>
      </c>
      <c r="E4313" s="11">
        <v>181</v>
      </c>
      <c r="G4313" s="11" t="s">
        <v>8903</v>
      </c>
      <c r="H4313" s="11" t="s">
        <v>13365</v>
      </c>
    </row>
    <row r="4314" spans="1:8" x14ac:dyDescent="0.3">
      <c r="A4314" s="11" t="s">
        <v>8009</v>
      </c>
      <c r="B4314" s="11">
        <v>2021</v>
      </c>
      <c r="C4314" s="11" t="s">
        <v>13366</v>
      </c>
      <c r="D4314" s="11" t="s">
        <v>9149</v>
      </c>
    </row>
    <row r="4315" spans="1:8" x14ac:dyDescent="0.3">
      <c r="A4315" s="11" t="s">
        <v>13367</v>
      </c>
      <c r="B4315" s="11">
        <v>2021</v>
      </c>
      <c r="C4315" s="11" t="s">
        <v>13368</v>
      </c>
      <c r="D4315" s="11" t="s">
        <v>13369</v>
      </c>
      <c r="E4315" s="11">
        <v>13</v>
      </c>
      <c r="F4315" s="11">
        <v>15</v>
      </c>
      <c r="G4315" s="11">
        <v>8527</v>
      </c>
      <c r="H4315" s="11" t="s">
        <v>13370</v>
      </c>
    </row>
    <row r="4316" spans="1:8" x14ac:dyDescent="0.3">
      <c r="A4316" s="11" t="s">
        <v>5616</v>
      </c>
      <c r="B4316" s="11">
        <v>2020</v>
      </c>
      <c r="C4316" s="11" t="s">
        <v>3802</v>
      </c>
      <c r="D4316" s="11" t="s">
        <v>5617</v>
      </c>
      <c r="E4316" s="11">
        <v>32</v>
      </c>
      <c r="F4316" s="11">
        <v>23</v>
      </c>
      <c r="G4316" s="11" t="s">
        <v>5618</v>
      </c>
    </row>
    <row r="4317" spans="1:8" x14ac:dyDescent="0.3">
      <c r="A4317" s="11" t="s">
        <v>13371</v>
      </c>
      <c r="B4317" s="11">
        <v>2010</v>
      </c>
      <c r="C4317" s="11" t="s">
        <v>13372</v>
      </c>
      <c r="D4317" s="11" t="s">
        <v>8615</v>
      </c>
      <c r="E4317" s="11">
        <v>29</v>
      </c>
      <c r="F4317" s="11">
        <v>2</v>
      </c>
      <c r="G4317" s="11" t="s">
        <v>13373</v>
      </c>
      <c r="H4317" s="11" t="s">
        <v>13374</v>
      </c>
    </row>
    <row r="4318" spans="1:8" x14ac:dyDescent="0.3">
      <c r="A4318" s="11" t="s">
        <v>13375</v>
      </c>
      <c r="B4318" s="11">
        <v>2018</v>
      </c>
      <c r="C4318" s="11" t="s">
        <v>13376</v>
      </c>
      <c r="D4318" s="11" t="s">
        <v>13377</v>
      </c>
      <c r="G4318" s="11" t="s">
        <v>13378</v>
      </c>
    </row>
    <row r="4319" spans="1:8" x14ac:dyDescent="0.3">
      <c r="A4319" s="11" t="s">
        <v>4569</v>
      </c>
      <c r="B4319" s="11">
        <v>2016</v>
      </c>
      <c r="C4319" s="11" t="s">
        <v>4570</v>
      </c>
      <c r="D4319" s="11" t="s">
        <v>4571</v>
      </c>
      <c r="E4319" s="11">
        <v>8</v>
      </c>
      <c r="G4319" s="11" t="s">
        <v>4572</v>
      </c>
      <c r="H4319" s="11" t="s">
        <v>4829</v>
      </c>
    </row>
    <row r="4320" spans="1:8" x14ac:dyDescent="0.3">
      <c r="A4320" s="11" t="s">
        <v>13379</v>
      </c>
      <c r="B4320" s="11">
        <v>2022</v>
      </c>
      <c r="C4320" s="11" t="s">
        <v>13380</v>
      </c>
      <c r="D4320" s="11" t="s">
        <v>13381</v>
      </c>
      <c r="G4320" s="11" t="s">
        <v>13382</v>
      </c>
    </row>
    <row r="4321" spans="1:8" x14ac:dyDescent="0.3">
      <c r="A4321" s="11" t="s">
        <v>13383</v>
      </c>
      <c r="B4321" s="11">
        <v>2015</v>
      </c>
      <c r="C4321" s="11" t="s">
        <v>13384</v>
      </c>
      <c r="D4321" s="11" t="s">
        <v>13385</v>
      </c>
      <c r="E4321" s="11">
        <v>41</v>
      </c>
      <c r="F4321" s="11">
        <v>3</v>
      </c>
      <c r="G4321" s="11" t="s">
        <v>13386</v>
      </c>
      <c r="H4321" s="11" t="s">
        <v>13387</v>
      </c>
    </row>
    <row r="4322" spans="1:8" x14ac:dyDescent="0.3">
      <c r="A4322" s="11" t="s">
        <v>4573</v>
      </c>
      <c r="B4322" s="11">
        <v>2015</v>
      </c>
      <c r="C4322" s="11" t="s">
        <v>13388</v>
      </c>
      <c r="D4322" s="11" t="s">
        <v>13389</v>
      </c>
      <c r="G4322" s="11" t="s">
        <v>4576</v>
      </c>
    </row>
    <row r="4323" spans="1:8" x14ac:dyDescent="0.3">
      <c r="A4323" s="11" t="s">
        <v>13390</v>
      </c>
      <c r="B4323" s="11">
        <v>2018</v>
      </c>
      <c r="C4323" s="11" t="s">
        <v>13391</v>
      </c>
      <c r="D4323" s="11" t="s">
        <v>13392</v>
      </c>
      <c r="G4323" s="11" t="s">
        <v>13393</v>
      </c>
    </row>
    <row r="4324" spans="1:8" x14ac:dyDescent="0.3">
      <c r="A4324" s="11" t="s">
        <v>4577</v>
      </c>
      <c r="B4324" s="11">
        <v>2016</v>
      </c>
      <c r="C4324" s="11" t="s">
        <v>13394</v>
      </c>
      <c r="D4324" s="11" t="s">
        <v>2101</v>
      </c>
      <c r="E4324" s="11">
        <v>6</v>
      </c>
      <c r="F4324" s="11">
        <v>1</v>
      </c>
      <c r="G4324" s="11" t="s">
        <v>589</v>
      </c>
      <c r="H4324" s="11" t="s">
        <v>13395</v>
      </c>
    </row>
    <row r="4325" spans="1:8" x14ac:dyDescent="0.3">
      <c r="A4325" s="11" t="s">
        <v>4579</v>
      </c>
      <c r="B4325" s="11">
        <v>2017</v>
      </c>
      <c r="C4325" s="11" t="s">
        <v>4580</v>
      </c>
      <c r="D4325" s="11" t="s">
        <v>13396</v>
      </c>
      <c r="G4325" s="11" t="s">
        <v>13397</v>
      </c>
    </row>
    <row r="4326" spans="1:8" x14ac:dyDescent="0.3">
      <c r="A4326" s="11" t="s">
        <v>4579</v>
      </c>
      <c r="B4326" s="11">
        <v>2018</v>
      </c>
      <c r="C4326" s="11" t="s">
        <v>4583</v>
      </c>
      <c r="D4326" s="11" t="s">
        <v>1864</v>
      </c>
      <c r="G4326" s="11" t="s">
        <v>13398</v>
      </c>
    </row>
    <row r="4327" spans="1:8" x14ac:dyDescent="0.3">
      <c r="A4327" s="11" t="s">
        <v>13399</v>
      </c>
      <c r="B4327" s="11">
        <v>2021</v>
      </c>
      <c r="C4327" s="11" t="s">
        <v>13400</v>
      </c>
      <c r="D4327" s="11" t="s">
        <v>3993</v>
      </c>
      <c r="E4327" s="11">
        <v>10</v>
      </c>
      <c r="F4327" s="11">
        <v>22</v>
      </c>
      <c r="G4327" s="8" t="s">
        <v>13401</v>
      </c>
    </row>
    <row r="4328" spans="1:8" x14ac:dyDescent="0.3">
      <c r="A4328" s="11" t="s">
        <v>13402</v>
      </c>
      <c r="B4328" s="11">
        <v>2022</v>
      </c>
      <c r="C4328" s="11" t="s">
        <v>13403</v>
      </c>
      <c r="D4328" s="11" t="s">
        <v>13404</v>
      </c>
      <c r="E4328" s="11">
        <v>1</v>
      </c>
      <c r="F4328" s="11">
        <v>4</v>
      </c>
      <c r="G4328" s="11" t="s">
        <v>13405</v>
      </c>
      <c r="H4328" s="11" t="s">
        <v>13406</v>
      </c>
    </row>
    <row r="4329" spans="1:8" x14ac:dyDescent="0.3">
      <c r="A4329" s="11" t="s">
        <v>13407</v>
      </c>
      <c r="B4329" s="11">
        <v>2020</v>
      </c>
      <c r="C4329" s="11" t="s">
        <v>13408</v>
      </c>
      <c r="D4329" s="11" t="s">
        <v>11318</v>
      </c>
      <c r="G4329" s="11" t="s">
        <v>13409</v>
      </c>
    </row>
    <row r="4330" spans="1:8" x14ac:dyDescent="0.3">
      <c r="A4330" s="11" t="s">
        <v>13410</v>
      </c>
      <c r="B4330" s="11">
        <v>2020</v>
      </c>
      <c r="C4330" s="11" t="s">
        <v>13411</v>
      </c>
      <c r="D4330" s="11" t="s">
        <v>13412</v>
      </c>
      <c r="G4330" s="11" t="s">
        <v>13413</v>
      </c>
    </row>
    <row r="4331" spans="1:8" x14ac:dyDescent="0.3">
      <c r="A4331" s="11" t="s">
        <v>1468</v>
      </c>
      <c r="B4331" s="11">
        <v>2011</v>
      </c>
      <c r="C4331" s="11" t="s">
        <v>1469</v>
      </c>
      <c r="D4331" s="11" t="s">
        <v>13414</v>
      </c>
      <c r="E4331" s="11">
        <v>2</v>
      </c>
      <c r="G4331" s="11" t="s">
        <v>1471</v>
      </c>
    </row>
    <row r="4332" spans="1:8" x14ac:dyDescent="0.3">
      <c r="A4332" s="11" t="s">
        <v>8906</v>
      </c>
      <c r="B4332" s="11">
        <v>2020</v>
      </c>
      <c r="C4332" s="11" t="s">
        <v>7615</v>
      </c>
      <c r="D4332" s="11" t="s">
        <v>13415</v>
      </c>
      <c r="G4332" s="11" t="s">
        <v>4812</v>
      </c>
    </row>
    <row r="4333" spans="1:8" x14ac:dyDescent="0.3">
      <c r="A4333" s="11" t="s">
        <v>13416</v>
      </c>
      <c r="B4333" s="11">
        <v>2019</v>
      </c>
      <c r="C4333" s="11" t="s">
        <v>13417</v>
      </c>
      <c r="D4333" s="11" t="s">
        <v>13418</v>
      </c>
      <c r="E4333" s="11">
        <v>8</v>
      </c>
      <c r="F4333" s="11">
        <v>2</v>
      </c>
      <c r="G4333" s="11">
        <v>69</v>
      </c>
      <c r="H4333" s="11" t="s">
        <v>13419</v>
      </c>
    </row>
    <row r="4334" spans="1:8" x14ac:dyDescent="0.3">
      <c r="A4334" s="11" t="s">
        <v>4587</v>
      </c>
      <c r="B4334" s="11">
        <v>2018</v>
      </c>
      <c r="C4334" s="11" t="s">
        <v>13420</v>
      </c>
      <c r="D4334" s="11" t="s">
        <v>13421</v>
      </c>
      <c r="G4334" s="18">
        <v>45870</v>
      </c>
    </row>
    <row r="4335" spans="1:8" x14ac:dyDescent="0.3">
      <c r="A4335" s="11" t="s">
        <v>4586</v>
      </c>
      <c r="B4335" s="11">
        <v>2018</v>
      </c>
      <c r="C4335" s="11" t="s">
        <v>3650</v>
      </c>
      <c r="D4335" s="11" t="s">
        <v>13422</v>
      </c>
      <c r="G4335" s="18">
        <v>45839</v>
      </c>
    </row>
    <row r="4336" spans="1:8" x14ac:dyDescent="0.3">
      <c r="A4336" s="11" t="s">
        <v>4590</v>
      </c>
      <c r="B4336" s="11">
        <v>2019</v>
      </c>
      <c r="C4336" s="11" t="s">
        <v>135</v>
      </c>
      <c r="D4336" s="11" t="s">
        <v>437</v>
      </c>
      <c r="E4336" s="11">
        <v>93</v>
      </c>
      <c r="G4336" s="11" t="s">
        <v>622</v>
      </c>
      <c r="H4336" s="11" t="s">
        <v>623</v>
      </c>
    </row>
    <row r="4337" spans="1:8" x14ac:dyDescent="0.3">
      <c r="A4337" s="11" t="s">
        <v>13423</v>
      </c>
      <c r="B4337" s="11">
        <v>2021</v>
      </c>
      <c r="C4337" s="11" t="s">
        <v>13424</v>
      </c>
      <c r="D4337" s="11" t="s">
        <v>13425</v>
      </c>
      <c r="G4337" s="11" t="s">
        <v>13426</v>
      </c>
    </row>
    <row r="4338" spans="1:8" x14ac:dyDescent="0.3">
      <c r="A4338" s="11" t="s">
        <v>13427</v>
      </c>
      <c r="B4338" s="11">
        <v>2022</v>
      </c>
      <c r="C4338" s="11" t="s">
        <v>13428</v>
      </c>
      <c r="D4338" s="11" t="s">
        <v>1006</v>
      </c>
      <c r="G4338" s="11" t="s">
        <v>1799</v>
      </c>
      <c r="H4338" s="11" t="s">
        <v>13429</v>
      </c>
    </row>
    <row r="4339" spans="1:8" x14ac:dyDescent="0.3">
      <c r="A4339" s="11" t="s">
        <v>13430</v>
      </c>
      <c r="B4339" s="11">
        <v>2012</v>
      </c>
      <c r="C4339" s="11" t="s">
        <v>13431</v>
      </c>
      <c r="D4339" s="11" t="s">
        <v>12403</v>
      </c>
      <c r="E4339" s="11">
        <v>34</v>
      </c>
      <c r="F4339" s="11">
        <v>4</v>
      </c>
      <c r="G4339" s="11" t="s">
        <v>13432</v>
      </c>
      <c r="H4339" s="11" t="s">
        <v>13433</v>
      </c>
    </row>
    <row r="4340" spans="1:8" x14ac:dyDescent="0.3">
      <c r="A4340" s="11" t="s">
        <v>624</v>
      </c>
      <c r="B4340" s="11">
        <v>2020</v>
      </c>
      <c r="C4340" s="11" t="s">
        <v>4591</v>
      </c>
      <c r="D4340" s="11" t="s">
        <v>13434</v>
      </c>
      <c r="G4340" s="11" t="s">
        <v>13435</v>
      </c>
    </row>
    <row r="4341" spans="1:8" x14ac:dyDescent="0.3">
      <c r="A4341" s="11" t="s">
        <v>624</v>
      </c>
      <c r="B4341" s="11">
        <v>2017</v>
      </c>
      <c r="C4341" s="11" t="s">
        <v>625</v>
      </c>
      <c r="D4341" s="11" t="s">
        <v>626</v>
      </c>
      <c r="E4341" s="11">
        <v>11</v>
      </c>
      <c r="F4341" s="11">
        <v>1</v>
      </c>
      <c r="G4341" s="11" t="s">
        <v>627</v>
      </c>
      <c r="H4341" s="11" t="s">
        <v>13436</v>
      </c>
    </row>
    <row r="4342" spans="1:8" x14ac:dyDescent="0.3">
      <c r="A4342" s="11" t="s">
        <v>1485</v>
      </c>
      <c r="B4342" s="11">
        <v>2011</v>
      </c>
      <c r="C4342" s="11" t="s">
        <v>1486</v>
      </c>
      <c r="D4342" s="11" t="s">
        <v>1487</v>
      </c>
      <c r="E4342" s="11">
        <v>12</v>
      </c>
      <c r="F4342" s="11">
        <v>15</v>
      </c>
      <c r="G4342" s="11">
        <v>15</v>
      </c>
    </row>
    <row r="4343" spans="1:8" x14ac:dyDescent="0.3">
      <c r="A4343" s="11" t="s">
        <v>13437</v>
      </c>
      <c r="B4343" s="11">
        <v>2020</v>
      </c>
      <c r="C4343" s="11" t="s">
        <v>13438</v>
      </c>
      <c r="D4343" s="11" t="s">
        <v>13439</v>
      </c>
      <c r="E4343" s="11">
        <v>6</v>
      </c>
      <c r="F4343" s="11">
        <v>1</v>
      </c>
      <c r="G4343" s="11" t="s">
        <v>13440</v>
      </c>
    </row>
    <row r="4344" spans="1:8" x14ac:dyDescent="0.3">
      <c r="A4344" s="11" t="s">
        <v>13441</v>
      </c>
      <c r="B4344" s="11">
        <v>2022</v>
      </c>
      <c r="C4344" s="11" t="s">
        <v>13442</v>
      </c>
      <c r="D4344" s="11" t="s">
        <v>13443</v>
      </c>
      <c r="G4344" s="11" t="s">
        <v>13444</v>
      </c>
    </row>
    <row r="4345" spans="1:8" x14ac:dyDescent="0.3">
      <c r="A4345" s="11" t="s">
        <v>7321</v>
      </c>
      <c r="B4345" s="11">
        <v>2017</v>
      </c>
      <c r="C4345" s="11" t="s">
        <v>13445</v>
      </c>
      <c r="D4345" s="11" t="s">
        <v>13446</v>
      </c>
      <c r="E4345" s="11">
        <v>8</v>
      </c>
      <c r="F4345" s="11">
        <v>2</v>
      </c>
      <c r="G4345" s="11" t="s">
        <v>4861</v>
      </c>
      <c r="H4345" s="11" t="s">
        <v>4862</v>
      </c>
    </row>
    <row r="4346" spans="1:8" x14ac:dyDescent="0.3">
      <c r="A4346" s="11" t="s">
        <v>13447</v>
      </c>
      <c r="B4346" s="11">
        <v>2016</v>
      </c>
      <c r="C4346" s="11" t="s">
        <v>13448</v>
      </c>
      <c r="D4346" s="11" t="s">
        <v>13449</v>
      </c>
      <c r="G4346" s="11" t="s">
        <v>13450</v>
      </c>
    </row>
    <row r="4347" spans="1:8" x14ac:dyDescent="0.3">
      <c r="A4347" s="11" t="s">
        <v>13451</v>
      </c>
      <c r="B4347" s="11">
        <v>2021</v>
      </c>
      <c r="C4347" s="11" t="s">
        <v>13452</v>
      </c>
      <c r="D4347" s="11" t="s">
        <v>5196</v>
      </c>
      <c r="E4347" s="11">
        <v>18</v>
      </c>
      <c r="F4347" s="11">
        <v>19</v>
      </c>
      <c r="G4347" s="11">
        <v>10085</v>
      </c>
      <c r="H4347" s="11" t="s">
        <v>13453</v>
      </c>
    </row>
    <row r="4348" spans="1:8" x14ac:dyDescent="0.3">
      <c r="A4348" s="11" t="s">
        <v>13454</v>
      </c>
      <c r="B4348" s="11">
        <v>2022</v>
      </c>
      <c r="C4348" s="11" t="s">
        <v>13455</v>
      </c>
      <c r="D4348" s="11" t="s">
        <v>13456</v>
      </c>
      <c r="E4348" s="11">
        <v>4</v>
      </c>
      <c r="F4348" s="11">
        <v>7</v>
      </c>
      <c r="G4348" s="11" t="s">
        <v>13457</v>
      </c>
    </row>
    <row r="4349" spans="1:8" x14ac:dyDescent="0.3">
      <c r="A4349" s="11" t="s">
        <v>4600</v>
      </c>
      <c r="B4349" s="11">
        <v>2016</v>
      </c>
      <c r="C4349" s="11" t="s">
        <v>4601</v>
      </c>
      <c r="D4349" s="11" t="s">
        <v>7530</v>
      </c>
      <c r="G4349" s="11" t="s">
        <v>13458</v>
      </c>
    </row>
    <row r="4350" spans="1:8" x14ac:dyDescent="0.3">
      <c r="A4350" s="11" t="s">
        <v>13459</v>
      </c>
      <c r="B4350" s="11">
        <v>2023</v>
      </c>
      <c r="C4350" s="11" t="s">
        <v>13460</v>
      </c>
      <c r="D4350" s="11" t="s">
        <v>13461</v>
      </c>
      <c r="G4350" s="11" t="s">
        <v>13462</v>
      </c>
    </row>
    <row r="4351" spans="1:8" x14ac:dyDescent="0.3">
      <c r="A4351" s="11" t="s">
        <v>13463</v>
      </c>
      <c r="B4351" s="11">
        <v>2013</v>
      </c>
      <c r="C4351" s="11" t="s">
        <v>13464</v>
      </c>
      <c r="D4351" s="11" t="s">
        <v>437</v>
      </c>
      <c r="E4351" s="11">
        <v>29</v>
      </c>
      <c r="F4351" s="11">
        <v>1</v>
      </c>
      <c r="G4351" s="11" t="s">
        <v>11154</v>
      </c>
      <c r="H4351" s="11" t="s">
        <v>13465</v>
      </c>
    </row>
    <row r="4352" spans="1:8" x14ac:dyDescent="0.3">
      <c r="A4352" s="11" t="s">
        <v>4603</v>
      </c>
      <c r="B4352" s="11">
        <v>2015</v>
      </c>
      <c r="C4352" s="11" t="s">
        <v>13466</v>
      </c>
      <c r="D4352" s="11" t="s">
        <v>13467</v>
      </c>
      <c r="E4352" s="11">
        <v>15</v>
      </c>
      <c r="F4352" s="11">
        <v>3</v>
      </c>
      <c r="G4352" s="11" t="s">
        <v>13468</v>
      </c>
      <c r="H4352" s="11" t="s">
        <v>13469</v>
      </c>
    </row>
    <row r="4353" spans="1:8" x14ac:dyDescent="0.3">
      <c r="A4353" s="11" t="s">
        <v>4090</v>
      </c>
      <c r="B4353" s="11">
        <v>2008</v>
      </c>
      <c r="C4353" s="11" t="s">
        <v>4091</v>
      </c>
      <c r="D4353" s="11" t="s">
        <v>3455</v>
      </c>
      <c r="E4353" s="11">
        <v>49</v>
      </c>
      <c r="F4353" s="11">
        <v>4</v>
      </c>
      <c r="G4353" s="11" t="s">
        <v>4092</v>
      </c>
      <c r="H4353" s="11" t="s">
        <v>12381</v>
      </c>
    </row>
    <row r="4354" spans="1:8" x14ac:dyDescent="0.3">
      <c r="A4354" s="11" t="s">
        <v>13470</v>
      </c>
      <c r="B4354" s="11">
        <v>2018</v>
      </c>
      <c r="C4354" s="11" t="s">
        <v>13471</v>
      </c>
      <c r="D4354" s="11" t="s">
        <v>8575</v>
      </c>
      <c r="E4354" s="11">
        <v>2</v>
      </c>
      <c r="F4354" s="11" t="s">
        <v>13472</v>
      </c>
      <c r="G4354" s="11" t="s">
        <v>13473</v>
      </c>
    </row>
    <row r="4355" spans="1:8" x14ac:dyDescent="0.3">
      <c r="A4355" s="11" t="s">
        <v>13474</v>
      </c>
      <c r="B4355" s="11">
        <v>2018</v>
      </c>
      <c r="C4355" s="11" t="s">
        <v>13475</v>
      </c>
      <c r="D4355" s="11" t="s">
        <v>11291</v>
      </c>
      <c r="G4355" s="11" t="s">
        <v>13476</v>
      </c>
    </row>
    <row r="4356" spans="1:8" x14ac:dyDescent="0.3">
      <c r="A4356" s="11" t="s">
        <v>13477</v>
      </c>
      <c r="B4356" s="11">
        <v>2013</v>
      </c>
      <c r="C4356" s="11" t="s">
        <v>13478</v>
      </c>
      <c r="D4356" s="11" t="s">
        <v>13479</v>
      </c>
      <c r="E4356" s="11">
        <v>42</v>
      </c>
      <c r="F4356" s="11">
        <v>5</v>
      </c>
      <c r="G4356" s="11" t="s">
        <v>13480</v>
      </c>
      <c r="H4356" s="11" t="s">
        <v>13481</v>
      </c>
    </row>
    <row r="4357" spans="1:8" x14ac:dyDescent="0.3">
      <c r="A4357" s="11" t="s">
        <v>13482</v>
      </c>
      <c r="B4357" s="11">
        <v>1966</v>
      </c>
      <c r="C4357" s="11" t="s">
        <v>13483</v>
      </c>
      <c r="D4357" s="11"/>
      <c r="G4357" s="8" t="s">
        <v>13484</v>
      </c>
    </row>
    <row r="4358" spans="1:8" x14ac:dyDescent="0.3">
      <c r="A4358" s="11" t="s">
        <v>12392</v>
      </c>
      <c r="B4358" s="11">
        <v>2016</v>
      </c>
      <c r="C4358" s="11" t="s">
        <v>12393</v>
      </c>
      <c r="D4358" s="11" t="s">
        <v>12394</v>
      </c>
      <c r="E4358" s="11">
        <v>8</v>
      </c>
      <c r="G4358" s="11" t="s">
        <v>12395</v>
      </c>
    </row>
    <row r="4359" spans="1:8" x14ac:dyDescent="0.3">
      <c r="A4359" s="11" t="s">
        <v>13485</v>
      </c>
      <c r="B4359" s="11">
        <v>2015</v>
      </c>
      <c r="C4359" s="11" t="s">
        <v>13486</v>
      </c>
      <c r="D4359" s="11"/>
    </row>
    <row r="4360" spans="1:8" x14ac:dyDescent="0.3">
      <c r="A4360" s="11" t="s">
        <v>13487</v>
      </c>
      <c r="B4360" s="11">
        <v>2023</v>
      </c>
      <c r="C4360" s="11" t="s">
        <v>13488</v>
      </c>
      <c r="D4360" s="11" t="s">
        <v>13489</v>
      </c>
      <c r="E4360" s="11">
        <v>15</v>
      </c>
      <c r="G4360" s="11" t="s">
        <v>2045</v>
      </c>
    </row>
    <row r="4361" spans="1:8" x14ac:dyDescent="0.3">
      <c r="A4361" s="11" t="s">
        <v>6252</v>
      </c>
      <c r="B4361" s="11">
        <v>2009</v>
      </c>
      <c r="C4361" s="11" t="s">
        <v>6253</v>
      </c>
      <c r="D4361" s="11" t="s">
        <v>736</v>
      </c>
      <c r="E4361" s="11">
        <v>48</v>
      </c>
      <c r="F4361" s="11">
        <v>1</v>
      </c>
      <c r="G4361" s="11" t="s">
        <v>501</v>
      </c>
      <c r="H4361" s="11" t="s">
        <v>6254</v>
      </c>
    </row>
    <row r="4362" spans="1:8" x14ac:dyDescent="0.3">
      <c r="A4362" s="11" t="s">
        <v>13490</v>
      </c>
      <c r="B4362" s="11">
        <v>2022</v>
      </c>
      <c r="C4362" s="11" t="s">
        <v>13491</v>
      </c>
      <c r="D4362" s="11" t="s">
        <v>13492</v>
      </c>
      <c r="G4362" s="18">
        <v>45839</v>
      </c>
    </row>
    <row r="4363" spans="1:8" x14ac:dyDescent="0.3">
      <c r="A4363" s="11" t="s">
        <v>13493</v>
      </c>
      <c r="B4363" s="11">
        <v>2020</v>
      </c>
      <c r="C4363" s="11" t="s">
        <v>13494</v>
      </c>
      <c r="D4363" s="11" t="s">
        <v>5787</v>
      </c>
      <c r="E4363" s="11">
        <v>98</v>
      </c>
      <c r="F4363" s="11">
        <v>16</v>
      </c>
      <c r="G4363" s="11" t="s">
        <v>13495</v>
      </c>
    </row>
    <row r="4364" spans="1:8" x14ac:dyDescent="0.3">
      <c r="A4364" s="11" t="s">
        <v>13496</v>
      </c>
      <c r="B4364" s="11">
        <v>2023</v>
      </c>
      <c r="C4364" s="11" t="s">
        <v>13497</v>
      </c>
      <c r="D4364" s="11" t="s">
        <v>715</v>
      </c>
      <c r="E4364" s="11">
        <v>11</v>
      </c>
      <c r="G4364" s="11" t="s">
        <v>13498</v>
      </c>
      <c r="H4364" s="11" t="s">
        <v>13499</v>
      </c>
    </row>
    <row r="4365" spans="1:8" x14ac:dyDescent="0.3">
      <c r="A4365" s="11" t="s">
        <v>13500</v>
      </c>
      <c r="B4365" s="11">
        <v>2020</v>
      </c>
      <c r="C4365" s="11" t="s">
        <v>13501</v>
      </c>
      <c r="D4365" s="11" t="s">
        <v>1139</v>
      </c>
      <c r="E4365" s="11">
        <v>513</v>
      </c>
      <c r="G4365" s="11" t="s">
        <v>13502</v>
      </c>
      <c r="H4365" s="11" t="s">
        <v>13503</v>
      </c>
    </row>
    <row r="4366" spans="1:8" x14ac:dyDescent="0.3">
      <c r="A4366" s="11" t="s">
        <v>13504</v>
      </c>
      <c r="B4366" s="11">
        <v>2022</v>
      </c>
      <c r="C4366" s="11" t="s">
        <v>13505</v>
      </c>
      <c r="D4366" s="11" t="s">
        <v>7105</v>
      </c>
      <c r="E4366" s="11">
        <v>34</v>
      </c>
      <c r="F4366" s="11">
        <v>7</v>
      </c>
      <c r="G4366" s="11" t="s">
        <v>13506</v>
      </c>
      <c r="H4366" s="11" t="s">
        <v>13507</v>
      </c>
    </row>
    <row r="4367" spans="1:8" x14ac:dyDescent="0.3">
      <c r="A4367" s="11" t="s">
        <v>1515</v>
      </c>
      <c r="B4367" s="11">
        <v>2010</v>
      </c>
      <c r="C4367" s="11" t="s">
        <v>13508</v>
      </c>
      <c r="D4367" s="11" t="s">
        <v>437</v>
      </c>
      <c r="E4367" s="11">
        <v>26</v>
      </c>
      <c r="F4367" s="11">
        <v>3</v>
      </c>
      <c r="G4367" s="11" t="s">
        <v>13509</v>
      </c>
      <c r="H4367" s="11" t="s">
        <v>13510</v>
      </c>
    </row>
    <row r="4368" spans="1:8" x14ac:dyDescent="0.3">
      <c r="A4368" s="11" t="s">
        <v>13511</v>
      </c>
      <c r="B4368" s="11">
        <v>2018</v>
      </c>
      <c r="C4368" s="11" t="s">
        <v>13512</v>
      </c>
      <c r="D4368" s="11" t="s">
        <v>1864</v>
      </c>
      <c r="G4368" s="11" t="s">
        <v>13513</v>
      </c>
    </row>
    <row r="4369" spans="1:8" x14ac:dyDescent="0.3">
      <c r="A4369" s="11" t="s">
        <v>13514</v>
      </c>
      <c r="B4369" s="11">
        <v>2021</v>
      </c>
      <c r="C4369" s="11" t="s">
        <v>13515</v>
      </c>
      <c r="D4369" s="11" t="s">
        <v>13516</v>
      </c>
      <c r="E4369" s="11">
        <v>15</v>
      </c>
      <c r="F4369" s="11">
        <v>4</v>
      </c>
      <c r="G4369" s="11" t="s">
        <v>13517</v>
      </c>
      <c r="H4369" s="11" t="s">
        <v>13518</v>
      </c>
    </row>
    <row r="4370" spans="1:8" x14ac:dyDescent="0.3">
      <c r="A4370" s="11" t="s">
        <v>11503</v>
      </c>
      <c r="B4370" s="11">
        <v>2014</v>
      </c>
      <c r="C4370" s="11" t="s">
        <v>11504</v>
      </c>
      <c r="D4370" s="11" t="s">
        <v>597</v>
      </c>
      <c r="E4370" s="11">
        <v>50</v>
      </c>
      <c r="F4370" s="11">
        <v>1</v>
      </c>
      <c r="G4370" s="11" t="s">
        <v>11505</v>
      </c>
      <c r="H4370" s="11" t="s">
        <v>13519</v>
      </c>
    </row>
    <row r="4371" spans="1:8" x14ac:dyDescent="0.3">
      <c r="A4371" s="11" t="s">
        <v>13520</v>
      </c>
      <c r="B4371" s="11">
        <v>2020</v>
      </c>
      <c r="C4371" s="11" t="s">
        <v>13521</v>
      </c>
      <c r="D4371" s="11" t="s">
        <v>619</v>
      </c>
      <c r="E4371" s="11">
        <v>54</v>
      </c>
      <c r="F4371" s="11">
        <v>4</v>
      </c>
      <c r="G4371" s="11" t="s">
        <v>13522</v>
      </c>
      <c r="H4371" s="11" t="s">
        <v>13523</v>
      </c>
    </row>
    <row r="4372" spans="1:8" x14ac:dyDescent="0.3">
      <c r="A4372" s="11" t="s">
        <v>13524</v>
      </c>
      <c r="B4372" s="11">
        <v>2014</v>
      </c>
      <c r="C4372" s="11" t="s">
        <v>13525</v>
      </c>
      <c r="D4372" s="11" t="s">
        <v>13526</v>
      </c>
      <c r="E4372" s="11">
        <v>168</v>
      </c>
      <c r="F4372" s="11">
        <v>5</v>
      </c>
      <c r="G4372" s="11" t="s">
        <v>13527</v>
      </c>
      <c r="H4372" s="11" t="s">
        <v>13528</v>
      </c>
    </row>
    <row r="4373" spans="1:8" x14ac:dyDescent="0.3">
      <c r="A4373" s="11" t="s">
        <v>13529</v>
      </c>
      <c r="B4373" s="11">
        <v>2015</v>
      </c>
      <c r="C4373" s="11" t="s">
        <v>7468</v>
      </c>
      <c r="D4373" s="11" t="s">
        <v>13530</v>
      </c>
      <c r="G4373" s="11" t="s">
        <v>7470</v>
      </c>
    </row>
    <row r="4374" spans="1:8" x14ac:dyDescent="0.3">
      <c r="A4374" s="11" t="s">
        <v>13531</v>
      </c>
      <c r="B4374" s="11">
        <v>2018</v>
      </c>
      <c r="C4374" s="11" t="s">
        <v>11238</v>
      </c>
      <c r="D4374" s="11" t="s">
        <v>11239</v>
      </c>
      <c r="E4374" s="11">
        <v>13</v>
      </c>
      <c r="F4374" s="11">
        <v>10</v>
      </c>
      <c r="G4374" s="11" t="s">
        <v>13532</v>
      </c>
    </row>
    <row r="4375" spans="1:8" x14ac:dyDescent="0.3">
      <c r="A4375" s="11" t="s">
        <v>8782</v>
      </c>
      <c r="B4375" s="11">
        <v>2022</v>
      </c>
      <c r="C4375" s="11" t="s">
        <v>13533</v>
      </c>
      <c r="D4375" s="11" t="s">
        <v>8776</v>
      </c>
      <c r="E4375" s="11">
        <v>3</v>
      </c>
      <c r="F4375" s="11">
        <v>1</v>
      </c>
      <c r="G4375" s="11">
        <v>94</v>
      </c>
      <c r="H4375" s="11" t="s">
        <v>13534</v>
      </c>
    </row>
    <row r="4376" spans="1:8" x14ac:dyDescent="0.3">
      <c r="A4376" s="11" t="s">
        <v>13535</v>
      </c>
      <c r="B4376" s="11">
        <v>2022</v>
      </c>
      <c r="C4376" s="11" t="s">
        <v>13536</v>
      </c>
      <c r="D4376" s="11" t="s">
        <v>13537</v>
      </c>
      <c r="G4376" s="11" t="s">
        <v>13538</v>
      </c>
    </row>
    <row r="4377" spans="1:8" x14ac:dyDescent="0.3">
      <c r="A4377" s="11" t="s">
        <v>13539</v>
      </c>
      <c r="B4377" s="11">
        <v>2021</v>
      </c>
      <c r="C4377" s="11" t="s">
        <v>13540</v>
      </c>
      <c r="D4377" s="11" t="s">
        <v>13541</v>
      </c>
      <c r="G4377" s="11" t="s">
        <v>13542</v>
      </c>
    </row>
    <row r="4378" spans="1:8" x14ac:dyDescent="0.3">
      <c r="A4378" s="11" t="s">
        <v>13543</v>
      </c>
      <c r="B4378" s="11">
        <v>2021</v>
      </c>
      <c r="C4378" s="11" t="s">
        <v>13544</v>
      </c>
      <c r="D4378" s="11" t="s">
        <v>13545</v>
      </c>
      <c r="G4378" s="11" t="s">
        <v>760</v>
      </c>
    </row>
    <row r="4379" spans="1:8" x14ac:dyDescent="0.3">
      <c r="A4379" s="11" t="s">
        <v>13546</v>
      </c>
      <c r="B4379" s="11">
        <v>2015</v>
      </c>
      <c r="C4379" s="11" t="s">
        <v>13547</v>
      </c>
      <c r="D4379" s="11" t="s">
        <v>13207</v>
      </c>
      <c r="E4379" s="11">
        <v>56</v>
      </c>
      <c r="F4379" s="11">
        <v>5</v>
      </c>
      <c r="G4379" s="11" t="s">
        <v>13548</v>
      </c>
      <c r="H4379" s="11" t="s">
        <v>13549</v>
      </c>
    </row>
    <row r="4380" spans="1:8" x14ac:dyDescent="0.3">
      <c r="A4380" s="11" t="s">
        <v>7515</v>
      </c>
      <c r="B4380" s="11">
        <v>2020</v>
      </c>
      <c r="C4380" s="11" t="s">
        <v>8923</v>
      </c>
      <c r="D4380" s="11" t="s">
        <v>7517</v>
      </c>
      <c r="G4380" s="18">
        <v>45870</v>
      </c>
    </row>
    <row r="4381" spans="1:8" x14ac:dyDescent="0.3">
      <c r="A4381" s="11" t="s">
        <v>13550</v>
      </c>
      <c r="B4381" s="11">
        <v>2020</v>
      </c>
      <c r="C4381" s="11" t="s">
        <v>13551</v>
      </c>
      <c r="D4381" s="11" t="s">
        <v>13552</v>
      </c>
      <c r="G4381" s="11" t="s">
        <v>13553</v>
      </c>
    </row>
    <row r="4382" spans="1:8" x14ac:dyDescent="0.3">
      <c r="A4382" s="11" t="s">
        <v>645</v>
      </c>
      <c r="B4382" s="11">
        <v>2016</v>
      </c>
      <c r="C4382" s="11" t="s">
        <v>646</v>
      </c>
      <c r="D4382" s="11" t="s">
        <v>647</v>
      </c>
      <c r="G4382" s="11" t="s">
        <v>6293</v>
      </c>
    </row>
    <row r="4383" spans="1:8" x14ac:dyDescent="0.3">
      <c r="A4383" s="11" t="s">
        <v>11393</v>
      </c>
      <c r="B4383" s="11">
        <v>2005</v>
      </c>
      <c r="C4383" s="11" t="s">
        <v>6352</v>
      </c>
      <c r="D4383" s="11" t="s">
        <v>13554</v>
      </c>
      <c r="G4383" s="11" t="s">
        <v>11395</v>
      </c>
    </row>
    <row r="4384" spans="1:8" x14ac:dyDescent="0.3">
      <c r="A4384" s="11" t="s">
        <v>13555</v>
      </c>
      <c r="B4384" s="11">
        <v>2017</v>
      </c>
      <c r="C4384" s="11" t="s">
        <v>13556</v>
      </c>
      <c r="D4384" s="11" t="s">
        <v>12942</v>
      </c>
      <c r="E4384" s="11">
        <v>26</v>
      </c>
      <c r="F4384" s="11">
        <v>8</v>
      </c>
      <c r="G4384" s="11" t="s">
        <v>13557</v>
      </c>
      <c r="H4384" s="11" t="s">
        <v>13558</v>
      </c>
    </row>
    <row r="4385" spans="1:8" x14ac:dyDescent="0.3">
      <c r="A4385" s="11" t="s">
        <v>4626</v>
      </c>
      <c r="B4385" s="11">
        <v>2023</v>
      </c>
      <c r="C4385" s="11" t="s">
        <v>13559</v>
      </c>
      <c r="D4385" s="11" t="s">
        <v>768</v>
      </c>
      <c r="E4385" s="11">
        <v>542</v>
      </c>
      <c r="G4385" s="11">
        <v>126253</v>
      </c>
    </row>
    <row r="4386" spans="1:8" x14ac:dyDescent="0.3">
      <c r="A4386" s="11" t="s">
        <v>3391</v>
      </c>
      <c r="B4386" s="11">
        <v>2017</v>
      </c>
      <c r="C4386" s="11" t="s">
        <v>3392</v>
      </c>
      <c r="D4386" s="11" t="s">
        <v>13560</v>
      </c>
      <c r="G4386" s="11" t="s">
        <v>3394</v>
      </c>
    </row>
    <row r="4387" spans="1:8" x14ac:dyDescent="0.3">
      <c r="A4387" s="11" t="s">
        <v>13561</v>
      </c>
      <c r="B4387" s="11">
        <v>2012</v>
      </c>
      <c r="C4387" s="11" t="s">
        <v>1562</v>
      </c>
      <c r="D4387" s="11" t="s">
        <v>13562</v>
      </c>
      <c r="G4387" s="11" t="s">
        <v>4450</v>
      </c>
    </row>
    <row r="4388" spans="1:8" x14ac:dyDescent="0.3">
      <c r="A4388" s="11" t="s">
        <v>4629</v>
      </c>
      <c r="B4388" s="11">
        <v>2022</v>
      </c>
      <c r="C4388" s="11" t="s">
        <v>8928</v>
      </c>
      <c r="D4388" s="11" t="s">
        <v>828</v>
      </c>
      <c r="G4388" s="11" t="s">
        <v>13563</v>
      </c>
    </row>
    <row r="4389" spans="1:8" x14ac:dyDescent="0.3">
      <c r="A4389" s="11" t="s">
        <v>4629</v>
      </c>
      <c r="B4389" s="11">
        <v>2023</v>
      </c>
      <c r="C4389" s="11" t="s">
        <v>4630</v>
      </c>
      <c r="D4389" s="11" t="s">
        <v>13564</v>
      </c>
      <c r="G4389" s="11" t="s">
        <v>4632</v>
      </c>
    </row>
    <row r="4390" spans="1:8" x14ac:dyDescent="0.3">
      <c r="A4390" s="11" t="s">
        <v>3676</v>
      </c>
      <c r="B4390" s="11">
        <v>2009</v>
      </c>
      <c r="C4390" s="11" t="s">
        <v>3677</v>
      </c>
      <c r="D4390" s="11" t="s">
        <v>13565</v>
      </c>
      <c r="E4390" s="11">
        <v>2</v>
      </c>
      <c r="F4390" s="11">
        <v>0</v>
      </c>
      <c r="G4390" s="18">
        <v>45839</v>
      </c>
    </row>
    <row r="4391" spans="1:8" x14ac:dyDescent="0.3">
      <c r="A4391" s="11" t="s">
        <v>13566</v>
      </c>
      <c r="B4391" s="11">
        <v>2021</v>
      </c>
      <c r="C4391" s="11" t="s">
        <v>13567</v>
      </c>
      <c r="D4391" s="11" t="s">
        <v>12403</v>
      </c>
      <c r="E4391" s="11">
        <v>128</v>
      </c>
      <c r="G4391" s="11">
        <v>106139</v>
      </c>
      <c r="H4391" s="11" t="s">
        <v>13568</v>
      </c>
    </row>
    <row r="4392" spans="1:8" x14ac:dyDescent="0.3">
      <c r="A4392" s="11" t="s">
        <v>13569</v>
      </c>
      <c r="B4392" s="11">
        <v>2021</v>
      </c>
      <c r="C4392" s="11" t="s">
        <v>8357</v>
      </c>
      <c r="D4392" s="11" t="s">
        <v>8358</v>
      </c>
      <c r="E4392" s="11">
        <v>92</v>
      </c>
      <c r="G4392" s="11">
        <v>107186</v>
      </c>
    </row>
    <row r="4393" spans="1:8" x14ac:dyDescent="0.3">
      <c r="A4393" s="11" t="s">
        <v>13570</v>
      </c>
      <c r="B4393" s="11">
        <v>2016</v>
      </c>
      <c r="C4393" s="11" t="s">
        <v>3683</v>
      </c>
      <c r="D4393" s="11" t="s">
        <v>7573</v>
      </c>
      <c r="G4393" s="11" t="s">
        <v>13571</v>
      </c>
    </row>
    <row r="4394" spans="1:8" x14ac:dyDescent="0.3">
      <c r="A4394" s="11" t="s">
        <v>12423</v>
      </c>
      <c r="B4394" s="11">
        <v>2016</v>
      </c>
      <c r="C4394" s="11" t="s">
        <v>7359</v>
      </c>
      <c r="D4394" s="11" t="s">
        <v>626</v>
      </c>
      <c r="E4394" s="11">
        <v>8</v>
      </c>
      <c r="F4394" s="11">
        <v>3</v>
      </c>
      <c r="G4394" s="11" t="s">
        <v>7361</v>
      </c>
      <c r="H4394" s="11" t="s">
        <v>13572</v>
      </c>
    </row>
    <row r="4395" spans="1:8" x14ac:dyDescent="0.3">
      <c r="A4395" s="11" t="s">
        <v>8932</v>
      </c>
      <c r="B4395" s="11">
        <v>2020</v>
      </c>
      <c r="C4395" s="11" t="s">
        <v>8933</v>
      </c>
      <c r="D4395" s="11" t="s">
        <v>828</v>
      </c>
    </row>
    <row r="4396" spans="1:8" x14ac:dyDescent="0.3">
      <c r="A4396" s="11" t="s">
        <v>13573</v>
      </c>
      <c r="B4396" s="11">
        <v>2019</v>
      </c>
      <c r="C4396" s="11" t="s">
        <v>13574</v>
      </c>
      <c r="D4396" s="11" t="s">
        <v>5374</v>
      </c>
      <c r="E4396" s="11">
        <v>18</v>
      </c>
      <c r="F4396" s="11">
        <v>3</v>
      </c>
      <c r="G4396" s="11" t="s">
        <v>10663</v>
      </c>
      <c r="H4396" s="11" t="s">
        <v>13575</v>
      </c>
    </row>
    <row r="4397" spans="1:8" x14ac:dyDescent="0.3">
      <c r="A4397" s="11" t="s">
        <v>13576</v>
      </c>
      <c r="B4397" s="11">
        <v>2018</v>
      </c>
      <c r="C4397" s="11" t="s">
        <v>13577</v>
      </c>
      <c r="D4397" s="11" t="s">
        <v>13578</v>
      </c>
      <c r="E4397" s="11">
        <v>30</v>
      </c>
      <c r="F4397" s="11">
        <v>4</v>
      </c>
      <c r="G4397" s="11" t="s">
        <v>13579</v>
      </c>
      <c r="H4397" s="11" t="s">
        <v>13580</v>
      </c>
    </row>
    <row r="4398" spans="1:8" x14ac:dyDescent="0.3">
      <c r="A4398" s="11" t="s">
        <v>13581</v>
      </c>
      <c r="B4398" s="11">
        <v>2019</v>
      </c>
      <c r="C4398" s="11" t="s">
        <v>13582</v>
      </c>
      <c r="D4398" s="11" t="s">
        <v>6533</v>
      </c>
      <c r="G4398" s="11" t="s">
        <v>13583</v>
      </c>
    </row>
    <row r="4399" spans="1:8" x14ac:dyDescent="0.3">
      <c r="A4399" s="11" t="s">
        <v>13584</v>
      </c>
      <c r="B4399" s="11">
        <v>2017</v>
      </c>
      <c r="C4399" s="11" t="s">
        <v>10557</v>
      </c>
      <c r="D4399" s="11" t="s">
        <v>10558</v>
      </c>
      <c r="G4399" s="11" t="s">
        <v>5562</v>
      </c>
    </row>
    <row r="4400" spans="1:8" x14ac:dyDescent="0.3">
      <c r="A4400" s="11" t="s">
        <v>13585</v>
      </c>
      <c r="B4400" s="11">
        <v>2016</v>
      </c>
      <c r="C4400" s="11" t="s">
        <v>13586</v>
      </c>
      <c r="D4400" s="11" t="s">
        <v>13587</v>
      </c>
    </row>
    <row r="4401" spans="1:8" x14ac:dyDescent="0.3">
      <c r="A4401" s="11" t="s">
        <v>13588</v>
      </c>
      <c r="B4401" s="11">
        <v>2015</v>
      </c>
      <c r="C4401" s="11" t="s">
        <v>13589</v>
      </c>
      <c r="D4401" s="11" t="s">
        <v>13590</v>
      </c>
      <c r="G4401" s="11" t="s">
        <v>13591</v>
      </c>
      <c r="H4401" s="11" t="s">
        <v>13592</v>
      </c>
    </row>
    <row r="4402" spans="1:8" x14ac:dyDescent="0.3">
      <c r="A4402" s="11" t="s">
        <v>7744</v>
      </c>
      <c r="B4402" s="11">
        <v>2016</v>
      </c>
      <c r="C4402" s="11" t="s">
        <v>6643</v>
      </c>
      <c r="D4402" s="11" t="s">
        <v>7736</v>
      </c>
      <c r="E4402" s="11">
        <v>31</v>
      </c>
      <c r="F4402" s="11">
        <v>2</v>
      </c>
      <c r="G4402" s="11" t="s">
        <v>6644</v>
      </c>
    </row>
    <row r="4403" spans="1:8" x14ac:dyDescent="0.3">
      <c r="A4403" s="11" t="s">
        <v>13593</v>
      </c>
      <c r="B4403" s="11">
        <v>2019</v>
      </c>
      <c r="C4403" s="11" t="s">
        <v>13594</v>
      </c>
      <c r="D4403" s="11" t="s">
        <v>7764</v>
      </c>
      <c r="E4403" s="11">
        <v>14</v>
      </c>
      <c r="F4403" s="11">
        <v>2</v>
      </c>
      <c r="G4403" s="11" t="s">
        <v>13595</v>
      </c>
      <c r="H4403" s="11" t="s">
        <v>13596</v>
      </c>
    </row>
    <row r="4404" spans="1:8" x14ac:dyDescent="0.3">
      <c r="A4404" s="11" t="s">
        <v>13597</v>
      </c>
      <c r="B4404" s="11">
        <v>2020</v>
      </c>
      <c r="C4404" s="11" t="s">
        <v>13598</v>
      </c>
      <c r="D4404" s="11" t="s">
        <v>10969</v>
      </c>
      <c r="G4404" s="11" t="s">
        <v>3198</v>
      </c>
      <c r="H4404" s="11" t="s">
        <v>13599</v>
      </c>
    </row>
    <row r="4405" spans="1:8" x14ac:dyDescent="0.3">
      <c r="A4405" s="11" t="s">
        <v>13600</v>
      </c>
      <c r="B4405" s="11">
        <v>2018</v>
      </c>
      <c r="C4405" s="11" t="s">
        <v>13601</v>
      </c>
      <c r="D4405" s="11" t="s">
        <v>13602</v>
      </c>
      <c r="G4405" s="11">
        <v>8</v>
      </c>
    </row>
    <row r="4406" spans="1:8" x14ac:dyDescent="0.3">
      <c r="A4406" s="11" t="s">
        <v>13603</v>
      </c>
      <c r="B4406" s="11">
        <v>2020</v>
      </c>
      <c r="C4406" s="11" t="s">
        <v>13604</v>
      </c>
      <c r="D4406" s="11" t="s">
        <v>13605</v>
      </c>
      <c r="E4406" s="11">
        <v>112</v>
      </c>
      <c r="G4406" s="11" t="s">
        <v>13606</v>
      </c>
      <c r="H4406" s="11" t="s">
        <v>13607</v>
      </c>
    </row>
    <row r="4407" spans="1:8" x14ac:dyDescent="0.3">
      <c r="A4407" s="11" t="s">
        <v>13608</v>
      </c>
      <c r="B4407" s="11">
        <v>2015</v>
      </c>
      <c r="C4407" s="11" t="s">
        <v>13609</v>
      </c>
      <c r="D4407" s="11" t="s">
        <v>6845</v>
      </c>
      <c r="G4407" s="11" t="s">
        <v>13610</v>
      </c>
      <c r="H4407" s="11" t="s">
        <v>13611</v>
      </c>
    </row>
    <row r="4408" spans="1:8" x14ac:dyDescent="0.3">
      <c r="A4408" s="11" t="s">
        <v>13612</v>
      </c>
      <c r="B4408" s="11">
        <v>2015</v>
      </c>
      <c r="C4408" s="11" t="s">
        <v>13613</v>
      </c>
      <c r="D4408" s="11" t="s">
        <v>13614</v>
      </c>
      <c r="E4408" s="11">
        <v>112</v>
      </c>
      <c r="F4408" s="11">
        <v>8</v>
      </c>
      <c r="G4408" s="11" t="s">
        <v>13615</v>
      </c>
    </row>
    <row r="4409" spans="1:8" x14ac:dyDescent="0.3">
      <c r="A4409" s="11" t="s">
        <v>13616</v>
      </c>
      <c r="B4409" s="11">
        <v>2012</v>
      </c>
      <c r="C4409" s="11" t="s">
        <v>13617</v>
      </c>
      <c r="D4409" s="11" t="s">
        <v>1239</v>
      </c>
      <c r="E4409" s="11">
        <v>7</v>
      </c>
      <c r="F4409" s="11">
        <v>1</v>
      </c>
      <c r="G4409" s="11" t="s">
        <v>13618</v>
      </c>
    </row>
    <row r="4410" spans="1:8" x14ac:dyDescent="0.3">
      <c r="A4410" s="11" t="s">
        <v>13619</v>
      </c>
      <c r="B4410" s="11">
        <v>2018</v>
      </c>
      <c r="C4410" s="11" t="s">
        <v>13620</v>
      </c>
      <c r="D4410" s="11" t="s">
        <v>13621</v>
      </c>
      <c r="G4410" s="11" t="s">
        <v>13622</v>
      </c>
    </row>
    <row r="4411" spans="1:8" x14ac:dyDescent="0.3">
      <c r="A4411" s="11" t="s">
        <v>13623</v>
      </c>
      <c r="B4411" s="11">
        <v>2020</v>
      </c>
      <c r="C4411" s="11" t="s">
        <v>13624</v>
      </c>
      <c r="D4411" s="11" t="s">
        <v>13625</v>
      </c>
      <c r="E4411" s="11">
        <v>79</v>
      </c>
      <c r="F4411" s="11" t="s">
        <v>13626</v>
      </c>
      <c r="G4411" s="11" t="s">
        <v>13627</v>
      </c>
      <c r="H4411" s="11" t="s">
        <v>13628</v>
      </c>
    </row>
    <row r="4412" spans="1:8" x14ac:dyDescent="0.3">
      <c r="A4412" s="11" t="s">
        <v>13629</v>
      </c>
      <c r="B4412" s="11">
        <v>2020</v>
      </c>
      <c r="C4412" s="11" t="s">
        <v>13630</v>
      </c>
      <c r="D4412" s="11" t="s">
        <v>715</v>
      </c>
      <c r="E4412" s="11">
        <v>8</v>
      </c>
      <c r="G4412" s="11" t="s">
        <v>13631</v>
      </c>
      <c r="H4412" s="11" t="s">
        <v>13632</v>
      </c>
    </row>
    <row r="4413" spans="1:8" x14ac:dyDescent="0.3">
      <c r="A4413" s="11" t="s">
        <v>13633</v>
      </c>
      <c r="B4413" s="11">
        <v>2020</v>
      </c>
      <c r="C4413" s="11" t="s">
        <v>13634</v>
      </c>
      <c r="D4413" s="11" t="s">
        <v>7740</v>
      </c>
      <c r="G4413" s="11" t="s">
        <v>1799</v>
      </c>
      <c r="H4413" s="11" t="s">
        <v>13635</v>
      </c>
    </row>
    <row r="4414" spans="1:8" x14ac:dyDescent="0.3">
      <c r="A4414" s="11" t="s">
        <v>13636</v>
      </c>
      <c r="B4414" s="11">
        <v>2020</v>
      </c>
      <c r="C4414" s="11" t="s">
        <v>13637</v>
      </c>
      <c r="D4414" s="11" t="s">
        <v>10642</v>
      </c>
      <c r="E4414" s="11">
        <v>188</v>
      </c>
      <c r="G4414" s="11">
        <v>105017</v>
      </c>
      <c r="H4414" s="11" t="s">
        <v>13638</v>
      </c>
    </row>
    <row r="4415" spans="1:8" x14ac:dyDescent="0.3">
      <c r="A4415" s="11" t="s">
        <v>13639</v>
      </c>
      <c r="B4415" s="11">
        <v>2019</v>
      </c>
      <c r="C4415" s="11" t="s">
        <v>13640</v>
      </c>
      <c r="D4415" s="11" t="s">
        <v>9123</v>
      </c>
      <c r="E4415" s="11">
        <v>11</v>
      </c>
      <c r="F4415" s="11">
        <v>5</v>
      </c>
      <c r="H4415" s="11" t="s">
        <v>13641</v>
      </c>
    </row>
    <row r="4416" spans="1:8" x14ac:dyDescent="0.3">
      <c r="A4416" s="11" t="s">
        <v>13642</v>
      </c>
      <c r="B4416" s="11">
        <v>2018</v>
      </c>
      <c r="C4416" s="11" t="s">
        <v>13643</v>
      </c>
      <c r="D4416" s="11" t="s">
        <v>13644</v>
      </c>
      <c r="E4416" s="11">
        <v>12</v>
      </c>
      <c r="F4416" s="11" t="s">
        <v>13645</v>
      </c>
      <c r="G4416" s="11" t="s">
        <v>13646</v>
      </c>
      <c r="H4416" s="11" t="s">
        <v>13647</v>
      </c>
    </row>
    <row r="4417" spans="1:8" x14ac:dyDescent="0.3">
      <c r="A4417" s="11" t="s">
        <v>13648</v>
      </c>
      <c r="B4417" s="11">
        <v>2019</v>
      </c>
      <c r="C4417" s="11" t="s">
        <v>13649</v>
      </c>
      <c r="D4417" s="11" t="s">
        <v>13650</v>
      </c>
      <c r="H4417" s="11" t="s">
        <v>13651</v>
      </c>
    </row>
    <row r="4418" spans="1:8" x14ac:dyDescent="0.3">
      <c r="A4418" s="11" t="s">
        <v>13652</v>
      </c>
      <c r="B4418" s="11">
        <v>2019</v>
      </c>
      <c r="C4418" s="11" t="s">
        <v>13653</v>
      </c>
      <c r="D4418" s="11" t="s">
        <v>8111</v>
      </c>
      <c r="E4418" s="11" t="s">
        <v>13654</v>
      </c>
      <c r="G4418" s="11" t="s">
        <v>13655</v>
      </c>
      <c r="H4418" s="11" t="s">
        <v>13656</v>
      </c>
    </row>
    <row r="4419" spans="1:8" x14ac:dyDescent="0.3">
      <c r="A4419" s="11" t="s">
        <v>13657</v>
      </c>
      <c r="B4419" s="11">
        <v>2020</v>
      </c>
      <c r="C4419" s="11" t="s">
        <v>13658</v>
      </c>
      <c r="D4419" s="11" t="s">
        <v>6537</v>
      </c>
      <c r="E4419" s="11">
        <v>32</v>
      </c>
      <c r="F4419" s="11">
        <v>9</v>
      </c>
      <c r="G4419" s="11" t="s">
        <v>13659</v>
      </c>
      <c r="H4419" s="11" t="s">
        <v>13660</v>
      </c>
    </row>
    <row r="4420" spans="1:8" x14ac:dyDescent="0.3">
      <c r="A4420" s="11" t="s">
        <v>13661</v>
      </c>
      <c r="B4420" s="11">
        <v>2019</v>
      </c>
      <c r="C4420" s="11" t="s">
        <v>13662</v>
      </c>
      <c r="D4420" s="11" t="s">
        <v>6564</v>
      </c>
      <c r="E4420" s="11">
        <v>75</v>
      </c>
      <c r="F4420" s="11">
        <v>9</v>
      </c>
      <c r="G4420" s="11" t="s">
        <v>13663</v>
      </c>
      <c r="H4420" s="11" t="s">
        <v>13664</v>
      </c>
    </row>
    <row r="4421" spans="1:8" x14ac:dyDescent="0.3">
      <c r="A4421" s="11" t="s">
        <v>13665</v>
      </c>
      <c r="B4421" s="11">
        <v>2019</v>
      </c>
      <c r="C4421" s="11" t="s">
        <v>13666</v>
      </c>
      <c r="D4421" s="11" t="s">
        <v>13667</v>
      </c>
      <c r="G4421" s="11" t="s">
        <v>13668</v>
      </c>
      <c r="H4421" s="11" t="s">
        <v>13669</v>
      </c>
    </row>
    <row r="4422" spans="1:8" x14ac:dyDescent="0.3">
      <c r="A4422" s="11" t="s">
        <v>13670</v>
      </c>
      <c r="B4422" s="11">
        <v>2019</v>
      </c>
      <c r="C4422" s="11" t="s">
        <v>13671</v>
      </c>
      <c r="D4422" s="11" t="s">
        <v>6550</v>
      </c>
      <c r="E4422" s="11">
        <v>81</v>
      </c>
      <c r="G4422" s="11" t="s">
        <v>13672</v>
      </c>
      <c r="H4422" s="11" t="s">
        <v>13673</v>
      </c>
    </row>
    <row r="4423" spans="1:8" x14ac:dyDescent="0.3">
      <c r="A4423" s="11" t="s">
        <v>13674</v>
      </c>
      <c r="B4423" s="11">
        <v>2020</v>
      </c>
      <c r="C4423" s="11" t="s">
        <v>13675</v>
      </c>
      <c r="D4423" s="11" t="s">
        <v>1991</v>
      </c>
      <c r="G4423" s="11">
        <v>113987</v>
      </c>
      <c r="H4423" s="11" t="s">
        <v>743</v>
      </c>
    </row>
    <row r="4424" spans="1:8" x14ac:dyDescent="0.3">
      <c r="A4424" s="11" t="s">
        <v>13676</v>
      </c>
      <c r="B4424" s="11">
        <v>2020</v>
      </c>
      <c r="C4424" s="11" t="s">
        <v>13677</v>
      </c>
      <c r="D4424" s="11" t="s">
        <v>7764</v>
      </c>
      <c r="E4424" s="11">
        <v>15</v>
      </c>
      <c r="F4424" s="11">
        <v>1</v>
      </c>
      <c r="G4424" s="11" t="s">
        <v>7765</v>
      </c>
      <c r="H4424" s="11" t="s">
        <v>13678</v>
      </c>
    </row>
    <row r="4425" spans="1:8" x14ac:dyDescent="0.3">
      <c r="A4425" s="11" t="s">
        <v>13679</v>
      </c>
      <c r="B4425" s="11">
        <v>2019</v>
      </c>
      <c r="C4425" s="11" t="s">
        <v>13680</v>
      </c>
      <c r="D4425" s="11" t="s">
        <v>7736</v>
      </c>
      <c r="E4425" s="11">
        <v>34</v>
      </c>
      <c r="F4425" s="11">
        <v>1</v>
      </c>
      <c r="G4425" s="11" t="s">
        <v>12533</v>
      </c>
      <c r="H4425" s="11" t="s">
        <v>13681</v>
      </c>
    </row>
    <row r="4426" spans="1:8" x14ac:dyDescent="0.3">
      <c r="A4426" s="11" t="s">
        <v>13682</v>
      </c>
      <c r="B4426" s="11">
        <v>2019</v>
      </c>
      <c r="C4426" s="11" t="s">
        <v>13683</v>
      </c>
      <c r="D4426" s="11" t="s">
        <v>13684</v>
      </c>
      <c r="G4426" s="11" t="s">
        <v>10966</v>
      </c>
      <c r="H4426" s="11" t="s">
        <v>13685</v>
      </c>
    </row>
    <row r="4427" spans="1:8" x14ac:dyDescent="0.3">
      <c r="A4427" s="11" t="s">
        <v>13686</v>
      </c>
      <c r="B4427" s="11">
        <v>2017</v>
      </c>
      <c r="C4427" s="11" t="s">
        <v>10887</v>
      </c>
      <c r="D4427" s="11" t="s">
        <v>10582</v>
      </c>
      <c r="E4427" s="11">
        <v>48</v>
      </c>
      <c r="F4427" s="11">
        <v>4</v>
      </c>
      <c r="G4427" s="11" t="s">
        <v>10888</v>
      </c>
      <c r="H4427" s="11" t="s">
        <v>10889</v>
      </c>
    </row>
    <row r="4428" spans="1:8" x14ac:dyDescent="0.3">
      <c r="A4428" s="11" t="s">
        <v>13687</v>
      </c>
      <c r="B4428" s="11">
        <v>2019</v>
      </c>
      <c r="C4428" s="11" t="s">
        <v>13688</v>
      </c>
      <c r="D4428" s="11" t="s">
        <v>13689</v>
      </c>
      <c r="G4428" s="11" t="s">
        <v>6150</v>
      </c>
      <c r="H4428" s="11" t="s">
        <v>13690</v>
      </c>
    </row>
    <row r="4429" spans="1:8" x14ac:dyDescent="0.3">
      <c r="A4429" s="11" t="s">
        <v>13691</v>
      </c>
      <c r="B4429" s="11">
        <v>2020</v>
      </c>
      <c r="C4429" s="11" t="s">
        <v>13692</v>
      </c>
      <c r="D4429" s="11" t="s">
        <v>10642</v>
      </c>
      <c r="E4429" s="11">
        <v>192</v>
      </c>
      <c r="G4429" s="11">
        <v>105339</v>
      </c>
      <c r="H4429" s="11" t="s">
        <v>13693</v>
      </c>
    </row>
    <row r="4430" spans="1:8" x14ac:dyDescent="0.3">
      <c r="A4430" s="11" t="s">
        <v>13694</v>
      </c>
      <c r="B4430" s="11">
        <v>2018</v>
      </c>
      <c r="C4430" s="11" t="s">
        <v>13695</v>
      </c>
      <c r="D4430" s="11"/>
    </row>
    <row r="4431" spans="1:8" x14ac:dyDescent="0.3">
      <c r="A4431" s="11" t="s">
        <v>13696</v>
      </c>
      <c r="B4431" s="11">
        <v>2018</v>
      </c>
      <c r="C4431" s="11" t="s">
        <v>13697</v>
      </c>
      <c r="D4431" s="11">
        <v>2</v>
      </c>
      <c r="F4431" s="11" t="s">
        <v>13698</v>
      </c>
      <c r="G4431" s="11" t="s">
        <v>13699</v>
      </c>
    </row>
    <row r="4432" spans="1:8" x14ac:dyDescent="0.3">
      <c r="A4432" s="11" t="s">
        <v>13700</v>
      </c>
      <c r="B4432" s="11">
        <v>2018</v>
      </c>
      <c r="C4432" s="11" t="s">
        <v>13701</v>
      </c>
      <c r="D4432" s="11" t="s">
        <v>13702</v>
      </c>
      <c r="G4432" s="11" t="s">
        <v>13703</v>
      </c>
    </row>
    <row r="4433" spans="1:8" x14ac:dyDescent="0.3">
      <c r="A4433" s="11" t="s">
        <v>13704</v>
      </c>
      <c r="B4433" s="11">
        <v>2019</v>
      </c>
      <c r="C4433" s="11" t="s">
        <v>3857</v>
      </c>
      <c r="D4433" s="11" t="s">
        <v>10060</v>
      </c>
      <c r="E4433" s="11">
        <v>56</v>
      </c>
      <c r="F4433" s="11">
        <v>5</v>
      </c>
      <c r="G4433" s="11" t="s">
        <v>4138</v>
      </c>
      <c r="H4433" s="11" t="s">
        <v>5678</v>
      </c>
    </row>
    <row r="4434" spans="1:8" x14ac:dyDescent="0.3">
      <c r="A4434" s="11" t="s">
        <v>13705</v>
      </c>
      <c r="B4434" s="11">
        <v>2019</v>
      </c>
      <c r="C4434" s="11" t="s">
        <v>13706</v>
      </c>
      <c r="D4434" s="11" t="s">
        <v>10060</v>
      </c>
      <c r="E4434" s="11">
        <v>56</v>
      </c>
      <c r="F4434" s="11">
        <v>2</v>
      </c>
      <c r="G4434" s="11" t="s">
        <v>13707</v>
      </c>
      <c r="H4434" s="11" t="s">
        <v>13708</v>
      </c>
    </row>
    <row r="4435" spans="1:8" x14ac:dyDescent="0.3">
      <c r="A4435" s="11" t="s">
        <v>13709</v>
      </c>
      <c r="B4435" s="11">
        <v>2018</v>
      </c>
      <c r="C4435" s="11" t="s">
        <v>13710</v>
      </c>
      <c r="D4435" s="11" t="s">
        <v>13711</v>
      </c>
    </row>
    <row r="4436" spans="1:8" x14ac:dyDescent="0.3">
      <c r="A4436" s="11" t="s">
        <v>13712</v>
      </c>
      <c r="B4436" s="11">
        <v>2013</v>
      </c>
      <c r="C4436" s="11" t="s">
        <v>13713</v>
      </c>
      <c r="D4436" s="11" t="s">
        <v>13714</v>
      </c>
      <c r="G4436" s="11" t="s">
        <v>13715</v>
      </c>
      <c r="H4436" s="11" t="s">
        <v>13716</v>
      </c>
    </row>
    <row r="4437" spans="1:8" x14ac:dyDescent="0.3">
      <c r="A4437" s="11" t="s">
        <v>13717</v>
      </c>
      <c r="B4437" s="11">
        <v>2018</v>
      </c>
      <c r="C4437" s="11" t="s">
        <v>3844</v>
      </c>
      <c r="D4437" s="11" t="s">
        <v>5665</v>
      </c>
      <c r="G4437" s="11" t="s">
        <v>5666</v>
      </c>
      <c r="H4437" s="11" t="s">
        <v>13718</v>
      </c>
    </row>
    <row r="4438" spans="1:8" x14ac:dyDescent="0.3">
      <c r="A4438" s="11" t="s">
        <v>13719</v>
      </c>
      <c r="B4438" s="11">
        <v>2014</v>
      </c>
      <c r="C4438" s="11" t="s">
        <v>5568</v>
      </c>
      <c r="D4438" s="11" t="s">
        <v>10642</v>
      </c>
      <c r="E4438" s="11">
        <v>69</v>
      </c>
      <c r="G4438" s="11" t="s">
        <v>5569</v>
      </c>
      <c r="H4438" s="11" t="s">
        <v>5570</v>
      </c>
    </row>
    <row r="4439" spans="1:8" x14ac:dyDescent="0.3">
      <c r="A4439" s="11" t="s">
        <v>13720</v>
      </c>
      <c r="B4439" s="11">
        <v>2019</v>
      </c>
      <c r="C4439" s="11" t="s">
        <v>10805</v>
      </c>
      <c r="D4439" s="11" t="s">
        <v>5254</v>
      </c>
      <c r="E4439" s="11">
        <v>2517</v>
      </c>
      <c r="G4439" s="11" t="s">
        <v>10806</v>
      </c>
    </row>
    <row r="4440" spans="1:8" x14ac:dyDescent="0.3">
      <c r="A4440" s="11" t="s">
        <v>13721</v>
      </c>
      <c r="B4440" s="11">
        <v>2020</v>
      </c>
      <c r="C4440" s="11" t="s">
        <v>13722</v>
      </c>
      <c r="D4440" s="11"/>
      <c r="F4440" s="11" t="s">
        <v>5486</v>
      </c>
      <c r="G4440" s="11" t="s">
        <v>10830</v>
      </c>
    </row>
    <row r="4441" spans="1:8" x14ac:dyDescent="0.3">
      <c r="A4441" s="11" t="s">
        <v>13723</v>
      </c>
      <c r="B4441" s="11">
        <v>2019</v>
      </c>
      <c r="C4441" s="11" t="s">
        <v>10825</v>
      </c>
      <c r="D4441" s="11" t="s">
        <v>7736</v>
      </c>
      <c r="E4441" s="11">
        <v>34</v>
      </c>
      <c r="F4441" s="11">
        <v>3</v>
      </c>
      <c r="G4441" s="11" t="s">
        <v>10826</v>
      </c>
      <c r="H4441" s="11" t="s">
        <v>10827</v>
      </c>
    </row>
    <row r="4442" spans="1:8" x14ac:dyDescent="0.3">
      <c r="A4442" s="11" t="s">
        <v>13724</v>
      </c>
      <c r="B4442" s="11">
        <v>2018</v>
      </c>
      <c r="C4442" s="11" t="s">
        <v>13725</v>
      </c>
      <c r="D4442" s="11" t="s">
        <v>13726</v>
      </c>
      <c r="E4442" s="11">
        <v>12</v>
      </c>
      <c r="F4442" s="11">
        <v>4</v>
      </c>
      <c r="G4442" s="11" t="s">
        <v>13727</v>
      </c>
      <c r="H4442" s="11" t="s">
        <v>13728</v>
      </c>
    </row>
    <row r="4443" spans="1:8" x14ac:dyDescent="0.3">
      <c r="A4443" s="11" t="s">
        <v>13729</v>
      </c>
      <c r="B4443" s="11">
        <v>2017</v>
      </c>
      <c r="C4443" s="11" t="s">
        <v>10867</v>
      </c>
      <c r="D4443" s="11" t="s">
        <v>1816</v>
      </c>
      <c r="E4443" s="11">
        <v>117</v>
      </c>
      <c r="G4443" s="11" t="s">
        <v>3222</v>
      </c>
      <c r="H4443" s="11" t="s">
        <v>13730</v>
      </c>
    </row>
    <row r="4444" spans="1:8" x14ac:dyDescent="0.3">
      <c r="A4444" s="11" t="s">
        <v>13731</v>
      </c>
      <c r="B4444" s="11">
        <v>2019</v>
      </c>
      <c r="C4444" s="11" t="s">
        <v>13732</v>
      </c>
      <c r="D4444" s="11" t="s">
        <v>13733</v>
      </c>
      <c r="G4444" s="11" t="s">
        <v>13734</v>
      </c>
    </row>
    <row r="4445" spans="1:8" x14ac:dyDescent="0.3">
      <c r="A4445" s="11" t="s">
        <v>13735</v>
      </c>
      <c r="B4445" s="11">
        <v>2019</v>
      </c>
      <c r="C4445" s="11" t="s">
        <v>13736</v>
      </c>
      <c r="D4445" s="11"/>
      <c r="F4445" s="11">
        <v>10</v>
      </c>
    </row>
    <row r="4446" spans="1:8" x14ac:dyDescent="0.3">
      <c r="A4446" s="11" t="s">
        <v>13737</v>
      </c>
      <c r="B4446" s="11">
        <v>2017</v>
      </c>
      <c r="C4446" s="11" t="s">
        <v>13738</v>
      </c>
      <c r="D4446" s="11" t="s">
        <v>13739</v>
      </c>
    </row>
    <row r="4447" spans="1:8" x14ac:dyDescent="0.3">
      <c r="A4447" s="11" t="s">
        <v>13740</v>
      </c>
      <c r="B4447" s="11">
        <v>2013</v>
      </c>
      <c r="C4447" s="11" t="s">
        <v>13741</v>
      </c>
      <c r="D4447" s="11"/>
    </row>
    <row r="4448" spans="1:8" x14ac:dyDescent="0.3">
      <c r="A4448" s="11" t="s">
        <v>13742</v>
      </c>
      <c r="B4448" s="11">
        <v>2015</v>
      </c>
      <c r="C4448" s="11" t="s">
        <v>3769</v>
      </c>
      <c r="D4448" s="11" t="s">
        <v>10060</v>
      </c>
      <c r="E4448" s="11">
        <v>51</v>
      </c>
      <c r="F4448" s="11">
        <v>4</v>
      </c>
      <c r="G4448" s="11" t="s">
        <v>10683</v>
      </c>
    </row>
    <row r="4449" spans="1:8" x14ac:dyDescent="0.3">
      <c r="A4449" s="11" t="s">
        <v>13743</v>
      </c>
      <c r="B4449" s="11">
        <v>2016</v>
      </c>
      <c r="C4449" s="11" t="s">
        <v>13744</v>
      </c>
      <c r="D4449" s="11"/>
    </row>
    <row r="4450" spans="1:8" x14ac:dyDescent="0.3">
      <c r="A4450" s="11" t="s">
        <v>13745</v>
      </c>
      <c r="B4450" s="11">
        <v>2020</v>
      </c>
      <c r="C4450" s="11" t="s">
        <v>13746</v>
      </c>
      <c r="D4450" s="11" t="s">
        <v>13747</v>
      </c>
    </row>
    <row r="4451" spans="1:8" x14ac:dyDescent="0.3">
      <c r="A4451" s="11" t="s">
        <v>13748</v>
      </c>
      <c r="B4451" s="11">
        <v>2019</v>
      </c>
      <c r="C4451" s="11" t="s">
        <v>13749</v>
      </c>
      <c r="D4451" s="11" t="s">
        <v>13750</v>
      </c>
      <c r="G4451" s="11" t="s">
        <v>13751</v>
      </c>
      <c r="H4451" s="11" t="s">
        <v>13752</v>
      </c>
    </row>
    <row r="4452" spans="1:8" x14ac:dyDescent="0.3">
      <c r="A4452" s="11" t="s">
        <v>13753</v>
      </c>
      <c r="B4452" s="11">
        <v>2005</v>
      </c>
      <c r="C4452" s="11" t="s">
        <v>13754</v>
      </c>
      <c r="D4452" s="11" t="s">
        <v>13755</v>
      </c>
      <c r="E4452" s="11">
        <v>342</v>
      </c>
      <c r="H4452" s="11" t="s">
        <v>13756</v>
      </c>
    </row>
    <row r="4453" spans="1:8" x14ac:dyDescent="0.3">
      <c r="A4453" s="11" t="s">
        <v>13757</v>
      </c>
      <c r="B4453" s="11">
        <v>2013</v>
      </c>
      <c r="C4453" s="11" t="s">
        <v>13758</v>
      </c>
      <c r="D4453" s="11" t="s">
        <v>13759</v>
      </c>
      <c r="G4453" s="11" t="s">
        <v>13760</v>
      </c>
    </row>
    <row r="4454" spans="1:8" x14ac:dyDescent="0.3">
      <c r="A4454" s="11" t="s">
        <v>13761</v>
      </c>
      <c r="B4454" s="11">
        <v>2017</v>
      </c>
      <c r="C4454" s="11" t="s">
        <v>13762</v>
      </c>
      <c r="D4454" s="11" t="s">
        <v>1703</v>
      </c>
      <c r="G4454" s="11" t="s">
        <v>9993</v>
      </c>
      <c r="H4454" s="11" t="s">
        <v>13763</v>
      </c>
    </row>
    <row r="4455" spans="1:8" x14ac:dyDescent="0.3">
      <c r="A4455" s="11" t="s">
        <v>13764</v>
      </c>
      <c r="B4455" s="11">
        <v>2020</v>
      </c>
      <c r="C4455" s="11" t="s">
        <v>13765</v>
      </c>
      <c r="D4455" s="11"/>
    </row>
    <row r="4456" spans="1:8" x14ac:dyDescent="0.3">
      <c r="A4456" s="11" t="s">
        <v>1204</v>
      </c>
      <c r="B4456" s="11">
        <v>2013</v>
      </c>
      <c r="C4456" s="11" t="s">
        <v>1205</v>
      </c>
      <c r="D4456" s="11" t="s">
        <v>1206</v>
      </c>
      <c r="E4456" s="11">
        <v>36</v>
      </c>
      <c r="F4456" s="11">
        <v>2</v>
      </c>
      <c r="G4456" s="11" t="s">
        <v>13766</v>
      </c>
    </row>
    <row r="4457" spans="1:8" x14ac:dyDescent="0.3">
      <c r="A4457" s="11" t="s">
        <v>13767</v>
      </c>
      <c r="B4457" s="11">
        <v>2022</v>
      </c>
      <c r="C4457" s="11" t="s">
        <v>13768</v>
      </c>
      <c r="D4457" s="11" t="s">
        <v>13769</v>
      </c>
      <c r="G4457" s="11" t="s">
        <v>13770</v>
      </c>
    </row>
    <row r="4458" spans="1:8" x14ac:dyDescent="0.3">
      <c r="A4458" s="11" t="s">
        <v>13771</v>
      </c>
      <c r="B4458" s="11">
        <v>2006</v>
      </c>
      <c r="C4458" s="11" t="s">
        <v>13772</v>
      </c>
      <c r="D4458" s="11" t="s">
        <v>1528</v>
      </c>
      <c r="E4458" s="11">
        <v>4</v>
      </c>
    </row>
    <row r="4459" spans="1:8" x14ac:dyDescent="0.3">
      <c r="A4459" s="11" t="s">
        <v>2163</v>
      </c>
      <c r="B4459" s="11">
        <v>2003</v>
      </c>
      <c r="C4459" s="11" t="s">
        <v>2164</v>
      </c>
      <c r="D4459" s="11" t="s">
        <v>4397</v>
      </c>
      <c r="E4459" s="11">
        <v>3</v>
      </c>
      <c r="F4459" s="11" t="s">
        <v>13773</v>
      </c>
      <c r="G4459" s="11" t="s">
        <v>2166</v>
      </c>
    </row>
    <row r="4460" spans="1:8" x14ac:dyDescent="0.3">
      <c r="A4460" s="11" t="s">
        <v>13774</v>
      </c>
      <c r="B4460" s="11">
        <v>1998</v>
      </c>
      <c r="C4460" s="11" t="s">
        <v>13775</v>
      </c>
      <c r="D4460" s="11" t="s">
        <v>13776</v>
      </c>
      <c r="G4460" s="11" t="s">
        <v>13777</v>
      </c>
    </row>
    <row r="4461" spans="1:8" x14ac:dyDescent="0.3">
      <c r="A4461" s="11" t="s">
        <v>4663</v>
      </c>
      <c r="B4461" s="11">
        <v>2001</v>
      </c>
      <c r="C4461" s="11" t="s">
        <v>4664</v>
      </c>
      <c r="D4461" s="11" t="s">
        <v>1289</v>
      </c>
      <c r="E4461" s="11">
        <v>45</v>
      </c>
      <c r="F4461" s="11">
        <v>1</v>
      </c>
      <c r="G4461" s="11" t="s">
        <v>4665</v>
      </c>
    </row>
    <row r="4462" spans="1:8" x14ac:dyDescent="0.3">
      <c r="A4462" s="11" t="s">
        <v>13778</v>
      </c>
      <c r="B4462" s="11">
        <v>2021</v>
      </c>
      <c r="C4462" s="11" t="s">
        <v>13779</v>
      </c>
      <c r="D4462" s="11" t="s">
        <v>8776</v>
      </c>
      <c r="E4462" s="11">
        <v>2</v>
      </c>
      <c r="G4462" s="11" t="s">
        <v>1601</v>
      </c>
    </row>
    <row r="4463" spans="1:8" x14ac:dyDescent="0.3">
      <c r="A4463" s="11" t="s">
        <v>1241</v>
      </c>
      <c r="B4463" s="11">
        <v>2012</v>
      </c>
      <c r="C4463" s="11" t="s">
        <v>1242</v>
      </c>
      <c r="D4463" s="11" t="s">
        <v>8234</v>
      </c>
      <c r="G4463" s="11" t="s">
        <v>1923</v>
      </c>
    </row>
    <row r="4464" spans="1:8" x14ac:dyDescent="0.3">
      <c r="A4464" s="11" t="s">
        <v>3913</v>
      </c>
      <c r="B4464" s="11">
        <v>2021</v>
      </c>
      <c r="C4464" s="11" t="s">
        <v>3914</v>
      </c>
      <c r="D4464" s="11" t="s">
        <v>597</v>
      </c>
      <c r="E4464" s="11">
        <v>58</v>
      </c>
      <c r="F4464" s="11">
        <v>4</v>
      </c>
      <c r="G4464" s="11">
        <v>102600</v>
      </c>
    </row>
    <row r="4465" spans="1:8" x14ac:dyDescent="0.3">
      <c r="A4465" s="11" t="s">
        <v>3927</v>
      </c>
      <c r="B4465" s="11" t="s">
        <v>3557</v>
      </c>
      <c r="C4465" s="11" t="s">
        <v>3929</v>
      </c>
      <c r="D4465" s="11" t="s">
        <v>13780</v>
      </c>
      <c r="G4465" s="11" t="s">
        <v>839</v>
      </c>
      <c r="H4465" s="11" t="s">
        <v>5501</v>
      </c>
    </row>
    <row r="4466" spans="1:8" x14ac:dyDescent="0.3">
      <c r="A4466" s="11" t="s">
        <v>3927</v>
      </c>
      <c r="B4466" s="11" t="s">
        <v>4830</v>
      </c>
      <c r="C4466" s="11" t="s">
        <v>3929</v>
      </c>
      <c r="D4466" s="11"/>
      <c r="G4466" s="11" t="s">
        <v>839</v>
      </c>
      <c r="H4466" s="11" t="s">
        <v>5501</v>
      </c>
    </row>
    <row r="4467" spans="1:8" x14ac:dyDescent="0.3">
      <c r="A4467" s="11" t="s">
        <v>8501</v>
      </c>
      <c r="B4467" s="11">
        <v>2022</v>
      </c>
      <c r="C4467" s="11" t="s">
        <v>8502</v>
      </c>
      <c r="D4467" s="11" t="s">
        <v>597</v>
      </c>
      <c r="E4467" s="11">
        <v>59</v>
      </c>
      <c r="F4467" s="11">
        <v>4</v>
      </c>
      <c r="G4467" s="11">
        <v>102981</v>
      </c>
    </row>
    <row r="4468" spans="1:8" x14ac:dyDescent="0.3">
      <c r="A4468" s="11" t="s">
        <v>8020</v>
      </c>
      <c r="B4468" s="11">
        <v>2021</v>
      </c>
      <c r="C4468" s="11" t="s">
        <v>8021</v>
      </c>
      <c r="D4468" s="11" t="s">
        <v>597</v>
      </c>
      <c r="E4468" s="11">
        <v>58</v>
      </c>
      <c r="F4468" s="11">
        <v>5</v>
      </c>
      <c r="G4468" s="11">
        <v>102616</v>
      </c>
    </row>
    <row r="4469" spans="1:8" x14ac:dyDescent="0.3">
      <c r="A4469" s="11" t="s">
        <v>13781</v>
      </c>
      <c r="B4469" s="11">
        <v>2021</v>
      </c>
      <c r="C4469" s="11" t="s">
        <v>13782</v>
      </c>
      <c r="D4469" s="11" t="s">
        <v>13783</v>
      </c>
      <c r="E4469" s="11">
        <v>8</v>
      </c>
      <c r="F4469" s="11">
        <v>2</v>
      </c>
    </row>
    <row r="4470" spans="1:8" x14ac:dyDescent="0.3">
      <c r="A4470" s="11" t="s">
        <v>13784</v>
      </c>
      <c r="B4470" s="11">
        <v>2008</v>
      </c>
      <c r="C4470" s="11" t="s">
        <v>13785</v>
      </c>
      <c r="D4470" s="11" t="s">
        <v>4397</v>
      </c>
      <c r="E4470" s="11">
        <v>9</v>
      </c>
      <c r="G4470" s="11" t="s">
        <v>13786</v>
      </c>
    </row>
    <row r="4471" spans="1:8" x14ac:dyDescent="0.3">
      <c r="A4471" s="11" t="s">
        <v>13787</v>
      </c>
      <c r="B4471" s="11">
        <v>2021</v>
      </c>
      <c r="C4471" s="11" t="s">
        <v>13788</v>
      </c>
      <c r="D4471" s="11" t="s">
        <v>4634</v>
      </c>
      <c r="E4471" s="11">
        <v>25</v>
      </c>
      <c r="G4471" s="11">
        <v>100165</v>
      </c>
    </row>
    <row r="4472" spans="1:8" x14ac:dyDescent="0.3">
      <c r="A4472" s="11" t="s">
        <v>3195</v>
      </c>
      <c r="B4472" s="11">
        <v>2019</v>
      </c>
      <c r="C4472" s="11" t="s">
        <v>3196</v>
      </c>
      <c r="D4472" s="11" t="s">
        <v>2653</v>
      </c>
      <c r="G4472" s="11" t="s">
        <v>3198</v>
      </c>
    </row>
    <row r="4473" spans="1:8" x14ac:dyDescent="0.3">
      <c r="A4473" s="11" t="s">
        <v>13789</v>
      </c>
      <c r="B4473" s="11">
        <v>1998</v>
      </c>
      <c r="C4473" s="11" t="s">
        <v>13790</v>
      </c>
      <c r="D4473" s="11" t="s">
        <v>13791</v>
      </c>
      <c r="E4473" s="11">
        <v>32</v>
      </c>
      <c r="F4473" s="11" t="s">
        <v>13792</v>
      </c>
      <c r="G4473" s="11" t="s">
        <v>13793</v>
      </c>
    </row>
    <row r="4474" spans="1:8" x14ac:dyDescent="0.3">
      <c r="A4474" s="11" t="s">
        <v>13794</v>
      </c>
      <c r="B4474" s="11">
        <v>2000</v>
      </c>
      <c r="C4474" s="11" t="s">
        <v>13795</v>
      </c>
      <c r="D4474" s="11" t="s">
        <v>564</v>
      </c>
      <c r="E4474" s="11">
        <v>12</v>
      </c>
      <c r="F4474" s="11">
        <v>10</v>
      </c>
      <c r="G4474" s="11" t="s">
        <v>13796</v>
      </c>
    </row>
    <row r="4475" spans="1:8" x14ac:dyDescent="0.3">
      <c r="A4475" s="11" t="s">
        <v>13797</v>
      </c>
      <c r="B4475" s="11">
        <v>2018</v>
      </c>
      <c r="C4475" s="11" t="s">
        <v>13798</v>
      </c>
      <c r="D4475" s="11" t="s">
        <v>13799</v>
      </c>
      <c r="G4475" s="11" t="s">
        <v>13800</v>
      </c>
    </row>
    <row r="4476" spans="1:8" x14ac:dyDescent="0.3">
      <c r="A4476" s="11" t="s">
        <v>13801</v>
      </c>
      <c r="B4476" s="11">
        <v>2015</v>
      </c>
      <c r="C4476" s="11" t="s">
        <v>13802</v>
      </c>
      <c r="D4476" s="11" t="s">
        <v>8859</v>
      </c>
      <c r="E4476" s="11">
        <v>9</v>
      </c>
      <c r="F4476" s="11">
        <v>4</v>
      </c>
      <c r="G4476" s="11" t="s">
        <v>13803</v>
      </c>
    </row>
    <row r="4477" spans="1:8" x14ac:dyDescent="0.3">
      <c r="A4477" s="11" t="s">
        <v>13804</v>
      </c>
      <c r="B4477" s="11">
        <v>2018</v>
      </c>
      <c r="C4477" s="11" t="s">
        <v>13805</v>
      </c>
      <c r="D4477" s="11" t="s">
        <v>3103</v>
      </c>
      <c r="G4477" s="11" t="s">
        <v>13806</v>
      </c>
    </row>
    <row r="4478" spans="1:8" x14ac:dyDescent="0.3">
      <c r="A4478" s="11" t="s">
        <v>9559</v>
      </c>
      <c r="B4478" s="11">
        <v>2018</v>
      </c>
      <c r="C4478" s="11" t="s">
        <v>10990</v>
      </c>
      <c r="D4478" s="11" t="s">
        <v>13807</v>
      </c>
      <c r="G4478" s="11" t="s">
        <v>7361</v>
      </c>
      <c r="H4478" s="11" t="s">
        <v>9562</v>
      </c>
    </row>
    <row r="4479" spans="1:8" x14ac:dyDescent="0.3">
      <c r="A4479" s="11" t="s">
        <v>13808</v>
      </c>
      <c r="B4479" s="11">
        <v>2021</v>
      </c>
      <c r="C4479" s="11" t="s">
        <v>13809</v>
      </c>
      <c r="D4479" s="11" t="s">
        <v>13810</v>
      </c>
      <c r="G4479" s="11" t="s">
        <v>13811</v>
      </c>
    </row>
    <row r="4480" spans="1:8" x14ac:dyDescent="0.3">
      <c r="A4480" s="11" t="s">
        <v>13812</v>
      </c>
      <c r="B4480" s="11">
        <v>2022</v>
      </c>
      <c r="C4480" s="11" t="s">
        <v>13813</v>
      </c>
      <c r="D4480" s="11" t="s">
        <v>13814</v>
      </c>
      <c r="G4480" s="11" t="s">
        <v>2326</v>
      </c>
    </row>
    <row r="4481" spans="1:8" x14ac:dyDescent="0.3">
      <c r="A4481" s="11" t="s">
        <v>2558</v>
      </c>
      <c r="B4481" s="11">
        <v>2010</v>
      </c>
      <c r="C4481" s="11" t="s">
        <v>2559</v>
      </c>
      <c r="D4481" s="11" t="s">
        <v>13815</v>
      </c>
      <c r="G4481" s="11" t="s">
        <v>13816</v>
      </c>
    </row>
    <row r="4482" spans="1:8" x14ac:dyDescent="0.3">
      <c r="A4482" s="11" t="s">
        <v>12011</v>
      </c>
      <c r="B4482" s="11">
        <v>1977</v>
      </c>
      <c r="C4482" s="11" t="s">
        <v>12012</v>
      </c>
      <c r="D4482" s="11" t="s">
        <v>12013</v>
      </c>
      <c r="G4482" s="11" t="s">
        <v>13817</v>
      </c>
    </row>
    <row r="4483" spans="1:8" x14ac:dyDescent="0.3">
      <c r="A4483" s="11" t="s">
        <v>13818</v>
      </c>
      <c r="B4483" s="11">
        <v>2021</v>
      </c>
      <c r="C4483" s="11" t="s">
        <v>13819</v>
      </c>
      <c r="D4483" s="11" t="s">
        <v>13820</v>
      </c>
      <c r="E4483" s="11">
        <v>25</v>
      </c>
      <c r="F4483" s="11">
        <v>11</v>
      </c>
      <c r="G4483" s="11" t="s">
        <v>13821</v>
      </c>
    </row>
    <row r="4484" spans="1:8" x14ac:dyDescent="0.3">
      <c r="A4484" s="11" t="s">
        <v>8601</v>
      </c>
      <c r="B4484" s="11">
        <v>2020</v>
      </c>
      <c r="C4484" s="11" t="s">
        <v>8602</v>
      </c>
      <c r="D4484" s="11" t="s">
        <v>597</v>
      </c>
      <c r="E4484" s="11">
        <v>57</v>
      </c>
      <c r="F4484" s="11">
        <v>6</v>
      </c>
      <c r="G4484" s="11">
        <v>102290</v>
      </c>
    </row>
    <row r="4485" spans="1:8" x14ac:dyDescent="0.3">
      <c r="A4485" s="11" t="s">
        <v>13822</v>
      </c>
      <c r="B4485" s="11">
        <v>2018</v>
      </c>
      <c r="C4485" s="11" t="s">
        <v>13823</v>
      </c>
      <c r="D4485" s="11" t="s">
        <v>13824</v>
      </c>
      <c r="G4485" s="11" t="s">
        <v>760</v>
      </c>
    </row>
    <row r="4486" spans="1:8" x14ac:dyDescent="0.3">
      <c r="A4486" s="11" t="s">
        <v>13825</v>
      </c>
      <c r="B4486" s="11">
        <v>2013</v>
      </c>
      <c r="C4486" s="11" t="s">
        <v>13826</v>
      </c>
      <c r="D4486" s="11" t="s">
        <v>13827</v>
      </c>
      <c r="G4486" s="11" t="s">
        <v>13828</v>
      </c>
    </row>
    <row r="4487" spans="1:8" x14ac:dyDescent="0.3">
      <c r="A4487" s="11" t="s">
        <v>13829</v>
      </c>
      <c r="B4487" s="11">
        <v>2019</v>
      </c>
      <c r="C4487" s="11" t="s">
        <v>13830</v>
      </c>
      <c r="D4487" s="11" t="s">
        <v>6180</v>
      </c>
      <c r="E4487" s="11">
        <v>31</v>
      </c>
      <c r="F4487" s="11">
        <v>10</v>
      </c>
      <c r="G4487" s="11" t="s">
        <v>13831</v>
      </c>
    </row>
    <row r="4488" spans="1:8" x14ac:dyDescent="0.3">
      <c r="A4488" s="11" t="s">
        <v>13832</v>
      </c>
      <c r="B4488" s="11">
        <v>2018</v>
      </c>
      <c r="C4488" s="11" t="s">
        <v>13833</v>
      </c>
      <c r="D4488" s="11" t="s">
        <v>3967</v>
      </c>
    </row>
    <row r="4489" spans="1:8" x14ac:dyDescent="0.3">
      <c r="A4489" s="11" t="s">
        <v>11169</v>
      </c>
      <c r="B4489" s="11">
        <v>2019</v>
      </c>
      <c r="C4489" s="11" t="s">
        <v>10081</v>
      </c>
      <c r="D4489" s="11" t="s">
        <v>13780</v>
      </c>
      <c r="G4489" s="11" t="s">
        <v>13834</v>
      </c>
      <c r="H4489" s="11" t="s">
        <v>13835</v>
      </c>
    </row>
    <row r="4490" spans="1:8" x14ac:dyDescent="0.3">
      <c r="A4490" s="11" t="s">
        <v>9991</v>
      </c>
      <c r="B4490" s="11">
        <v>2017</v>
      </c>
      <c r="C4490" s="11" t="s">
        <v>13762</v>
      </c>
      <c r="D4490" s="11" t="s">
        <v>9855</v>
      </c>
      <c r="G4490" s="11" t="s">
        <v>9993</v>
      </c>
    </row>
    <row r="4491" spans="1:8" x14ac:dyDescent="0.3">
      <c r="A4491" s="11" t="s">
        <v>13836</v>
      </c>
      <c r="B4491" s="11">
        <v>2013</v>
      </c>
      <c r="C4491" s="11" t="s">
        <v>13837</v>
      </c>
      <c r="D4491" s="11" t="s">
        <v>13838</v>
      </c>
      <c r="G4491" s="11" t="s">
        <v>13839</v>
      </c>
    </row>
    <row r="4492" spans="1:8" x14ac:dyDescent="0.3">
      <c r="A4492" s="11" t="s">
        <v>13840</v>
      </c>
      <c r="B4492" s="11">
        <v>2018</v>
      </c>
      <c r="C4492" s="11" t="s">
        <v>13841</v>
      </c>
      <c r="D4492" s="11" t="s">
        <v>13842</v>
      </c>
      <c r="G4492" s="11" t="s">
        <v>13843</v>
      </c>
    </row>
    <row r="4493" spans="1:8" x14ac:dyDescent="0.3">
      <c r="A4493" s="11" t="s">
        <v>2747</v>
      </c>
      <c r="B4493" s="11">
        <v>2016</v>
      </c>
      <c r="C4493" s="11" t="s">
        <v>1725</v>
      </c>
      <c r="D4493" s="11" t="s">
        <v>2748</v>
      </c>
      <c r="G4493" s="11" t="s">
        <v>1727</v>
      </c>
    </row>
    <row r="4494" spans="1:8" x14ac:dyDescent="0.3">
      <c r="A4494" s="11" t="s">
        <v>13844</v>
      </c>
      <c r="B4494" s="11">
        <v>2020</v>
      </c>
      <c r="C4494" s="11" t="s">
        <v>8685</v>
      </c>
      <c r="D4494" s="11" t="s">
        <v>8686</v>
      </c>
      <c r="E4494" s="11">
        <v>32</v>
      </c>
      <c r="F4494" s="11">
        <v>2</v>
      </c>
      <c r="G4494" s="11" t="s">
        <v>8687</v>
      </c>
    </row>
    <row r="4495" spans="1:8" x14ac:dyDescent="0.3">
      <c r="A4495" s="11" t="s">
        <v>721</v>
      </c>
      <c r="B4495" s="11">
        <v>2017</v>
      </c>
      <c r="C4495" s="11" t="s">
        <v>722</v>
      </c>
      <c r="D4495" s="11" t="s">
        <v>9855</v>
      </c>
      <c r="G4495" s="11" t="s">
        <v>724</v>
      </c>
      <c r="H4495" s="11" t="s">
        <v>13845</v>
      </c>
    </row>
    <row r="4496" spans="1:8" x14ac:dyDescent="0.3">
      <c r="A4496" s="11" t="s">
        <v>11362</v>
      </c>
      <c r="B4496" s="11">
        <v>2018</v>
      </c>
      <c r="C4496" s="11" t="s">
        <v>6334</v>
      </c>
      <c r="D4496" s="11" t="s">
        <v>13846</v>
      </c>
      <c r="G4496" s="11" t="s">
        <v>10988</v>
      </c>
      <c r="H4496" s="11" t="s">
        <v>11364</v>
      </c>
    </row>
    <row r="4497" spans="1:8" x14ac:dyDescent="0.3">
      <c r="A4497" s="11" t="s">
        <v>13847</v>
      </c>
      <c r="B4497" s="11">
        <v>2021</v>
      </c>
      <c r="C4497" s="11" t="s">
        <v>13848</v>
      </c>
      <c r="D4497" s="11"/>
      <c r="G4497" s="11" t="s">
        <v>13849</v>
      </c>
    </row>
    <row r="4498" spans="1:8" x14ac:dyDescent="0.3">
      <c r="A4498" s="11" t="s">
        <v>4806</v>
      </c>
      <c r="B4498" s="11">
        <v>2010</v>
      </c>
      <c r="C4498" s="11" t="s">
        <v>4807</v>
      </c>
      <c r="D4498" s="11" t="s">
        <v>13850</v>
      </c>
    </row>
    <row r="4499" spans="1:8" x14ac:dyDescent="0.3">
      <c r="A4499" s="11" t="s">
        <v>3806</v>
      </c>
      <c r="B4499" s="11">
        <v>2017</v>
      </c>
      <c r="C4499" s="11" t="s">
        <v>3807</v>
      </c>
      <c r="D4499" s="11" t="s">
        <v>13851</v>
      </c>
      <c r="G4499" s="11" t="s">
        <v>4812</v>
      </c>
    </row>
    <row r="4500" spans="1:8" x14ac:dyDescent="0.3">
      <c r="A4500" s="11" t="s">
        <v>8701</v>
      </c>
      <c r="B4500" s="11">
        <v>2018</v>
      </c>
      <c r="C4500" s="11" t="s">
        <v>13852</v>
      </c>
      <c r="D4500" s="11"/>
    </row>
    <row r="4501" spans="1:8" x14ac:dyDescent="0.3">
      <c r="A4501" s="11" t="s">
        <v>13853</v>
      </c>
      <c r="B4501" s="11">
        <v>1993</v>
      </c>
      <c r="C4501" s="11" t="s">
        <v>3504</v>
      </c>
      <c r="D4501" s="11" t="s">
        <v>13854</v>
      </c>
    </row>
    <row r="4502" spans="1:8" x14ac:dyDescent="0.3">
      <c r="A4502" s="11" t="s">
        <v>13855</v>
      </c>
      <c r="B4502" s="11">
        <v>2018</v>
      </c>
      <c r="C4502" s="11" t="s">
        <v>7795</v>
      </c>
      <c r="D4502" s="11"/>
    </row>
    <row r="4503" spans="1:8" x14ac:dyDescent="0.3">
      <c r="A4503" s="11" t="s">
        <v>4579</v>
      </c>
      <c r="B4503" s="11">
        <v>2017</v>
      </c>
      <c r="C4503" s="11" t="s">
        <v>13856</v>
      </c>
      <c r="D4503" s="11" t="s">
        <v>13857</v>
      </c>
    </row>
    <row r="4504" spans="1:8" x14ac:dyDescent="0.3">
      <c r="A4504" s="11" t="s">
        <v>4579</v>
      </c>
      <c r="B4504" s="11">
        <v>2018</v>
      </c>
      <c r="C4504" s="11" t="s">
        <v>4583</v>
      </c>
      <c r="D4504" s="11" t="s">
        <v>13858</v>
      </c>
      <c r="G4504" s="11" t="s">
        <v>4585</v>
      </c>
    </row>
    <row r="4505" spans="1:8" x14ac:dyDescent="0.3">
      <c r="A4505" s="11" t="s">
        <v>4579</v>
      </c>
      <c r="B4505" s="11">
        <v>2019</v>
      </c>
      <c r="C4505" s="11" t="s">
        <v>13859</v>
      </c>
      <c r="D4505" s="11" t="s">
        <v>13860</v>
      </c>
      <c r="G4505" s="11" t="s">
        <v>13861</v>
      </c>
    </row>
    <row r="4506" spans="1:8" x14ac:dyDescent="0.3">
      <c r="A4506" s="11" t="s">
        <v>9824</v>
      </c>
      <c r="B4506" s="11">
        <v>2010</v>
      </c>
      <c r="C4506" s="11" t="s">
        <v>6342</v>
      </c>
      <c r="D4506" s="11" t="s">
        <v>3576</v>
      </c>
      <c r="G4506" s="11" t="s">
        <v>6344</v>
      </c>
    </row>
    <row r="4507" spans="1:8" x14ac:dyDescent="0.3">
      <c r="A4507" s="11" t="s">
        <v>13862</v>
      </c>
      <c r="B4507" s="11">
        <v>2006</v>
      </c>
      <c r="C4507" s="11" t="s">
        <v>13863</v>
      </c>
      <c r="D4507" s="11" t="s">
        <v>3647</v>
      </c>
      <c r="E4507" s="11">
        <v>28</v>
      </c>
      <c r="F4507" s="11">
        <v>10</v>
      </c>
      <c r="G4507" s="11" t="s">
        <v>13864</v>
      </c>
    </row>
    <row r="4508" spans="1:8" x14ac:dyDescent="0.3">
      <c r="A4508" s="11" t="s">
        <v>11664</v>
      </c>
      <c r="B4508" s="11">
        <v>2021</v>
      </c>
      <c r="C4508" s="11" t="s">
        <v>10167</v>
      </c>
      <c r="D4508" s="11" t="s">
        <v>13865</v>
      </c>
      <c r="G4508" s="11" t="s">
        <v>13866</v>
      </c>
      <c r="H4508" s="11" t="s">
        <v>13867</v>
      </c>
    </row>
    <row r="4509" spans="1:8" x14ac:dyDescent="0.3">
      <c r="A4509" s="11" t="s">
        <v>8731</v>
      </c>
      <c r="B4509" s="11">
        <v>2021</v>
      </c>
      <c r="C4509" s="11" t="s">
        <v>13868</v>
      </c>
      <c r="D4509" s="11" t="s">
        <v>8623</v>
      </c>
      <c r="G4509" s="11" t="s">
        <v>13869</v>
      </c>
    </row>
    <row r="4510" spans="1:8" x14ac:dyDescent="0.3">
      <c r="A4510" s="11" t="s">
        <v>13870</v>
      </c>
      <c r="B4510" s="11">
        <v>2012</v>
      </c>
      <c r="C4510" s="11" t="s">
        <v>13871</v>
      </c>
      <c r="D4510" s="11" t="s">
        <v>1551</v>
      </c>
      <c r="E4510" s="11">
        <v>11</v>
      </c>
      <c r="F4510" s="11">
        <v>1</v>
      </c>
      <c r="G4510" s="11" t="s">
        <v>8921</v>
      </c>
    </row>
    <row r="4511" spans="1:8" x14ac:dyDescent="0.3">
      <c r="A4511" s="11" t="s">
        <v>13872</v>
      </c>
      <c r="B4511" s="11">
        <v>2021</v>
      </c>
      <c r="C4511" s="11" t="s">
        <v>13873</v>
      </c>
      <c r="D4511" s="11" t="s">
        <v>13874</v>
      </c>
      <c r="E4511" s="11">
        <v>4</v>
      </c>
      <c r="F4511" s="11">
        <v>2</v>
      </c>
      <c r="G4511" s="11" t="s">
        <v>13875</v>
      </c>
    </row>
    <row r="4512" spans="1:8" x14ac:dyDescent="0.3">
      <c r="A4512" s="11" t="s">
        <v>13876</v>
      </c>
      <c r="B4512" s="11">
        <v>2008</v>
      </c>
      <c r="C4512" s="11" t="s">
        <v>4553</v>
      </c>
      <c r="D4512" s="11" t="s">
        <v>13877</v>
      </c>
      <c r="E4512" s="11">
        <v>39</v>
      </c>
    </row>
    <row r="4513" spans="1:8" x14ac:dyDescent="0.3">
      <c r="A4513" s="11" t="s">
        <v>13878</v>
      </c>
      <c r="B4513" s="11">
        <v>2020</v>
      </c>
      <c r="C4513" s="11" t="s">
        <v>13879</v>
      </c>
      <c r="D4513" s="11" t="s">
        <v>13880</v>
      </c>
      <c r="E4513" s="11">
        <v>19</v>
      </c>
      <c r="F4513" s="11">
        <v>2</v>
      </c>
      <c r="G4513" s="11" t="s">
        <v>589</v>
      </c>
    </row>
    <row r="4514" spans="1:8" x14ac:dyDescent="0.3">
      <c r="A4514" s="11" t="s">
        <v>13881</v>
      </c>
      <c r="B4514" s="11">
        <v>2022</v>
      </c>
      <c r="C4514" s="11" t="s">
        <v>10161</v>
      </c>
      <c r="D4514" s="11" t="s">
        <v>597</v>
      </c>
      <c r="E4514" s="11">
        <v>59</v>
      </c>
      <c r="F4514" s="11">
        <v>5</v>
      </c>
      <c r="G4514" s="11">
        <v>103009</v>
      </c>
    </row>
    <row r="4515" spans="1:8" x14ac:dyDescent="0.3">
      <c r="A4515" s="11" t="s">
        <v>13882</v>
      </c>
      <c r="B4515" s="11">
        <v>2008</v>
      </c>
      <c r="C4515" s="11" t="s">
        <v>13883</v>
      </c>
      <c r="D4515" s="11" t="s">
        <v>4691</v>
      </c>
      <c r="G4515" s="11" t="s">
        <v>13884</v>
      </c>
    </row>
    <row r="4516" spans="1:8" x14ac:dyDescent="0.3">
      <c r="A4516" s="11" t="s">
        <v>13885</v>
      </c>
      <c r="B4516" s="11">
        <v>2019</v>
      </c>
      <c r="C4516" s="11" t="s">
        <v>13886</v>
      </c>
      <c r="D4516" s="11" t="s">
        <v>480</v>
      </c>
      <c r="G4516" s="11" t="s">
        <v>13887</v>
      </c>
    </row>
    <row r="4517" spans="1:8" x14ac:dyDescent="0.3">
      <c r="A4517" s="11" t="s">
        <v>13888</v>
      </c>
      <c r="B4517" s="11">
        <v>2019</v>
      </c>
      <c r="C4517" s="11" t="s">
        <v>13889</v>
      </c>
      <c r="D4517" s="11" t="s">
        <v>715</v>
      </c>
      <c r="E4517" s="11">
        <v>7</v>
      </c>
      <c r="G4517" s="11" t="s">
        <v>13890</v>
      </c>
    </row>
    <row r="4518" spans="1:8" x14ac:dyDescent="0.3">
      <c r="A4518" s="11" t="s">
        <v>13891</v>
      </c>
      <c r="B4518" s="11">
        <v>2020</v>
      </c>
      <c r="C4518" s="11" t="s">
        <v>13892</v>
      </c>
      <c r="D4518" s="11" t="s">
        <v>6108</v>
      </c>
      <c r="E4518" s="11">
        <v>32</v>
      </c>
      <c r="F4518" s="11">
        <v>10</v>
      </c>
      <c r="G4518" s="11" t="s">
        <v>13893</v>
      </c>
      <c r="H4518" s="11" t="s">
        <v>13894</v>
      </c>
    </row>
    <row r="4519" spans="1:8" x14ac:dyDescent="0.3">
      <c r="A4519" s="11" t="s">
        <v>13895</v>
      </c>
      <c r="B4519" s="11">
        <v>2017</v>
      </c>
      <c r="C4519" s="11" t="s">
        <v>13896</v>
      </c>
      <c r="D4519" s="11" t="s">
        <v>13897</v>
      </c>
      <c r="G4519" s="11" t="s">
        <v>13898</v>
      </c>
    </row>
    <row r="4520" spans="1:8" x14ac:dyDescent="0.3">
      <c r="A4520" s="11" t="s">
        <v>4890</v>
      </c>
      <c r="B4520" s="11">
        <v>2003</v>
      </c>
      <c r="C4520" s="11" t="s">
        <v>13899</v>
      </c>
      <c r="D4520" s="11" t="s">
        <v>13900</v>
      </c>
      <c r="E4520" s="11">
        <v>21</v>
      </c>
      <c r="F4520" s="11">
        <v>4</v>
      </c>
      <c r="G4520" s="11" t="s">
        <v>13901</v>
      </c>
    </row>
    <row r="4521" spans="1:8" x14ac:dyDescent="0.3">
      <c r="A4521" s="11" t="s">
        <v>13902</v>
      </c>
      <c r="B4521" s="11">
        <v>2021</v>
      </c>
      <c r="C4521" s="11" t="s">
        <v>13903</v>
      </c>
      <c r="D4521" s="11" t="s">
        <v>597</v>
      </c>
      <c r="E4521" s="11">
        <v>58</v>
      </c>
      <c r="F4521" s="11">
        <v>1</v>
      </c>
      <c r="G4521" s="11">
        <v>102414</v>
      </c>
    </row>
    <row r="4522" spans="1:8" x14ac:dyDescent="0.3">
      <c r="A4522" s="11" t="s">
        <v>8777</v>
      </c>
      <c r="B4522" s="11">
        <v>2022</v>
      </c>
      <c r="C4522" s="11" t="s">
        <v>348</v>
      </c>
      <c r="D4522" s="11" t="s">
        <v>437</v>
      </c>
      <c r="E4522" s="11">
        <v>126</v>
      </c>
      <c r="G4522" s="11">
        <v>106972</v>
      </c>
    </row>
    <row r="4523" spans="1:8" x14ac:dyDescent="0.3">
      <c r="A4523" s="11" t="s">
        <v>3843</v>
      </c>
      <c r="B4523" s="11">
        <v>2018</v>
      </c>
      <c r="C4523" s="11" t="s">
        <v>3844</v>
      </c>
      <c r="D4523" s="11" t="s">
        <v>13904</v>
      </c>
      <c r="G4523" s="11" t="s">
        <v>5666</v>
      </c>
    </row>
    <row r="4524" spans="1:8" x14ac:dyDescent="0.3">
      <c r="A4524" s="11" t="s">
        <v>13905</v>
      </c>
      <c r="B4524" s="11">
        <v>2004</v>
      </c>
      <c r="C4524" s="11" t="s">
        <v>13906</v>
      </c>
      <c r="D4524" s="11" t="s">
        <v>13907</v>
      </c>
      <c r="G4524" s="11" t="s">
        <v>13908</v>
      </c>
    </row>
    <row r="4525" spans="1:8" x14ac:dyDescent="0.3">
      <c r="A4525" s="11" t="s">
        <v>13909</v>
      </c>
      <c r="B4525" s="11">
        <v>2019</v>
      </c>
      <c r="C4525" s="11" t="s">
        <v>13910</v>
      </c>
      <c r="D4525" s="11" t="s">
        <v>6108</v>
      </c>
    </row>
    <row r="4526" spans="1:8" x14ac:dyDescent="0.3">
      <c r="A4526" s="11" t="s">
        <v>3377</v>
      </c>
      <c r="B4526" s="11">
        <v>2012</v>
      </c>
      <c r="C4526" s="11" t="s">
        <v>6297</v>
      </c>
      <c r="D4526" s="11" t="s">
        <v>3378</v>
      </c>
      <c r="G4526" s="11" t="s">
        <v>1935</v>
      </c>
    </row>
    <row r="4527" spans="1:8" x14ac:dyDescent="0.3">
      <c r="A4527" s="11" t="s">
        <v>13911</v>
      </c>
      <c r="B4527" s="11">
        <v>2018</v>
      </c>
      <c r="C4527" s="11" t="s">
        <v>13912</v>
      </c>
      <c r="D4527" s="11" t="s">
        <v>13913</v>
      </c>
    </row>
    <row r="4528" spans="1:8" x14ac:dyDescent="0.3">
      <c r="A4528" s="11" t="s">
        <v>4229</v>
      </c>
      <c r="B4528" s="11">
        <v>2019</v>
      </c>
      <c r="C4528" s="11" t="s">
        <v>6397</v>
      </c>
      <c r="D4528" s="11" t="s">
        <v>13914</v>
      </c>
      <c r="G4528" s="11" t="s">
        <v>4232</v>
      </c>
      <c r="H4528" s="11" t="s">
        <v>11248</v>
      </c>
    </row>
    <row r="4529" spans="1:8" x14ac:dyDescent="0.3">
      <c r="A4529" s="11" t="s">
        <v>10455</v>
      </c>
      <c r="B4529" s="11">
        <v>1992</v>
      </c>
      <c r="C4529" s="11" t="s">
        <v>10456</v>
      </c>
      <c r="D4529" s="11" t="s">
        <v>6112</v>
      </c>
      <c r="E4529" s="11">
        <v>5</v>
      </c>
      <c r="F4529" s="11">
        <v>2</v>
      </c>
      <c r="G4529" s="11" t="s">
        <v>10457</v>
      </c>
    </row>
    <row r="4530" spans="1:8" x14ac:dyDescent="0.3">
      <c r="A4530" s="11" t="s">
        <v>13915</v>
      </c>
      <c r="B4530" s="11">
        <v>2021</v>
      </c>
      <c r="C4530" s="11" t="s">
        <v>13916</v>
      </c>
      <c r="D4530" s="11" t="s">
        <v>13917</v>
      </c>
      <c r="G4530" s="11" t="s">
        <v>13918</v>
      </c>
    </row>
    <row r="4531" spans="1:8" x14ac:dyDescent="0.3">
      <c r="A4531" s="11" t="s">
        <v>1557</v>
      </c>
      <c r="B4531" s="11">
        <v>2012</v>
      </c>
      <c r="C4531" s="11" t="s">
        <v>1558</v>
      </c>
      <c r="D4531" s="11" t="s">
        <v>2566</v>
      </c>
      <c r="G4531" s="11" t="s">
        <v>12543</v>
      </c>
    </row>
    <row r="4532" spans="1:8" x14ac:dyDescent="0.3">
      <c r="A4532" s="11" t="s">
        <v>13919</v>
      </c>
      <c r="B4532" s="11">
        <v>2022</v>
      </c>
      <c r="C4532" s="11" t="s">
        <v>13920</v>
      </c>
      <c r="D4532" s="11" t="s">
        <v>6108</v>
      </c>
    </row>
    <row r="4533" spans="1:8" x14ac:dyDescent="0.3">
      <c r="A4533" s="11" t="s">
        <v>13921</v>
      </c>
      <c r="B4533" s="11">
        <v>2021</v>
      </c>
      <c r="C4533" s="11" t="s">
        <v>13922</v>
      </c>
      <c r="D4533" s="11" t="s">
        <v>6108</v>
      </c>
    </row>
    <row r="4534" spans="1:8" x14ac:dyDescent="0.3">
      <c r="A4534" s="11" t="s">
        <v>3402</v>
      </c>
      <c r="B4534" s="11" t="s">
        <v>3557</v>
      </c>
      <c r="C4534" s="11" t="s">
        <v>6443</v>
      </c>
      <c r="D4534" s="11" t="s">
        <v>13914</v>
      </c>
      <c r="G4534" s="11" t="s">
        <v>11249</v>
      </c>
      <c r="H4534" s="11" t="s">
        <v>11250</v>
      </c>
    </row>
    <row r="4535" spans="1:8" x14ac:dyDescent="0.3">
      <c r="A4535" s="11" t="s">
        <v>3402</v>
      </c>
      <c r="B4535" s="11" t="s">
        <v>4830</v>
      </c>
      <c r="C4535" s="11" t="s">
        <v>11251</v>
      </c>
      <c r="D4535" s="11" t="s">
        <v>480</v>
      </c>
      <c r="G4535" s="11" t="s">
        <v>11252</v>
      </c>
      <c r="H4535" s="11" t="s">
        <v>11253</v>
      </c>
    </row>
    <row r="4536" spans="1:8" x14ac:dyDescent="0.3">
      <c r="A4536" s="11" t="s">
        <v>13923</v>
      </c>
      <c r="B4536" s="11">
        <v>2020</v>
      </c>
      <c r="C4536" s="11" t="s">
        <v>13924</v>
      </c>
      <c r="D4536" s="11" t="s">
        <v>6108</v>
      </c>
    </row>
    <row r="4537" spans="1:8" x14ac:dyDescent="0.3">
      <c r="A4537" s="11" t="s">
        <v>13925</v>
      </c>
      <c r="B4537" s="11">
        <v>2020</v>
      </c>
      <c r="C4537" s="11" t="s">
        <v>13926</v>
      </c>
      <c r="D4537" s="11" t="s">
        <v>13927</v>
      </c>
      <c r="E4537" s="11">
        <v>95</v>
      </c>
      <c r="G4537" s="11" t="s">
        <v>13928</v>
      </c>
      <c r="H4537" s="11" t="s">
        <v>13929</v>
      </c>
    </row>
    <row r="4538" spans="1:8" x14ac:dyDescent="0.3">
      <c r="A4538" s="11" t="s">
        <v>4639</v>
      </c>
      <c r="B4538" s="11">
        <v>1974</v>
      </c>
      <c r="C4538" s="11" t="s">
        <v>13930</v>
      </c>
      <c r="D4538" s="11" t="s">
        <v>4641</v>
      </c>
      <c r="E4538" s="11">
        <v>19</v>
      </c>
      <c r="G4538" s="11" t="s">
        <v>4642</v>
      </c>
      <c r="H4538" s="11" t="s">
        <v>13931</v>
      </c>
    </row>
    <row r="4539" spans="1:8" x14ac:dyDescent="0.3">
      <c r="A4539" s="11" t="s">
        <v>13932</v>
      </c>
      <c r="B4539" s="11">
        <v>2018</v>
      </c>
      <c r="C4539" s="11" t="s">
        <v>13933</v>
      </c>
      <c r="D4539" s="11" t="s">
        <v>13934</v>
      </c>
      <c r="E4539" s="11">
        <v>40</v>
      </c>
      <c r="G4539" s="11" t="s">
        <v>13935</v>
      </c>
      <c r="H4539" s="11" t="s">
        <v>13936</v>
      </c>
    </row>
    <row r="4540" spans="1:8" x14ac:dyDescent="0.3">
      <c r="A4540" s="11" t="s">
        <v>13937</v>
      </c>
      <c r="B4540" s="11">
        <v>2001</v>
      </c>
      <c r="C4540" s="11" t="s">
        <v>13938</v>
      </c>
      <c r="D4540" s="11" t="s">
        <v>13939</v>
      </c>
      <c r="G4540" s="11" t="s">
        <v>13940</v>
      </c>
      <c r="H4540" s="11" t="s">
        <v>13941</v>
      </c>
    </row>
    <row r="4541" spans="1:8" x14ac:dyDescent="0.3">
      <c r="A4541" s="11" t="s">
        <v>13942</v>
      </c>
      <c r="B4541" s="11">
        <v>2006</v>
      </c>
      <c r="C4541" s="11" t="s">
        <v>13943</v>
      </c>
      <c r="D4541" s="11" t="s">
        <v>13944</v>
      </c>
      <c r="G4541" s="11" t="s">
        <v>13945</v>
      </c>
      <c r="H4541" s="11" t="s">
        <v>13946</v>
      </c>
    </row>
    <row r="4542" spans="1:8" x14ac:dyDescent="0.3">
      <c r="A4542" s="11" t="s">
        <v>13947</v>
      </c>
      <c r="B4542" s="11">
        <v>2015</v>
      </c>
      <c r="C4542" s="11" t="s">
        <v>13948</v>
      </c>
      <c r="D4542" s="11" t="s">
        <v>13949</v>
      </c>
      <c r="E4542" s="11">
        <v>4</v>
      </c>
      <c r="G4542" s="11">
        <v>70</v>
      </c>
      <c r="H4542" s="11" t="s">
        <v>13950</v>
      </c>
    </row>
    <row r="4543" spans="1:8" x14ac:dyDescent="0.3">
      <c r="A4543" s="11" t="s">
        <v>13951</v>
      </c>
      <c r="B4543" s="11">
        <v>2016</v>
      </c>
      <c r="C4543" s="11" t="s">
        <v>13952</v>
      </c>
      <c r="D4543" s="11" t="s">
        <v>13949</v>
      </c>
      <c r="E4543" s="11">
        <v>5</v>
      </c>
      <c r="G4543" s="11">
        <v>171</v>
      </c>
      <c r="H4543" s="11" t="s">
        <v>13953</v>
      </c>
    </row>
    <row r="4544" spans="1:8" x14ac:dyDescent="0.3">
      <c r="A4544" s="11" t="s">
        <v>13954</v>
      </c>
      <c r="B4544" s="11">
        <v>2018</v>
      </c>
      <c r="C4544" s="11" t="s">
        <v>13955</v>
      </c>
      <c r="D4544" s="11" t="s">
        <v>13956</v>
      </c>
      <c r="E4544" s="11">
        <v>17</v>
      </c>
      <c r="G4544" s="11" t="s">
        <v>9450</v>
      </c>
    </row>
    <row r="4545" spans="1:8" x14ac:dyDescent="0.3">
      <c r="A4545" s="11" t="s">
        <v>8421</v>
      </c>
      <c r="B4545" s="11">
        <v>2005</v>
      </c>
      <c r="C4545" s="11" t="s">
        <v>8422</v>
      </c>
      <c r="D4545" s="11" t="s">
        <v>8423</v>
      </c>
      <c r="E4545" s="11">
        <v>32</v>
      </c>
      <c r="G4545" s="11">
        <v>265</v>
      </c>
    </row>
    <row r="4546" spans="1:8" x14ac:dyDescent="0.3">
      <c r="A4546" s="11" t="s">
        <v>9472</v>
      </c>
      <c r="B4546" s="11">
        <v>2020</v>
      </c>
      <c r="C4546" s="11" t="s">
        <v>13957</v>
      </c>
      <c r="D4546" s="11" t="s">
        <v>9474</v>
      </c>
      <c r="G4546" s="11" t="s">
        <v>9476</v>
      </c>
    </row>
    <row r="4547" spans="1:8" x14ac:dyDescent="0.3">
      <c r="A4547" s="11" t="s">
        <v>13958</v>
      </c>
      <c r="B4547" s="11">
        <v>2021</v>
      </c>
      <c r="C4547" s="11" t="s">
        <v>13959</v>
      </c>
      <c r="D4547" s="11" t="s">
        <v>3413</v>
      </c>
      <c r="E4547" s="11">
        <v>47</v>
      </c>
      <c r="G4547" s="11" t="s">
        <v>13960</v>
      </c>
      <c r="H4547" s="11" t="s">
        <v>13961</v>
      </c>
    </row>
    <row r="4548" spans="1:8" x14ac:dyDescent="0.3">
      <c r="A4548" s="11" t="s">
        <v>12993</v>
      </c>
      <c r="B4548" s="11">
        <v>2012</v>
      </c>
      <c r="C4548" s="11" t="s">
        <v>12994</v>
      </c>
      <c r="D4548" s="11" t="s">
        <v>13962</v>
      </c>
      <c r="E4548" s="11">
        <v>17</v>
      </c>
      <c r="G4548" s="11" t="s">
        <v>12995</v>
      </c>
      <c r="H4548" s="11" t="s">
        <v>12996</v>
      </c>
    </row>
    <row r="4549" spans="1:8" x14ac:dyDescent="0.3">
      <c r="A4549" s="11" t="s">
        <v>13963</v>
      </c>
      <c r="B4549" s="11">
        <v>2019</v>
      </c>
      <c r="C4549" s="11" t="s">
        <v>13964</v>
      </c>
      <c r="D4549" s="11" t="s">
        <v>6049</v>
      </c>
      <c r="G4549" s="11" t="s">
        <v>5109</v>
      </c>
      <c r="H4549" s="11" t="s">
        <v>13965</v>
      </c>
    </row>
    <row r="4550" spans="1:8" x14ac:dyDescent="0.3">
      <c r="A4550" s="11" t="s">
        <v>13966</v>
      </c>
      <c r="B4550" s="11">
        <v>2016</v>
      </c>
      <c r="C4550" s="11" t="s">
        <v>13967</v>
      </c>
      <c r="D4550" s="11" t="s">
        <v>13968</v>
      </c>
      <c r="E4550" s="11">
        <v>12</v>
      </c>
      <c r="G4550" s="11" t="s">
        <v>13969</v>
      </c>
      <c r="H4550" s="11" t="s">
        <v>13970</v>
      </c>
    </row>
    <row r="4551" spans="1:8" x14ac:dyDescent="0.3">
      <c r="A4551" s="11" t="s">
        <v>13971</v>
      </c>
      <c r="B4551" s="11">
        <v>2017</v>
      </c>
      <c r="C4551" s="11" t="s">
        <v>13972</v>
      </c>
      <c r="D4551" s="11" t="s">
        <v>13973</v>
      </c>
      <c r="E4551" s="11">
        <v>1</v>
      </c>
      <c r="G4551" s="11" t="s">
        <v>3170</v>
      </c>
    </row>
    <row r="4552" spans="1:8" x14ac:dyDescent="0.3">
      <c r="A4552" s="11" t="s">
        <v>13974</v>
      </c>
      <c r="B4552" s="11">
        <v>2019</v>
      </c>
      <c r="C4552" s="11" t="s">
        <v>13975</v>
      </c>
      <c r="D4552" s="11" t="s">
        <v>13976</v>
      </c>
    </row>
    <row r="4553" spans="1:8" x14ac:dyDescent="0.3">
      <c r="A4553" s="11" t="s">
        <v>13977</v>
      </c>
      <c r="B4553" s="11">
        <v>1971</v>
      </c>
      <c r="C4553" s="11" t="s">
        <v>13978</v>
      </c>
      <c r="D4553" s="11" t="s">
        <v>13979</v>
      </c>
      <c r="E4553" s="11">
        <v>39</v>
      </c>
      <c r="F4553" s="11">
        <v>5</v>
      </c>
      <c r="G4553" s="11" t="s">
        <v>13980</v>
      </c>
      <c r="H4553" s="11" t="s">
        <v>13981</v>
      </c>
    </row>
    <row r="4554" spans="1:8" x14ac:dyDescent="0.3">
      <c r="A4554" s="11" t="s">
        <v>13982</v>
      </c>
      <c r="B4554" s="11">
        <v>2012</v>
      </c>
      <c r="C4554" s="11" t="s">
        <v>13983</v>
      </c>
      <c r="D4554" s="11" t="s">
        <v>13984</v>
      </c>
    </row>
    <row r="4555" spans="1:8" x14ac:dyDescent="0.3">
      <c r="A4555" s="11" t="s">
        <v>13985</v>
      </c>
      <c r="B4555" s="11">
        <v>2020</v>
      </c>
      <c r="C4555" s="11" t="s">
        <v>13986</v>
      </c>
      <c r="D4555" s="11"/>
    </row>
    <row r="4556" spans="1:8" x14ac:dyDescent="0.3">
      <c r="A4556" s="11" t="s">
        <v>13987</v>
      </c>
      <c r="B4556" s="11">
        <v>2013</v>
      </c>
      <c r="C4556" s="11" t="s">
        <v>13988</v>
      </c>
      <c r="D4556" s="11" t="s">
        <v>13989</v>
      </c>
      <c r="E4556" s="11">
        <v>3</v>
      </c>
      <c r="G4556" s="11" t="s">
        <v>13990</v>
      </c>
      <c r="H4556" s="11" t="s">
        <v>13991</v>
      </c>
    </row>
    <row r="4557" spans="1:8" x14ac:dyDescent="0.3">
      <c r="A4557" s="11" t="s">
        <v>13992</v>
      </c>
      <c r="B4557" s="11">
        <v>2008</v>
      </c>
      <c r="C4557" s="11" t="s">
        <v>13993</v>
      </c>
      <c r="D4557" s="11" t="s">
        <v>3137</v>
      </c>
      <c r="E4557" s="11">
        <v>11</v>
      </c>
      <c r="G4557" s="11" t="s">
        <v>13994</v>
      </c>
      <c r="H4557" s="11" t="s">
        <v>13995</v>
      </c>
    </row>
    <row r="4558" spans="1:8" x14ac:dyDescent="0.3">
      <c r="A4558" s="11" t="s">
        <v>13996</v>
      </c>
      <c r="B4558" s="11">
        <v>2019</v>
      </c>
      <c r="C4558" s="11" t="s">
        <v>13997</v>
      </c>
      <c r="D4558" s="11" t="s">
        <v>3155</v>
      </c>
      <c r="E4558" s="11">
        <v>130</v>
      </c>
      <c r="G4558" s="11" t="s">
        <v>13998</v>
      </c>
      <c r="H4558" s="11" t="s">
        <v>13999</v>
      </c>
    </row>
    <row r="4559" spans="1:8" x14ac:dyDescent="0.3">
      <c r="A4559" s="11" t="s">
        <v>14000</v>
      </c>
      <c r="B4559" s="11">
        <v>2017</v>
      </c>
      <c r="C4559" s="11" t="s">
        <v>14001</v>
      </c>
      <c r="D4559" s="11" t="s">
        <v>14002</v>
      </c>
      <c r="G4559" s="11">
        <v>540</v>
      </c>
    </row>
    <row r="4560" spans="1:8" x14ac:dyDescent="0.3">
      <c r="A4560" s="11" t="s">
        <v>14003</v>
      </c>
      <c r="B4560" s="11">
        <v>1965</v>
      </c>
      <c r="C4560" s="11" t="s">
        <v>14004</v>
      </c>
      <c r="D4560" s="11"/>
      <c r="G4560" s="11" t="s">
        <v>14005</v>
      </c>
    </row>
    <row r="4561" spans="1:8" x14ac:dyDescent="0.3">
      <c r="A4561" s="11" t="s">
        <v>3968</v>
      </c>
      <c r="B4561" s="11">
        <v>2008</v>
      </c>
      <c r="C4561" s="11" t="s">
        <v>13152</v>
      </c>
      <c r="D4561" s="11" t="s">
        <v>14006</v>
      </c>
      <c r="E4561" s="11">
        <v>29</v>
      </c>
      <c r="G4561" s="11" t="s">
        <v>13154</v>
      </c>
      <c r="H4561" s="11" t="s">
        <v>13155</v>
      </c>
    </row>
    <row r="4562" spans="1:8" x14ac:dyDescent="0.3">
      <c r="A4562" s="11" t="s">
        <v>14007</v>
      </c>
      <c r="B4562" s="11">
        <v>2009</v>
      </c>
      <c r="C4562" s="11" t="s">
        <v>14008</v>
      </c>
      <c r="D4562" s="11" t="s">
        <v>14009</v>
      </c>
      <c r="E4562" s="11">
        <v>102</v>
      </c>
      <c r="G4562" s="11" t="s">
        <v>14010</v>
      </c>
    </row>
    <row r="4563" spans="1:8" x14ac:dyDescent="0.3">
      <c r="A4563" s="11" t="s">
        <v>14011</v>
      </c>
      <c r="B4563" s="11">
        <v>2018</v>
      </c>
      <c r="C4563" s="11" t="s">
        <v>14012</v>
      </c>
      <c r="D4563" s="11" t="s">
        <v>1412</v>
      </c>
      <c r="E4563" s="11">
        <v>20</v>
      </c>
      <c r="G4563" s="11" t="s">
        <v>14013</v>
      </c>
      <c r="H4563" s="11" t="s">
        <v>14014</v>
      </c>
    </row>
    <row r="4564" spans="1:8" x14ac:dyDescent="0.3">
      <c r="A4564" s="11" t="s">
        <v>14015</v>
      </c>
      <c r="B4564" s="11">
        <v>2019</v>
      </c>
      <c r="C4564" s="11" t="s">
        <v>14016</v>
      </c>
      <c r="D4564" s="11" t="s">
        <v>1298</v>
      </c>
      <c r="E4564" s="11">
        <v>573</v>
      </c>
      <c r="G4564" s="11" t="s">
        <v>14017</v>
      </c>
      <c r="H4564" s="11" t="s">
        <v>14018</v>
      </c>
    </row>
    <row r="4565" spans="1:8" x14ac:dyDescent="0.3">
      <c r="A4565" s="11" t="s">
        <v>14019</v>
      </c>
      <c r="B4565" s="11">
        <v>2018</v>
      </c>
      <c r="C4565" s="11" t="s">
        <v>14020</v>
      </c>
      <c r="D4565" s="11" t="s">
        <v>14021</v>
      </c>
      <c r="E4565" s="11">
        <v>6</v>
      </c>
      <c r="G4565" s="11" t="s">
        <v>3237</v>
      </c>
      <c r="H4565" s="11" t="s">
        <v>14022</v>
      </c>
    </row>
    <row r="4566" spans="1:8" x14ac:dyDescent="0.3">
      <c r="A4566" s="11" t="s">
        <v>14023</v>
      </c>
      <c r="B4566" s="11">
        <v>2016</v>
      </c>
      <c r="C4566" s="11" t="s">
        <v>14024</v>
      </c>
      <c r="D4566" s="11" t="s">
        <v>14025</v>
      </c>
      <c r="E4566" s="11">
        <v>7</v>
      </c>
      <c r="G4566" s="11" t="s">
        <v>14026</v>
      </c>
    </row>
    <row r="4567" spans="1:8" x14ac:dyDescent="0.3">
      <c r="A4567" s="11" t="s">
        <v>14027</v>
      </c>
      <c r="B4567" s="11">
        <v>2018</v>
      </c>
      <c r="C4567" s="11" t="s">
        <v>14028</v>
      </c>
      <c r="D4567" s="11" t="s">
        <v>14029</v>
      </c>
      <c r="E4567" s="11">
        <v>72</v>
      </c>
      <c r="G4567" s="11" t="s">
        <v>14030</v>
      </c>
      <c r="H4567" s="11" t="s">
        <v>14031</v>
      </c>
    </row>
    <row r="4568" spans="1:8" x14ac:dyDescent="0.3">
      <c r="A4568" s="11" t="s">
        <v>14032</v>
      </c>
      <c r="B4568" s="11">
        <v>2015</v>
      </c>
      <c r="C4568" s="11" t="s">
        <v>14033</v>
      </c>
      <c r="D4568" s="11"/>
    </row>
    <row r="4569" spans="1:8" x14ac:dyDescent="0.3">
      <c r="A4569" s="11" t="s">
        <v>14034</v>
      </c>
      <c r="B4569" s="11">
        <v>1992</v>
      </c>
      <c r="C4569" s="11" t="s">
        <v>14035</v>
      </c>
      <c r="D4569" s="11" t="s">
        <v>14036</v>
      </c>
      <c r="E4569" s="11">
        <v>34</v>
      </c>
      <c r="G4569" s="11" t="s">
        <v>5109</v>
      </c>
      <c r="H4569" s="11" t="s">
        <v>14037</v>
      </c>
    </row>
    <row r="4570" spans="1:8" x14ac:dyDescent="0.3">
      <c r="A4570" s="11" t="s">
        <v>14038</v>
      </c>
      <c r="B4570" s="11">
        <v>2014</v>
      </c>
      <c r="C4570" s="11" t="s">
        <v>14039</v>
      </c>
      <c r="D4570" s="11" t="s">
        <v>1339</v>
      </c>
      <c r="E4570" s="11">
        <v>31</v>
      </c>
      <c r="G4570" s="11" t="s">
        <v>14040</v>
      </c>
      <c r="H4570" s="11" t="s">
        <v>14041</v>
      </c>
    </row>
    <row r="4571" spans="1:8" x14ac:dyDescent="0.3">
      <c r="A4571" s="11" t="s">
        <v>14042</v>
      </c>
      <c r="B4571" s="11">
        <v>2020</v>
      </c>
      <c r="C4571" s="11" t="s">
        <v>14043</v>
      </c>
      <c r="D4571" s="11" t="s">
        <v>14044</v>
      </c>
      <c r="G4571" s="11" t="s">
        <v>14045</v>
      </c>
    </row>
    <row r="4572" spans="1:8" x14ac:dyDescent="0.3">
      <c r="A4572" s="11" t="s">
        <v>14046</v>
      </c>
      <c r="B4572" s="11">
        <v>2005</v>
      </c>
      <c r="C4572" s="11" t="s">
        <v>14047</v>
      </c>
      <c r="D4572" s="11" t="s">
        <v>4428</v>
      </c>
      <c r="E4572" s="11">
        <v>83</v>
      </c>
      <c r="G4572" s="11" t="s">
        <v>14048</v>
      </c>
    </row>
    <row r="4573" spans="1:8" x14ac:dyDescent="0.3">
      <c r="A4573" s="11" t="s">
        <v>14049</v>
      </c>
      <c r="B4573" s="11">
        <v>2020</v>
      </c>
      <c r="C4573" s="11" t="s">
        <v>14050</v>
      </c>
      <c r="D4573" s="11" t="s">
        <v>9508</v>
      </c>
      <c r="G4573" s="11" t="s">
        <v>14051</v>
      </c>
    </row>
    <row r="4574" spans="1:8" x14ac:dyDescent="0.3">
      <c r="A4574" s="11" t="s">
        <v>14052</v>
      </c>
      <c r="B4574" s="11">
        <v>2019</v>
      </c>
      <c r="C4574" s="11" t="s">
        <v>14053</v>
      </c>
      <c r="D4574" s="11" t="s">
        <v>14054</v>
      </c>
    </row>
    <row r="4575" spans="1:8" x14ac:dyDescent="0.3">
      <c r="A4575" s="11" t="s">
        <v>14055</v>
      </c>
      <c r="B4575" s="11">
        <v>2019</v>
      </c>
      <c r="C4575" s="11" t="s">
        <v>14056</v>
      </c>
      <c r="D4575" s="11" t="s">
        <v>2918</v>
      </c>
      <c r="E4575" s="11">
        <v>116</v>
      </c>
      <c r="G4575" s="11" t="s">
        <v>14057</v>
      </c>
      <c r="H4575" s="11" t="s">
        <v>14058</v>
      </c>
    </row>
    <row r="4576" spans="1:8" x14ac:dyDescent="0.3">
      <c r="A4576" s="11" t="s">
        <v>14059</v>
      </c>
      <c r="B4576" s="11">
        <v>2014</v>
      </c>
      <c r="C4576" s="11" t="s">
        <v>14060</v>
      </c>
      <c r="D4576" s="11" t="s">
        <v>14061</v>
      </c>
      <c r="E4576" s="11">
        <v>8</v>
      </c>
      <c r="G4576" s="11" t="s">
        <v>14062</v>
      </c>
      <c r="H4576" s="11" t="s">
        <v>14063</v>
      </c>
    </row>
    <row r="4577" spans="1:8" x14ac:dyDescent="0.3">
      <c r="A4577" s="11" t="s">
        <v>10411</v>
      </c>
      <c r="B4577" s="11">
        <v>2020</v>
      </c>
      <c r="C4577" s="11" t="s">
        <v>14064</v>
      </c>
      <c r="D4577" s="11" t="s">
        <v>2990</v>
      </c>
      <c r="E4577" s="11">
        <v>38</v>
      </c>
      <c r="G4577" s="11" t="s">
        <v>10413</v>
      </c>
      <c r="H4577" s="11" t="s">
        <v>14065</v>
      </c>
    </row>
    <row r="4578" spans="1:8" x14ac:dyDescent="0.3">
      <c r="A4578" s="11" t="s">
        <v>14066</v>
      </c>
      <c r="B4578" s="11">
        <v>2017</v>
      </c>
      <c r="C4578" s="11" t="s">
        <v>14067</v>
      </c>
      <c r="D4578" s="11" t="s">
        <v>3576</v>
      </c>
      <c r="G4578" s="11" t="s">
        <v>10799</v>
      </c>
      <c r="H4578" s="11" t="s">
        <v>14068</v>
      </c>
    </row>
    <row r="4579" spans="1:8" x14ac:dyDescent="0.3">
      <c r="A4579" s="11" t="s">
        <v>14069</v>
      </c>
      <c r="B4579" s="11">
        <v>1986</v>
      </c>
      <c r="C4579" s="11" t="s">
        <v>14070</v>
      </c>
      <c r="D4579" s="11" t="s">
        <v>14071</v>
      </c>
      <c r="E4579" s="11">
        <v>33</v>
      </c>
      <c r="G4579" s="11" t="s">
        <v>14072</v>
      </c>
      <c r="H4579" s="11" t="s">
        <v>14073</v>
      </c>
    </row>
    <row r="4580" spans="1:8" x14ac:dyDescent="0.3">
      <c r="A4580" s="11" t="s">
        <v>14074</v>
      </c>
      <c r="B4580" s="11">
        <v>2017</v>
      </c>
      <c r="C4580" s="11" t="s">
        <v>14075</v>
      </c>
      <c r="D4580" s="11" t="s">
        <v>14076</v>
      </c>
      <c r="E4580" s="11">
        <v>39</v>
      </c>
      <c r="G4580" s="11" t="s">
        <v>14077</v>
      </c>
      <c r="H4580" s="11" t="s">
        <v>14078</v>
      </c>
    </row>
    <row r="4581" spans="1:8" x14ac:dyDescent="0.3">
      <c r="A4581" s="11" t="s">
        <v>14079</v>
      </c>
      <c r="B4581" s="11">
        <v>2014</v>
      </c>
      <c r="C4581" s="11" t="s">
        <v>14080</v>
      </c>
      <c r="D4581" s="11" t="s">
        <v>437</v>
      </c>
      <c r="E4581" s="11">
        <v>41</v>
      </c>
      <c r="G4581" s="11" t="s">
        <v>14081</v>
      </c>
      <c r="H4581" s="11" t="s">
        <v>14082</v>
      </c>
    </row>
    <row r="4582" spans="1:8" x14ac:dyDescent="0.3">
      <c r="A4582" s="11" t="s">
        <v>14083</v>
      </c>
      <c r="B4582" s="11">
        <v>2017</v>
      </c>
      <c r="C4582" s="11" t="s">
        <v>14084</v>
      </c>
      <c r="D4582" s="11" t="s">
        <v>14085</v>
      </c>
      <c r="E4582" s="11">
        <v>30</v>
      </c>
      <c r="G4582" s="11" t="s">
        <v>14086</v>
      </c>
      <c r="H4582" s="11" t="s">
        <v>14087</v>
      </c>
    </row>
    <row r="4583" spans="1:8" x14ac:dyDescent="0.3">
      <c r="A4583" s="11" t="s">
        <v>1418</v>
      </c>
      <c r="B4583" s="11">
        <v>2012</v>
      </c>
      <c r="C4583" s="11" t="s">
        <v>14088</v>
      </c>
      <c r="D4583" s="11" t="s">
        <v>1420</v>
      </c>
      <c r="E4583" s="11">
        <v>32</v>
      </c>
      <c r="G4583" s="11" t="s">
        <v>14089</v>
      </c>
      <c r="H4583" s="11" t="s">
        <v>14090</v>
      </c>
    </row>
    <row r="4584" spans="1:8" x14ac:dyDescent="0.3">
      <c r="A4584" s="11" t="s">
        <v>1418</v>
      </c>
      <c r="B4584" s="11">
        <v>2013</v>
      </c>
      <c r="C4584" s="11" t="s">
        <v>14091</v>
      </c>
      <c r="D4584" s="11" t="s">
        <v>14092</v>
      </c>
      <c r="E4584" s="11">
        <v>23</v>
      </c>
      <c r="G4584" s="11" t="s">
        <v>9582</v>
      </c>
      <c r="H4584" s="11" t="s">
        <v>14093</v>
      </c>
    </row>
    <row r="4585" spans="1:8" x14ac:dyDescent="0.3">
      <c r="A4585" s="11" t="s">
        <v>8660</v>
      </c>
      <c r="B4585" s="11">
        <v>2014</v>
      </c>
      <c r="C4585" s="11" t="s">
        <v>12348</v>
      </c>
      <c r="D4585" s="11" t="s">
        <v>8662</v>
      </c>
      <c r="E4585" s="11">
        <v>5</v>
      </c>
      <c r="G4585" s="11">
        <v>143</v>
      </c>
      <c r="H4585" s="11" t="s">
        <v>12350</v>
      </c>
    </row>
    <row r="4586" spans="1:8" x14ac:dyDescent="0.3">
      <c r="A4586" s="11" t="s">
        <v>14094</v>
      </c>
      <c r="B4586" s="11">
        <v>2019</v>
      </c>
      <c r="C4586" s="11" t="s">
        <v>14095</v>
      </c>
      <c r="D4586" s="11" t="s">
        <v>14096</v>
      </c>
      <c r="E4586" s="11">
        <v>18</v>
      </c>
    </row>
    <row r="4587" spans="1:8" x14ac:dyDescent="0.3">
      <c r="A4587" s="11" t="s">
        <v>14097</v>
      </c>
      <c r="B4587" s="11">
        <v>2021</v>
      </c>
      <c r="C4587" s="11" t="s">
        <v>14098</v>
      </c>
      <c r="D4587" s="11" t="s">
        <v>14099</v>
      </c>
      <c r="G4587" s="11" t="s">
        <v>14100</v>
      </c>
    </row>
    <row r="4588" spans="1:8" x14ac:dyDescent="0.3">
      <c r="A4588" s="11" t="s">
        <v>14101</v>
      </c>
      <c r="B4588" s="11">
        <v>2018</v>
      </c>
      <c r="C4588" s="11" t="s">
        <v>14102</v>
      </c>
      <c r="D4588" s="11" t="s">
        <v>14103</v>
      </c>
      <c r="G4588" s="11" t="s">
        <v>14104</v>
      </c>
    </row>
    <row r="4589" spans="1:8" x14ac:dyDescent="0.3">
      <c r="A4589" s="11" t="s">
        <v>14105</v>
      </c>
      <c r="B4589" s="11">
        <v>2017</v>
      </c>
      <c r="C4589" s="11" t="s">
        <v>14106</v>
      </c>
      <c r="D4589" s="11" t="s">
        <v>14107</v>
      </c>
      <c r="E4589" s="11">
        <v>6</v>
      </c>
      <c r="H4589" s="11" t="s">
        <v>14108</v>
      </c>
    </row>
    <row r="4590" spans="1:8" x14ac:dyDescent="0.3">
      <c r="A4590" s="11" t="s">
        <v>14109</v>
      </c>
      <c r="B4590" s="11">
        <v>2004</v>
      </c>
      <c r="C4590" s="11" t="s">
        <v>14110</v>
      </c>
      <c r="D4590" s="11" t="s">
        <v>437</v>
      </c>
      <c r="E4590" s="11">
        <v>20</v>
      </c>
      <c r="G4590" s="11" t="s">
        <v>14111</v>
      </c>
      <c r="H4590" s="11" t="s">
        <v>14112</v>
      </c>
    </row>
    <row r="4591" spans="1:8" x14ac:dyDescent="0.3">
      <c r="A4591" s="11" t="s">
        <v>8701</v>
      </c>
      <c r="B4591" s="11">
        <v>2018</v>
      </c>
      <c r="C4591" s="11" t="s">
        <v>13852</v>
      </c>
      <c r="D4591" s="11" t="s">
        <v>4822</v>
      </c>
    </row>
    <row r="4592" spans="1:8" x14ac:dyDescent="0.3">
      <c r="A4592" s="11" t="s">
        <v>13375</v>
      </c>
      <c r="B4592" s="11">
        <v>2018</v>
      </c>
      <c r="C4592" s="11" t="s">
        <v>14113</v>
      </c>
      <c r="D4592" s="11" t="s">
        <v>14114</v>
      </c>
    </row>
    <row r="4593" spans="1:8" x14ac:dyDescent="0.3">
      <c r="A4593" s="11" t="s">
        <v>14115</v>
      </c>
      <c r="B4593" s="11">
        <v>2014</v>
      </c>
      <c r="C4593" s="11" t="s">
        <v>14116</v>
      </c>
      <c r="D4593" s="11" t="s">
        <v>14117</v>
      </c>
      <c r="G4593" s="11" t="s">
        <v>14118</v>
      </c>
      <c r="H4593" s="11" t="s">
        <v>14119</v>
      </c>
    </row>
    <row r="4594" spans="1:8" x14ac:dyDescent="0.3">
      <c r="A4594" s="11" t="s">
        <v>14120</v>
      </c>
      <c r="B4594" s="11">
        <v>2019</v>
      </c>
      <c r="C4594" s="11" t="s">
        <v>14121</v>
      </c>
      <c r="D4594" s="11" t="s">
        <v>14122</v>
      </c>
    </row>
    <row r="4595" spans="1:8" x14ac:dyDescent="0.3">
      <c r="A4595" s="11" t="s">
        <v>14123</v>
      </c>
      <c r="B4595" s="11">
        <v>2007</v>
      </c>
      <c r="C4595" s="11" t="s">
        <v>14124</v>
      </c>
      <c r="D4595" s="11" t="s">
        <v>14125</v>
      </c>
      <c r="E4595" s="11">
        <v>43</v>
      </c>
      <c r="G4595" s="11">
        <v>564</v>
      </c>
      <c r="H4595" s="11" t="s">
        <v>14126</v>
      </c>
    </row>
    <row r="4596" spans="1:8" x14ac:dyDescent="0.3">
      <c r="A4596" s="11" t="s">
        <v>14127</v>
      </c>
      <c r="B4596" s="11">
        <v>2015</v>
      </c>
      <c r="C4596" s="11" t="s">
        <v>14128</v>
      </c>
      <c r="D4596" s="11" t="s">
        <v>14129</v>
      </c>
    </row>
    <row r="4597" spans="1:8" x14ac:dyDescent="0.3">
      <c r="A4597" s="11" t="s">
        <v>14130</v>
      </c>
      <c r="B4597" s="11">
        <v>2016</v>
      </c>
      <c r="C4597" s="11" t="s">
        <v>14131</v>
      </c>
      <c r="D4597" s="11" t="s">
        <v>437</v>
      </c>
      <c r="E4597" s="11">
        <v>58</v>
      </c>
      <c r="G4597" s="11" t="s">
        <v>14132</v>
      </c>
      <c r="H4597" s="11" t="s">
        <v>14133</v>
      </c>
    </row>
    <row r="4598" spans="1:8" x14ac:dyDescent="0.3">
      <c r="A4598" s="11" t="s">
        <v>14134</v>
      </c>
      <c r="B4598" s="11">
        <v>2019</v>
      </c>
      <c r="C4598" s="11" t="s">
        <v>14135</v>
      </c>
      <c r="D4598" s="11" t="s">
        <v>14136</v>
      </c>
    </row>
    <row r="4599" spans="1:8" x14ac:dyDescent="0.3">
      <c r="A4599" s="11" t="s">
        <v>14137</v>
      </c>
      <c r="B4599" s="11">
        <v>2020</v>
      </c>
      <c r="C4599" s="11" t="s">
        <v>14138</v>
      </c>
      <c r="D4599" s="11" t="s">
        <v>1247</v>
      </c>
      <c r="E4599" s="11">
        <v>153</v>
      </c>
      <c r="G4599" s="11">
        <v>109639</v>
      </c>
      <c r="H4599" s="11" t="s">
        <v>14139</v>
      </c>
    </row>
    <row r="4600" spans="1:8" x14ac:dyDescent="0.3">
      <c r="A4600" s="11" t="s">
        <v>14140</v>
      </c>
      <c r="B4600" s="11">
        <v>2020</v>
      </c>
      <c r="C4600" s="11" t="s">
        <v>14141</v>
      </c>
      <c r="D4600" s="11" t="s">
        <v>14142</v>
      </c>
      <c r="E4600" s="11">
        <v>26</v>
      </c>
      <c r="G4600" s="11" t="s">
        <v>14143</v>
      </c>
      <c r="H4600" s="11" t="s">
        <v>14144</v>
      </c>
    </row>
    <row r="4601" spans="1:8" x14ac:dyDescent="0.3">
      <c r="A4601" s="11" t="s">
        <v>14145</v>
      </c>
      <c r="B4601" s="11">
        <v>2019</v>
      </c>
      <c r="C4601" s="11" t="s">
        <v>14146</v>
      </c>
      <c r="D4601" s="11" t="s">
        <v>1520</v>
      </c>
      <c r="E4601" s="11">
        <v>21</v>
      </c>
      <c r="G4601" s="11" t="s">
        <v>14147</v>
      </c>
      <c r="H4601" s="11" t="s">
        <v>14148</v>
      </c>
    </row>
    <row r="4602" spans="1:8" x14ac:dyDescent="0.3">
      <c r="A4602" s="11" t="s">
        <v>14149</v>
      </c>
      <c r="B4602" s="11">
        <v>2020</v>
      </c>
      <c r="C4602" s="11" t="s">
        <v>14150</v>
      </c>
      <c r="D4602" s="11" t="s">
        <v>14151</v>
      </c>
      <c r="E4602" s="11">
        <v>28</v>
      </c>
      <c r="G4602" s="11" t="s">
        <v>14152</v>
      </c>
      <c r="H4602" s="11" t="s">
        <v>14153</v>
      </c>
    </row>
    <row r="4603" spans="1:8" x14ac:dyDescent="0.3">
      <c r="A4603" s="11" t="s">
        <v>14154</v>
      </c>
      <c r="B4603" s="11">
        <v>2010</v>
      </c>
      <c r="C4603" s="11" t="s">
        <v>7341</v>
      </c>
      <c r="D4603" s="11" t="s">
        <v>1502</v>
      </c>
      <c r="E4603" s="11">
        <v>67</v>
      </c>
      <c r="G4603" s="11" t="s">
        <v>14155</v>
      </c>
      <c r="H4603" s="11" t="s">
        <v>14156</v>
      </c>
    </row>
    <row r="4604" spans="1:8" x14ac:dyDescent="0.3">
      <c r="A4604" s="11" t="s">
        <v>14157</v>
      </c>
      <c r="B4604" s="11">
        <v>1949</v>
      </c>
      <c r="C4604" s="11" t="s">
        <v>14158</v>
      </c>
      <c r="D4604" s="11" t="s">
        <v>12013</v>
      </c>
      <c r="E4604" s="11">
        <v>5</v>
      </c>
      <c r="G4604" s="11">
        <v>99</v>
      </c>
      <c r="H4604" s="11" t="s">
        <v>14159</v>
      </c>
    </row>
    <row r="4605" spans="1:8" x14ac:dyDescent="0.3">
      <c r="A4605" s="11" t="s">
        <v>14160</v>
      </c>
      <c r="B4605" s="11">
        <v>2006</v>
      </c>
      <c r="C4605" s="11" t="s">
        <v>14161</v>
      </c>
      <c r="D4605" s="11" t="s">
        <v>4432</v>
      </c>
      <c r="E4605" s="11">
        <v>9</v>
      </c>
      <c r="G4605" s="11" t="s">
        <v>14162</v>
      </c>
      <c r="H4605" s="11" t="s">
        <v>14163</v>
      </c>
    </row>
    <row r="4606" spans="1:8" x14ac:dyDescent="0.3">
      <c r="A4606" s="11" t="s">
        <v>14164</v>
      </c>
      <c r="B4606" s="11">
        <v>2020</v>
      </c>
      <c r="C4606" s="11" t="s">
        <v>14165</v>
      </c>
      <c r="D4606" s="11" t="s">
        <v>437</v>
      </c>
      <c r="E4606" s="11">
        <v>104</v>
      </c>
      <c r="G4606" s="11">
        <v>106192</v>
      </c>
      <c r="H4606" s="11" t="s">
        <v>14166</v>
      </c>
    </row>
    <row r="4607" spans="1:8" x14ac:dyDescent="0.3">
      <c r="A4607" s="11" t="s">
        <v>11389</v>
      </c>
      <c r="B4607" s="11">
        <v>2020</v>
      </c>
      <c r="C4607" s="11" t="s">
        <v>14167</v>
      </c>
      <c r="D4607" s="11" t="s">
        <v>14168</v>
      </c>
      <c r="E4607" s="11">
        <v>60</v>
      </c>
      <c r="G4607" s="11" t="s">
        <v>11392</v>
      </c>
      <c r="H4607" s="11" t="s">
        <v>14169</v>
      </c>
    </row>
    <row r="4608" spans="1:8" x14ac:dyDescent="0.3">
      <c r="A4608" s="11" t="s">
        <v>14170</v>
      </c>
      <c r="B4608" s="11">
        <v>2006</v>
      </c>
      <c r="C4608" s="11" t="s">
        <v>14171</v>
      </c>
      <c r="D4608" s="11" t="s">
        <v>4952</v>
      </c>
      <c r="E4608" s="11">
        <v>12</v>
      </c>
      <c r="G4608" s="11" t="s">
        <v>6572</v>
      </c>
      <c r="H4608" s="11" t="s">
        <v>14172</v>
      </c>
    </row>
    <row r="4609" spans="1:8" x14ac:dyDescent="0.3">
      <c r="A4609" s="11" t="s">
        <v>14173</v>
      </c>
      <c r="B4609" s="11">
        <v>2016</v>
      </c>
      <c r="C4609" s="11" t="s">
        <v>14174</v>
      </c>
      <c r="D4609" s="11" t="s">
        <v>1206</v>
      </c>
      <c r="E4609" s="11">
        <v>51</v>
      </c>
      <c r="G4609" s="11" t="s">
        <v>14175</v>
      </c>
      <c r="H4609" s="11" t="s">
        <v>14176</v>
      </c>
    </row>
    <row r="4610" spans="1:8" x14ac:dyDescent="0.3">
      <c r="A4610" s="11" t="s">
        <v>14177</v>
      </c>
      <c r="B4610" s="11">
        <v>2019</v>
      </c>
      <c r="C4610" s="11" t="s">
        <v>14178</v>
      </c>
      <c r="D4610" s="11" t="s">
        <v>14179</v>
      </c>
      <c r="E4610" s="11" t="s">
        <v>14180</v>
      </c>
      <c r="G4610" s="11">
        <v>881</v>
      </c>
    </row>
    <row r="4611" spans="1:8" x14ac:dyDescent="0.3">
      <c r="A4611" s="11" t="s">
        <v>14181</v>
      </c>
      <c r="B4611" s="11">
        <v>2004</v>
      </c>
      <c r="C4611" s="11" t="s">
        <v>14182</v>
      </c>
      <c r="D4611" s="11" t="s">
        <v>4432</v>
      </c>
      <c r="E4611" s="11">
        <v>7</v>
      </c>
      <c r="G4611" s="11" t="s">
        <v>6867</v>
      </c>
      <c r="H4611" s="11" t="s">
        <v>14183</v>
      </c>
    </row>
    <row r="4612" spans="1:8" x14ac:dyDescent="0.3">
      <c r="A4612" s="11" t="s">
        <v>14184</v>
      </c>
      <c r="B4612" s="11">
        <v>2014</v>
      </c>
      <c r="C4612" s="11" t="s">
        <v>14185</v>
      </c>
      <c r="D4612" s="11" t="s">
        <v>14025</v>
      </c>
      <c r="E4612" s="11">
        <v>5</v>
      </c>
      <c r="G4612" s="11" t="s">
        <v>14186</v>
      </c>
    </row>
    <row r="4613" spans="1:8" x14ac:dyDescent="0.3">
      <c r="A4613" s="11" t="s">
        <v>14187</v>
      </c>
      <c r="B4613" s="11">
        <v>2019</v>
      </c>
      <c r="C4613" s="11" t="s">
        <v>14188</v>
      </c>
      <c r="D4613" s="11" t="s">
        <v>8035</v>
      </c>
      <c r="G4613" s="11" t="s">
        <v>14189</v>
      </c>
    </row>
    <row r="4614" spans="1:8" x14ac:dyDescent="0.3">
      <c r="A4614" s="11" t="s">
        <v>14190</v>
      </c>
      <c r="B4614" s="11">
        <v>2020</v>
      </c>
      <c r="C4614" s="11" t="s">
        <v>14191</v>
      </c>
      <c r="D4614" s="11" t="s">
        <v>1572</v>
      </c>
      <c r="E4614" s="11">
        <v>25</v>
      </c>
      <c r="F4614" s="11">
        <v>9</v>
      </c>
    </row>
    <row r="4615" spans="1:8" x14ac:dyDescent="0.3">
      <c r="A4615" s="11" t="s">
        <v>14192</v>
      </c>
      <c r="B4615" s="11">
        <v>2019</v>
      </c>
      <c r="C4615" s="11" t="s">
        <v>14193</v>
      </c>
      <c r="D4615" s="11" t="s">
        <v>4177</v>
      </c>
      <c r="E4615" s="11">
        <v>13</v>
      </c>
      <c r="G4615" s="11" t="s">
        <v>5252</v>
      </c>
    </row>
    <row r="4616" spans="1:8" x14ac:dyDescent="0.3">
      <c r="A4616" s="11" t="s">
        <v>14194</v>
      </c>
      <c r="B4616" s="11">
        <v>2019</v>
      </c>
      <c r="C4616" s="11" t="s">
        <v>14195</v>
      </c>
      <c r="D4616" s="11" t="s">
        <v>14196</v>
      </c>
      <c r="G4616" s="11" t="s">
        <v>760</v>
      </c>
    </row>
    <row r="4617" spans="1:8" x14ac:dyDescent="0.3">
      <c r="A4617" s="11" t="s">
        <v>14197</v>
      </c>
      <c r="B4617" s="11">
        <v>2020</v>
      </c>
      <c r="C4617" s="11" t="s">
        <v>14198</v>
      </c>
      <c r="D4617" s="11" t="s">
        <v>14199</v>
      </c>
      <c r="E4617" s="11">
        <v>6</v>
      </c>
      <c r="F4617" s="11">
        <v>30</v>
      </c>
      <c r="G4617" s="11" t="s">
        <v>14200</v>
      </c>
    </row>
    <row r="4618" spans="1:8" x14ac:dyDescent="0.3">
      <c r="A4618" s="11" t="s">
        <v>14201</v>
      </c>
      <c r="B4618" s="11">
        <v>2020</v>
      </c>
      <c r="C4618" s="11" t="s">
        <v>14202</v>
      </c>
      <c r="D4618" s="11" t="s">
        <v>597</v>
      </c>
      <c r="E4618" s="11">
        <v>57</v>
      </c>
      <c r="F4618" s="11">
        <v>6</v>
      </c>
      <c r="G4618" s="11">
        <v>102303</v>
      </c>
    </row>
    <row r="4619" spans="1:8" x14ac:dyDescent="0.3">
      <c r="A4619" s="11" t="s">
        <v>14203</v>
      </c>
      <c r="B4619" s="11">
        <v>2018</v>
      </c>
      <c r="C4619" s="11" t="s">
        <v>14204</v>
      </c>
      <c r="D4619" s="11" t="s">
        <v>13858</v>
      </c>
      <c r="G4619" s="11" t="s">
        <v>14205</v>
      </c>
    </row>
    <row r="4620" spans="1:8" x14ac:dyDescent="0.3">
      <c r="A4620" s="11" t="s">
        <v>14206</v>
      </c>
      <c r="B4620" s="11">
        <v>2018</v>
      </c>
      <c r="C4620" s="11" t="s">
        <v>14207</v>
      </c>
      <c r="D4620" s="11" t="s">
        <v>14208</v>
      </c>
      <c r="E4620" s="11">
        <v>376</v>
      </c>
      <c r="F4620" s="11">
        <v>2128</v>
      </c>
      <c r="G4620" s="11">
        <v>20180003</v>
      </c>
    </row>
    <row r="4621" spans="1:8" x14ac:dyDescent="0.3">
      <c r="A4621" s="11" t="s">
        <v>14209</v>
      </c>
      <c r="B4621" s="11">
        <v>2021</v>
      </c>
      <c r="C4621" s="11" t="s">
        <v>14210</v>
      </c>
      <c r="D4621" s="11" t="s">
        <v>8943</v>
      </c>
      <c r="G4621" s="11" t="s">
        <v>3170</v>
      </c>
    </row>
    <row r="4622" spans="1:8" x14ac:dyDescent="0.3">
      <c r="A4622" s="11" t="s">
        <v>14211</v>
      </c>
      <c r="B4622" s="11">
        <v>2020</v>
      </c>
      <c r="C4622" s="11" t="s">
        <v>14212</v>
      </c>
      <c r="D4622" s="11" t="s">
        <v>14213</v>
      </c>
    </row>
    <row r="4623" spans="1:8" x14ac:dyDescent="0.3">
      <c r="A4623" s="11" t="s">
        <v>14214</v>
      </c>
      <c r="B4623" s="11">
        <v>2018</v>
      </c>
      <c r="C4623" s="11" t="s">
        <v>14215</v>
      </c>
      <c r="D4623" s="11" t="s">
        <v>13858</v>
      </c>
      <c r="G4623" s="11" t="s">
        <v>14216</v>
      </c>
    </row>
    <row r="4624" spans="1:8" x14ac:dyDescent="0.3">
      <c r="A4624" s="11" t="s">
        <v>14217</v>
      </c>
      <c r="B4624" s="11">
        <v>2016</v>
      </c>
      <c r="C4624" s="11" t="s">
        <v>14218</v>
      </c>
      <c r="D4624" s="11" t="s">
        <v>1572</v>
      </c>
      <c r="E4624" s="11">
        <v>21</v>
      </c>
      <c r="F4624" s="11" t="s">
        <v>14219</v>
      </c>
    </row>
    <row r="4625" spans="1:7" x14ac:dyDescent="0.3">
      <c r="A4625" s="11" t="s">
        <v>14220</v>
      </c>
      <c r="B4625" s="11">
        <v>2021</v>
      </c>
      <c r="C4625" s="11" t="s">
        <v>14221</v>
      </c>
      <c r="D4625" s="11" t="s">
        <v>11540</v>
      </c>
      <c r="E4625" s="11">
        <v>15</v>
      </c>
      <c r="G4625" s="11" t="s">
        <v>14222</v>
      </c>
    </row>
    <row r="4626" spans="1:7" x14ac:dyDescent="0.3">
      <c r="A4626" s="11" t="s">
        <v>2202</v>
      </c>
      <c r="B4626" s="11">
        <v>2018</v>
      </c>
      <c r="C4626" s="11" t="s">
        <v>2203</v>
      </c>
      <c r="D4626" s="11" t="s">
        <v>2204</v>
      </c>
      <c r="E4626" s="11">
        <v>108</v>
      </c>
      <c r="F4626" s="11">
        <v>10</v>
      </c>
      <c r="G4626" s="11" t="s">
        <v>2205</v>
      </c>
    </row>
    <row r="4627" spans="1:7" x14ac:dyDescent="0.3">
      <c r="A4627" s="11" t="s">
        <v>14223</v>
      </c>
      <c r="B4627" s="11">
        <v>2020</v>
      </c>
      <c r="C4627" s="11" t="s">
        <v>14224</v>
      </c>
      <c r="D4627" s="11" t="s">
        <v>8943</v>
      </c>
      <c r="E4627" s="11">
        <v>26</v>
      </c>
      <c r="F4627" s="11">
        <v>4</v>
      </c>
      <c r="G4627" s="11" t="s">
        <v>14225</v>
      </c>
    </row>
    <row r="4628" spans="1:7" x14ac:dyDescent="0.3">
      <c r="A4628" s="11" t="s">
        <v>14226</v>
      </c>
      <c r="B4628" s="11">
        <v>2019</v>
      </c>
      <c r="C4628" s="11" t="s">
        <v>14227</v>
      </c>
      <c r="D4628" s="11" t="s">
        <v>14228</v>
      </c>
      <c r="G4628" s="11" t="s">
        <v>14229</v>
      </c>
    </row>
    <row r="4629" spans="1:7" x14ac:dyDescent="0.3">
      <c r="A4629" s="11" t="s">
        <v>14230</v>
      </c>
      <c r="B4629" s="11">
        <v>1996</v>
      </c>
      <c r="C4629" s="11" t="s">
        <v>14231</v>
      </c>
      <c r="D4629" s="11" t="s">
        <v>1231</v>
      </c>
      <c r="E4629" s="11">
        <v>4</v>
      </c>
      <c r="G4629" s="11" t="s">
        <v>10488</v>
      </c>
    </row>
    <row r="4630" spans="1:7" x14ac:dyDescent="0.3">
      <c r="A4630" s="11" t="s">
        <v>14232</v>
      </c>
      <c r="B4630" s="11">
        <v>2020</v>
      </c>
      <c r="C4630" s="11" t="s">
        <v>14233</v>
      </c>
      <c r="D4630" s="11" t="s">
        <v>1278</v>
      </c>
      <c r="E4630" s="11">
        <v>63</v>
      </c>
      <c r="F4630" s="11">
        <v>10</v>
      </c>
      <c r="G4630" s="11" t="s">
        <v>14234</v>
      </c>
    </row>
    <row r="4631" spans="1:7" x14ac:dyDescent="0.3">
      <c r="A4631" s="11" t="s">
        <v>826</v>
      </c>
      <c r="B4631" s="11">
        <v>2017</v>
      </c>
      <c r="C4631" s="11" t="s">
        <v>515</v>
      </c>
      <c r="D4631" s="11" t="s">
        <v>4177</v>
      </c>
      <c r="E4631" s="11">
        <v>11</v>
      </c>
      <c r="F4631" s="11">
        <v>1</v>
      </c>
      <c r="G4631" s="11" t="s">
        <v>517</v>
      </c>
    </row>
    <row r="4632" spans="1:7" x14ac:dyDescent="0.3">
      <c r="A4632" s="11" t="s">
        <v>836</v>
      </c>
      <c r="B4632" s="11">
        <v>2019</v>
      </c>
      <c r="C4632" s="11" t="s">
        <v>3718</v>
      </c>
      <c r="D4632" s="11" t="s">
        <v>14235</v>
      </c>
      <c r="G4632" s="11" t="s">
        <v>839</v>
      </c>
    </row>
    <row r="4633" spans="1:7" x14ac:dyDescent="0.3">
      <c r="A4633" s="11" t="s">
        <v>14236</v>
      </c>
      <c r="B4633" s="11">
        <v>2020</v>
      </c>
      <c r="C4633" s="11" t="s">
        <v>14237</v>
      </c>
      <c r="D4633" s="11" t="s">
        <v>1572</v>
      </c>
      <c r="E4633" s="11">
        <v>25</v>
      </c>
      <c r="F4633" s="11">
        <v>6</v>
      </c>
    </row>
    <row r="4634" spans="1:7" x14ac:dyDescent="0.3">
      <c r="A4634" s="11" t="s">
        <v>14238</v>
      </c>
      <c r="B4634" s="11">
        <v>2020</v>
      </c>
      <c r="C4634" s="11" t="s">
        <v>14239</v>
      </c>
      <c r="D4634" s="11" t="s">
        <v>14240</v>
      </c>
      <c r="E4634" s="11">
        <v>3</v>
      </c>
      <c r="F4634" s="11">
        <v>2</v>
      </c>
      <c r="G4634" s="11" t="s">
        <v>14241</v>
      </c>
    </row>
    <row r="4635" spans="1:7" x14ac:dyDescent="0.3">
      <c r="A4635" s="11" t="s">
        <v>2354</v>
      </c>
      <c r="B4635" s="11">
        <v>2016</v>
      </c>
      <c r="C4635" s="11" t="s">
        <v>2355</v>
      </c>
      <c r="D4635" s="11" t="s">
        <v>1278</v>
      </c>
      <c r="E4635" s="11">
        <v>59</v>
      </c>
      <c r="F4635" s="11">
        <v>7</v>
      </c>
      <c r="G4635" s="11" t="s">
        <v>2356</v>
      </c>
    </row>
    <row r="4636" spans="1:7" x14ac:dyDescent="0.3">
      <c r="A4636" s="11" t="s">
        <v>14242</v>
      </c>
      <c r="B4636" s="11">
        <v>2020</v>
      </c>
      <c r="C4636" s="11" t="s">
        <v>14243</v>
      </c>
      <c r="D4636" s="11" t="s">
        <v>490</v>
      </c>
      <c r="E4636" s="11">
        <v>12</v>
      </c>
      <c r="F4636" s="11">
        <v>2</v>
      </c>
      <c r="G4636" s="11" t="s">
        <v>14244</v>
      </c>
    </row>
    <row r="4637" spans="1:7" x14ac:dyDescent="0.3">
      <c r="A4637" s="11" t="s">
        <v>14245</v>
      </c>
      <c r="B4637" s="11">
        <v>2014</v>
      </c>
      <c r="C4637" s="11" t="s">
        <v>2417</v>
      </c>
      <c r="D4637" s="11" t="s">
        <v>4177</v>
      </c>
      <c r="E4637" s="11">
        <v>8</v>
      </c>
      <c r="F4637" s="11">
        <v>1</v>
      </c>
      <c r="G4637" s="11" t="s">
        <v>12329</v>
      </c>
    </row>
    <row r="4638" spans="1:7" x14ac:dyDescent="0.3">
      <c r="A4638" s="11" t="s">
        <v>14246</v>
      </c>
      <c r="B4638" s="11">
        <v>2020</v>
      </c>
      <c r="C4638" s="11" t="s">
        <v>14247</v>
      </c>
      <c r="D4638" s="11" t="s">
        <v>8448</v>
      </c>
      <c r="G4638" s="11" t="s">
        <v>1666</v>
      </c>
    </row>
    <row r="4639" spans="1:7" x14ac:dyDescent="0.3">
      <c r="A4639" s="11" t="s">
        <v>14248</v>
      </c>
      <c r="B4639" s="11">
        <v>2017</v>
      </c>
      <c r="C4639" s="11" t="s">
        <v>14249</v>
      </c>
      <c r="D4639" s="11" t="s">
        <v>14250</v>
      </c>
      <c r="E4639" s="11">
        <v>32</v>
      </c>
      <c r="F4639" s="11">
        <v>3</v>
      </c>
      <c r="G4639" s="11" t="s">
        <v>14251</v>
      </c>
    </row>
    <row r="4640" spans="1:7" x14ac:dyDescent="0.3">
      <c r="A4640" s="11" t="s">
        <v>14252</v>
      </c>
      <c r="B4640" s="11">
        <v>2017</v>
      </c>
      <c r="C4640" s="11" t="s">
        <v>14253</v>
      </c>
      <c r="D4640" s="11" t="s">
        <v>4177</v>
      </c>
      <c r="G4640" s="11" t="s">
        <v>14254</v>
      </c>
    </row>
    <row r="4641" spans="1:7" x14ac:dyDescent="0.3">
      <c r="A4641" s="11" t="s">
        <v>914</v>
      </c>
      <c r="B4641" s="11">
        <v>2014</v>
      </c>
      <c r="C4641" s="11" t="s">
        <v>2529</v>
      </c>
      <c r="D4641" s="11" t="s">
        <v>11468</v>
      </c>
      <c r="G4641" s="11" t="s">
        <v>917</v>
      </c>
    </row>
    <row r="4642" spans="1:7" x14ac:dyDescent="0.3">
      <c r="A4642" s="11" t="s">
        <v>8326</v>
      </c>
      <c r="B4642" s="11">
        <v>2021</v>
      </c>
      <c r="C4642" s="11" t="s">
        <v>8327</v>
      </c>
      <c r="D4642" s="11" t="s">
        <v>597</v>
      </c>
      <c r="E4642" s="11">
        <v>58</v>
      </c>
      <c r="F4642" s="11">
        <v>5</v>
      </c>
      <c r="G4642" s="11">
        <v>102643</v>
      </c>
    </row>
    <row r="4643" spans="1:7" x14ac:dyDescent="0.3">
      <c r="A4643" s="11" t="s">
        <v>14255</v>
      </c>
      <c r="B4643" s="11">
        <v>2019</v>
      </c>
      <c r="C4643" s="11" t="s">
        <v>14256</v>
      </c>
      <c r="D4643" s="11" t="s">
        <v>630</v>
      </c>
      <c r="G4643" s="11" t="s">
        <v>14257</v>
      </c>
    </row>
    <row r="4644" spans="1:7" x14ac:dyDescent="0.3">
      <c r="A4644" s="11" t="s">
        <v>14258</v>
      </c>
      <c r="B4644" s="11">
        <v>2019</v>
      </c>
      <c r="C4644" s="11" t="s">
        <v>14259</v>
      </c>
      <c r="D4644" s="11" t="s">
        <v>4161</v>
      </c>
      <c r="G4644" s="11" t="s">
        <v>14260</v>
      </c>
    </row>
    <row r="4645" spans="1:7" x14ac:dyDescent="0.3">
      <c r="A4645" s="11" t="s">
        <v>14261</v>
      </c>
      <c r="B4645" s="11">
        <v>2020</v>
      </c>
      <c r="C4645" s="11" t="s">
        <v>14262</v>
      </c>
      <c r="D4645" s="11" t="s">
        <v>11099</v>
      </c>
      <c r="E4645" s="11">
        <v>79</v>
      </c>
      <c r="G4645" s="11">
        <v>101268</v>
      </c>
    </row>
    <row r="4646" spans="1:7" x14ac:dyDescent="0.3">
      <c r="A4646" s="11" t="s">
        <v>14263</v>
      </c>
      <c r="B4646" s="11">
        <v>2021</v>
      </c>
      <c r="C4646" s="11" t="s">
        <v>14264</v>
      </c>
      <c r="D4646" s="11" t="s">
        <v>10229</v>
      </c>
      <c r="E4646" s="11">
        <v>7</v>
      </c>
      <c r="F4646" s="11">
        <v>3</v>
      </c>
      <c r="G4646" s="11" t="s">
        <v>14265</v>
      </c>
    </row>
    <row r="4647" spans="1:7" x14ac:dyDescent="0.3">
      <c r="A4647" s="11" t="s">
        <v>14266</v>
      </c>
      <c r="B4647" s="11">
        <v>2020</v>
      </c>
      <c r="C4647" s="11" t="s">
        <v>14267</v>
      </c>
      <c r="D4647" s="11" t="s">
        <v>1239</v>
      </c>
      <c r="E4647" s="11">
        <v>15</v>
      </c>
      <c r="F4647" s="11">
        <v>8</v>
      </c>
      <c r="G4647" s="11" t="s">
        <v>14268</v>
      </c>
    </row>
    <row r="4648" spans="1:7" x14ac:dyDescent="0.3">
      <c r="A4648" s="11" t="s">
        <v>14269</v>
      </c>
      <c r="B4648" s="11">
        <v>2020</v>
      </c>
      <c r="C4648" s="11" t="s">
        <v>14270</v>
      </c>
      <c r="D4648" s="11" t="s">
        <v>14271</v>
      </c>
    </row>
    <row r="4649" spans="1:7" x14ac:dyDescent="0.3">
      <c r="A4649" s="11" t="s">
        <v>14272</v>
      </c>
      <c r="B4649" s="11">
        <v>2022</v>
      </c>
      <c r="C4649" s="11" t="s">
        <v>14273</v>
      </c>
      <c r="D4649" s="11" t="s">
        <v>4634</v>
      </c>
      <c r="E4649" s="11">
        <v>28</v>
      </c>
      <c r="G4649" s="11">
        <v>100198</v>
      </c>
    </row>
    <row r="4650" spans="1:7" x14ac:dyDescent="0.3">
      <c r="A4650" s="11" t="s">
        <v>14274</v>
      </c>
      <c r="B4650" s="11">
        <v>2020</v>
      </c>
      <c r="C4650" s="11" t="s">
        <v>14275</v>
      </c>
      <c r="D4650" s="11" t="s">
        <v>14276</v>
      </c>
      <c r="E4650" s="11">
        <v>1</v>
      </c>
      <c r="G4650" s="11" t="s">
        <v>2326</v>
      </c>
    </row>
    <row r="4651" spans="1:7" x14ac:dyDescent="0.3">
      <c r="A4651" s="11" t="s">
        <v>14277</v>
      </c>
      <c r="B4651" s="11">
        <v>2019</v>
      </c>
      <c r="C4651" s="11" t="s">
        <v>14278</v>
      </c>
      <c r="D4651" s="11" t="s">
        <v>11540</v>
      </c>
      <c r="E4651" s="11">
        <v>13</v>
      </c>
      <c r="G4651" s="11">
        <v>20</v>
      </c>
    </row>
    <row r="4652" spans="1:7" x14ac:dyDescent="0.3">
      <c r="A4652" s="11" t="s">
        <v>14279</v>
      </c>
      <c r="B4652" s="11">
        <v>2020</v>
      </c>
      <c r="C4652" s="11" t="s">
        <v>14280</v>
      </c>
      <c r="D4652" s="11" t="s">
        <v>597</v>
      </c>
      <c r="E4652" s="11">
        <v>57</v>
      </c>
      <c r="F4652" s="11">
        <v>4</v>
      </c>
      <c r="G4652" s="11">
        <v>102250</v>
      </c>
    </row>
    <row r="4653" spans="1:7" x14ac:dyDescent="0.3">
      <c r="A4653" s="11" t="s">
        <v>14281</v>
      </c>
      <c r="B4653" s="11">
        <v>2016</v>
      </c>
      <c r="C4653" s="11" t="s">
        <v>14282</v>
      </c>
      <c r="D4653" s="11" t="s">
        <v>14283</v>
      </c>
      <c r="E4653" s="11">
        <v>15</v>
      </c>
      <c r="F4653" s="11">
        <v>4</v>
      </c>
      <c r="G4653" s="11" t="s">
        <v>14284</v>
      </c>
    </row>
    <row r="4654" spans="1:7" x14ac:dyDescent="0.3">
      <c r="A4654" s="11" t="s">
        <v>14285</v>
      </c>
      <c r="B4654" s="11">
        <v>2021</v>
      </c>
      <c r="C4654" s="11" t="s">
        <v>14286</v>
      </c>
      <c r="D4654" s="11" t="s">
        <v>906</v>
      </c>
      <c r="E4654" s="11">
        <v>9</v>
      </c>
      <c r="G4654" s="11" t="s">
        <v>14287</v>
      </c>
    </row>
    <row r="4655" spans="1:7" x14ac:dyDescent="0.3">
      <c r="A4655" s="11" t="s">
        <v>14288</v>
      </c>
      <c r="B4655" s="11">
        <v>2003</v>
      </c>
      <c r="C4655" s="11" t="s">
        <v>14289</v>
      </c>
      <c r="D4655" s="11" t="s">
        <v>3435</v>
      </c>
      <c r="E4655" s="11">
        <v>54</v>
      </c>
      <c r="F4655" s="11">
        <v>1</v>
      </c>
      <c r="G4655" s="11" t="s">
        <v>14290</v>
      </c>
    </row>
    <row r="4656" spans="1:7" x14ac:dyDescent="0.3">
      <c r="A4656" s="11" t="s">
        <v>6215</v>
      </c>
      <c r="B4656" s="11">
        <v>2014</v>
      </c>
      <c r="C4656" s="11" t="s">
        <v>10985</v>
      </c>
      <c r="D4656" s="11" t="s">
        <v>11468</v>
      </c>
      <c r="G4656" s="11" t="s">
        <v>1057</v>
      </c>
    </row>
    <row r="4657" spans="1:7" x14ac:dyDescent="0.3">
      <c r="A4657" s="11" t="s">
        <v>3652</v>
      </c>
      <c r="B4657" s="11">
        <v>2019</v>
      </c>
      <c r="C4657" s="11" t="s">
        <v>135</v>
      </c>
      <c r="D4657" s="11" t="s">
        <v>437</v>
      </c>
      <c r="E4657" s="11">
        <v>93</v>
      </c>
      <c r="G4657" s="11" t="s">
        <v>622</v>
      </c>
    </row>
    <row r="4658" spans="1:7" x14ac:dyDescent="0.3">
      <c r="A4658" s="11" t="s">
        <v>2875</v>
      </c>
      <c r="B4658" s="11">
        <v>2018</v>
      </c>
      <c r="C4658" s="11" t="s">
        <v>2876</v>
      </c>
      <c r="D4658" s="11" t="s">
        <v>2877</v>
      </c>
      <c r="E4658" s="11">
        <v>9</v>
      </c>
      <c r="F4658" s="11">
        <v>1</v>
      </c>
      <c r="G4658" s="11" t="s">
        <v>1950</v>
      </c>
    </row>
    <row r="4659" spans="1:7" x14ac:dyDescent="0.3">
      <c r="A4659" s="11" t="s">
        <v>14291</v>
      </c>
      <c r="B4659" s="11">
        <v>2019</v>
      </c>
      <c r="C4659" s="11" t="s">
        <v>14292</v>
      </c>
      <c r="D4659" s="11" t="s">
        <v>1298</v>
      </c>
      <c r="E4659" s="11">
        <v>571</v>
      </c>
      <c r="F4659" s="11">
        <v>7766</v>
      </c>
      <c r="G4659" s="11" t="s">
        <v>14293</v>
      </c>
    </row>
    <row r="4660" spans="1:7" x14ac:dyDescent="0.3">
      <c r="A4660" s="11" t="s">
        <v>2916</v>
      </c>
      <c r="B4660" s="11">
        <v>2018</v>
      </c>
      <c r="C4660" s="11" t="s">
        <v>2917</v>
      </c>
      <c r="D4660" s="11" t="s">
        <v>2918</v>
      </c>
      <c r="E4660" s="11">
        <v>115</v>
      </c>
      <c r="F4660" s="11">
        <v>49</v>
      </c>
      <c r="G4660" s="11" t="s">
        <v>14294</v>
      </c>
    </row>
    <row r="4661" spans="1:7" x14ac:dyDescent="0.3">
      <c r="A4661" s="11" t="s">
        <v>14295</v>
      </c>
      <c r="B4661" s="11">
        <v>2018</v>
      </c>
      <c r="C4661" s="11" t="s">
        <v>14296</v>
      </c>
      <c r="D4661" s="11" t="s">
        <v>1520</v>
      </c>
      <c r="E4661" s="11">
        <v>20</v>
      </c>
      <c r="F4661" s="11">
        <v>10</v>
      </c>
      <c r="G4661" s="11" t="s">
        <v>14297</v>
      </c>
    </row>
    <row r="4662" spans="1:7" x14ac:dyDescent="0.3">
      <c r="A4662" s="11" t="s">
        <v>14298</v>
      </c>
      <c r="B4662" s="11">
        <v>2020</v>
      </c>
      <c r="C4662" s="11" t="s">
        <v>14299</v>
      </c>
      <c r="D4662" s="11" t="s">
        <v>14300</v>
      </c>
      <c r="E4662" s="11">
        <v>19</v>
      </c>
      <c r="F4662" s="11">
        <v>2</v>
      </c>
      <c r="G4662" s="11" t="s">
        <v>14301</v>
      </c>
    </row>
    <row r="4663" spans="1:7" x14ac:dyDescent="0.3">
      <c r="A4663" s="11" t="s">
        <v>14302</v>
      </c>
      <c r="B4663" s="11">
        <v>2021</v>
      </c>
      <c r="C4663" s="11" t="s">
        <v>14303</v>
      </c>
      <c r="D4663" s="11" t="s">
        <v>14304</v>
      </c>
      <c r="E4663" s="11">
        <v>45</v>
      </c>
      <c r="F4663" s="11">
        <v>1</v>
      </c>
      <c r="G4663" s="11" t="s">
        <v>14305</v>
      </c>
    </row>
    <row r="4664" spans="1:7" x14ac:dyDescent="0.3">
      <c r="A4664" s="11" t="s">
        <v>1511</v>
      </c>
      <c r="B4664" s="11">
        <v>2010</v>
      </c>
      <c r="C4664" s="11" t="s">
        <v>1512</v>
      </c>
      <c r="D4664" s="11" t="s">
        <v>1513</v>
      </c>
      <c r="E4664" s="11">
        <v>29</v>
      </c>
      <c r="F4664" s="11">
        <v>1</v>
      </c>
      <c r="G4664" s="11" t="s">
        <v>2948</v>
      </c>
    </row>
    <row r="4665" spans="1:7" x14ac:dyDescent="0.3">
      <c r="A4665" s="11" t="s">
        <v>14306</v>
      </c>
      <c r="B4665" s="11">
        <v>2018</v>
      </c>
      <c r="C4665" s="11" t="s">
        <v>14307</v>
      </c>
      <c r="D4665" s="11" t="s">
        <v>1520</v>
      </c>
      <c r="E4665" s="11">
        <v>20</v>
      </c>
      <c r="F4665" s="11">
        <v>4</v>
      </c>
      <c r="G4665" s="11" t="s">
        <v>14308</v>
      </c>
    </row>
    <row r="4666" spans="1:7" x14ac:dyDescent="0.3">
      <c r="A4666" s="11" t="s">
        <v>14309</v>
      </c>
      <c r="B4666" s="11">
        <v>2020</v>
      </c>
      <c r="C4666" s="11" t="s">
        <v>14310</v>
      </c>
      <c r="D4666" s="11" t="s">
        <v>14240</v>
      </c>
      <c r="E4666" s="11">
        <v>3</v>
      </c>
      <c r="F4666" s="11">
        <v>2</v>
      </c>
      <c r="G4666" s="11" t="s">
        <v>14311</v>
      </c>
    </row>
    <row r="4667" spans="1:7" x14ac:dyDescent="0.3">
      <c r="A4667" s="11" t="s">
        <v>14309</v>
      </c>
      <c r="B4667" s="11" t="s">
        <v>14312</v>
      </c>
      <c r="C4667" s="11" t="s">
        <v>14313</v>
      </c>
      <c r="D4667" s="11" t="s">
        <v>14314</v>
      </c>
      <c r="G4667" s="11" t="s">
        <v>14315</v>
      </c>
    </row>
    <row r="4668" spans="1:7" x14ac:dyDescent="0.3">
      <c r="A4668" s="11" t="s">
        <v>14309</v>
      </c>
      <c r="B4668" s="11" t="s">
        <v>10943</v>
      </c>
      <c r="C4668" s="11" t="s">
        <v>14316</v>
      </c>
      <c r="D4668" s="11" t="s">
        <v>14317</v>
      </c>
      <c r="G4668" s="11" t="s">
        <v>14318</v>
      </c>
    </row>
    <row r="4669" spans="1:7" x14ac:dyDescent="0.3">
      <c r="A4669" s="11" t="s">
        <v>14319</v>
      </c>
      <c r="B4669" s="11">
        <v>2020</v>
      </c>
      <c r="C4669" s="11" t="s">
        <v>14320</v>
      </c>
      <c r="D4669" s="11" t="s">
        <v>8943</v>
      </c>
      <c r="E4669" s="11">
        <v>26</v>
      </c>
      <c r="F4669" s="11">
        <v>4</v>
      </c>
      <c r="G4669" s="11" t="s">
        <v>14321</v>
      </c>
    </row>
    <row r="4670" spans="1:7" x14ac:dyDescent="0.3">
      <c r="A4670" s="11" t="s">
        <v>14322</v>
      </c>
      <c r="B4670" s="11">
        <v>2022</v>
      </c>
      <c r="C4670" s="11" t="s">
        <v>14323</v>
      </c>
      <c r="D4670" s="11" t="s">
        <v>14324</v>
      </c>
      <c r="G4670" s="11" t="s">
        <v>14325</v>
      </c>
    </row>
    <row r="4671" spans="1:7" x14ac:dyDescent="0.3">
      <c r="A4671" s="11" t="s">
        <v>14326</v>
      </c>
      <c r="B4671" s="11">
        <v>2017</v>
      </c>
      <c r="C4671" s="11" t="s">
        <v>14327</v>
      </c>
      <c r="D4671" s="11" t="s">
        <v>14314</v>
      </c>
      <c r="G4671" s="11" t="s">
        <v>14328</v>
      </c>
    </row>
    <row r="4672" spans="1:7" x14ac:dyDescent="0.3">
      <c r="A4672" s="11" t="s">
        <v>14329</v>
      </c>
      <c r="B4672" s="11">
        <v>2020</v>
      </c>
      <c r="C4672" s="11" t="s">
        <v>14330</v>
      </c>
      <c r="D4672" s="11" t="s">
        <v>4118</v>
      </c>
      <c r="G4672" s="11" t="s">
        <v>14331</v>
      </c>
    </row>
    <row r="4673" spans="1:8" x14ac:dyDescent="0.3">
      <c r="A4673" s="11" t="s">
        <v>14332</v>
      </c>
      <c r="B4673" s="11">
        <v>2019</v>
      </c>
      <c r="C4673" s="11" t="s">
        <v>14333</v>
      </c>
      <c r="D4673" s="11" t="s">
        <v>4161</v>
      </c>
      <c r="G4673" s="11" t="s">
        <v>14334</v>
      </c>
    </row>
    <row r="4674" spans="1:8" x14ac:dyDescent="0.3">
      <c r="A4674" s="11" t="s">
        <v>14335</v>
      </c>
      <c r="B4674" s="11">
        <v>2019</v>
      </c>
      <c r="C4674" s="11" t="s">
        <v>14336</v>
      </c>
      <c r="D4674" s="11" t="s">
        <v>2653</v>
      </c>
      <c r="G4674" s="11" t="s">
        <v>14337</v>
      </c>
    </row>
    <row r="4675" spans="1:8" x14ac:dyDescent="0.3">
      <c r="A4675" s="11" t="s">
        <v>14338</v>
      </c>
      <c r="B4675" s="11">
        <v>2018</v>
      </c>
      <c r="C4675" s="11" t="s">
        <v>14339</v>
      </c>
      <c r="D4675" s="11" t="s">
        <v>597</v>
      </c>
      <c r="E4675" s="11">
        <v>54</v>
      </c>
      <c r="F4675" s="11">
        <v>2</v>
      </c>
      <c r="G4675" s="11" t="s">
        <v>14340</v>
      </c>
    </row>
    <row r="4676" spans="1:8" x14ac:dyDescent="0.3">
      <c r="A4676" s="11" t="s">
        <v>14341</v>
      </c>
      <c r="B4676" s="11">
        <v>2024</v>
      </c>
      <c r="C4676" s="11" t="s">
        <v>14342</v>
      </c>
      <c r="D4676" s="11" t="s">
        <v>10582</v>
      </c>
      <c r="E4676" s="11">
        <v>57</v>
      </c>
      <c r="F4676" s="11">
        <v>10</v>
      </c>
      <c r="G4676" s="11">
        <v>284</v>
      </c>
      <c r="H4676" s="11" t="s">
        <v>14343</v>
      </c>
    </row>
    <row r="4677" spans="1:8" x14ac:dyDescent="0.3">
      <c r="A4677" s="11" t="s">
        <v>14344</v>
      </c>
      <c r="B4677" s="11">
        <v>2022</v>
      </c>
      <c r="C4677" s="11" t="s">
        <v>14345</v>
      </c>
      <c r="D4677" s="11" t="s">
        <v>14346</v>
      </c>
      <c r="G4677" s="11" t="s">
        <v>14347</v>
      </c>
      <c r="H4677" s="11" t="s">
        <v>14348</v>
      </c>
    </row>
    <row r="4678" spans="1:8" x14ac:dyDescent="0.3">
      <c r="A4678" s="11" t="s">
        <v>14349</v>
      </c>
      <c r="B4678" s="11">
        <v>2024</v>
      </c>
      <c r="C4678" s="11" t="s">
        <v>14350</v>
      </c>
      <c r="D4678" s="11" t="s">
        <v>14351</v>
      </c>
      <c r="E4678" s="11">
        <v>11</v>
      </c>
      <c r="F4678" s="11">
        <v>12</v>
      </c>
      <c r="G4678" s="11" t="s">
        <v>14352</v>
      </c>
      <c r="H4678" s="11" t="s">
        <v>14353</v>
      </c>
    </row>
    <row r="4679" spans="1:8" x14ac:dyDescent="0.3">
      <c r="A4679" s="11" t="s">
        <v>14354</v>
      </c>
      <c r="B4679" s="11">
        <v>2024</v>
      </c>
      <c r="C4679" s="11" t="s">
        <v>14355</v>
      </c>
      <c r="D4679" s="11" t="s">
        <v>14356</v>
      </c>
      <c r="G4679" s="8" t="s">
        <v>14357</v>
      </c>
    </row>
    <row r="4680" spans="1:8" x14ac:dyDescent="0.3">
      <c r="A4680" s="11" t="s">
        <v>14358</v>
      </c>
      <c r="B4680" s="11">
        <v>2022</v>
      </c>
      <c r="C4680" s="11" t="s">
        <v>14359</v>
      </c>
      <c r="D4680" s="11" t="s">
        <v>14360</v>
      </c>
    </row>
    <row r="4681" spans="1:8" x14ac:dyDescent="0.3">
      <c r="A4681" s="11" t="s">
        <v>14361</v>
      </c>
      <c r="B4681" s="11">
        <v>2024</v>
      </c>
      <c r="C4681" s="11" t="s">
        <v>14362</v>
      </c>
      <c r="D4681" s="11"/>
      <c r="G4681" s="8" t="s">
        <v>14363</v>
      </c>
    </row>
    <row r="4682" spans="1:8" x14ac:dyDescent="0.3">
      <c r="A4682" s="11" t="s">
        <v>14364</v>
      </c>
      <c r="B4682" s="11">
        <v>2022</v>
      </c>
      <c r="C4682" s="11" t="s">
        <v>14365</v>
      </c>
      <c r="D4682" s="11" t="s">
        <v>14366</v>
      </c>
      <c r="G4682" s="11" t="s">
        <v>2624</v>
      </c>
      <c r="H4682" s="11" t="s">
        <v>14367</v>
      </c>
    </row>
    <row r="4683" spans="1:8" x14ac:dyDescent="0.3">
      <c r="A4683" s="11" t="s">
        <v>14368</v>
      </c>
      <c r="B4683" s="11">
        <v>2024</v>
      </c>
      <c r="C4683" s="11" t="s">
        <v>14369</v>
      </c>
      <c r="D4683" s="11" t="s">
        <v>715</v>
      </c>
      <c r="E4683" s="11">
        <v>12</v>
      </c>
      <c r="G4683" s="11" t="s">
        <v>14370</v>
      </c>
      <c r="H4683" s="11" t="s">
        <v>14371</v>
      </c>
    </row>
    <row r="4684" spans="1:8" x14ac:dyDescent="0.3">
      <c r="A4684" s="11" t="s">
        <v>14372</v>
      </c>
      <c r="B4684" s="11">
        <v>2016</v>
      </c>
      <c r="C4684" s="11" t="s">
        <v>14373</v>
      </c>
      <c r="D4684" s="11" t="s">
        <v>14374</v>
      </c>
      <c r="E4684" s="11">
        <v>9517</v>
      </c>
      <c r="G4684" s="11" t="s">
        <v>14375</v>
      </c>
      <c r="H4684" s="11" t="s">
        <v>14376</v>
      </c>
    </row>
    <row r="4685" spans="1:8" x14ac:dyDescent="0.3">
      <c r="A4685" s="11" t="s">
        <v>14377</v>
      </c>
      <c r="B4685" s="11">
        <v>2021</v>
      </c>
      <c r="C4685" s="11" t="s">
        <v>12214</v>
      </c>
      <c r="D4685" s="11" t="s">
        <v>14378</v>
      </c>
      <c r="G4685" s="11" t="s">
        <v>12215</v>
      </c>
    </row>
    <row r="4686" spans="1:8" x14ac:dyDescent="0.3">
      <c r="A4686" s="11" t="s">
        <v>14379</v>
      </c>
      <c r="B4686" s="11">
        <v>2022</v>
      </c>
      <c r="C4686" s="11" t="s">
        <v>14380</v>
      </c>
      <c r="D4686" s="11" t="s">
        <v>14381</v>
      </c>
    </row>
    <row r="4687" spans="1:8" x14ac:dyDescent="0.3">
      <c r="A4687" s="11" t="s">
        <v>14382</v>
      </c>
      <c r="B4687" s="11">
        <v>2024</v>
      </c>
      <c r="C4687" s="11" t="s">
        <v>14383</v>
      </c>
      <c r="D4687" s="11"/>
      <c r="G4687" s="8" t="s">
        <v>14384</v>
      </c>
    </row>
    <row r="4688" spans="1:8" x14ac:dyDescent="0.3">
      <c r="A4688" s="11" t="s">
        <v>14385</v>
      </c>
      <c r="B4688" s="11">
        <v>2023</v>
      </c>
      <c r="C4688" s="11" t="s">
        <v>14386</v>
      </c>
      <c r="D4688" s="11" t="s">
        <v>14387</v>
      </c>
    </row>
    <row r="4689" spans="1:8" x14ac:dyDescent="0.3">
      <c r="A4689" s="11" t="s">
        <v>14388</v>
      </c>
      <c r="B4689" s="11">
        <v>2024</v>
      </c>
      <c r="C4689" s="11" t="s">
        <v>14389</v>
      </c>
      <c r="D4689" s="11" t="s">
        <v>14390</v>
      </c>
    </row>
    <row r="4690" spans="1:8" x14ac:dyDescent="0.3">
      <c r="A4690" s="11" t="s">
        <v>14391</v>
      </c>
      <c r="B4690" s="11">
        <v>2025</v>
      </c>
      <c r="C4690" s="11" t="s">
        <v>14392</v>
      </c>
      <c r="D4690" s="11" t="s">
        <v>5291</v>
      </c>
      <c r="E4690" s="11">
        <v>57</v>
      </c>
      <c r="F4690" s="11">
        <v>7</v>
      </c>
      <c r="H4690" s="11" t="s">
        <v>14393</v>
      </c>
    </row>
    <row r="4691" spans="1:8" x14ac:dyDescent="0.3">
      <c r="A4691" s="11" t="s">
        <v>14394</v>
      </c>
      <c r="B4691" s="11">
        <v>2017</v>
      </c>
      <c r="C4691" s="11" t="s">
        <v>14395</v>
      </c>
      <c r="D4691" s="11" t="s">
        <v>14396</v>
      </c>
      <c r="G4691" s="11" t="s">
        <v>1717</v>
      </c>
      <c r="H4691" s="11" t="s">
        <v>14397</v>
      </c>
    </row>
    <row r="4692" spans="1:8" x14ac:dyDescent="0.3">
      <c r="A4692" s="11" t="s">
        <v>14398</v>
      </c>
      <c r="B4692" s="11">
        <v>2019</v>
      </c>
      <c r="C4692" s="11" t="s">
        <v>14399</v>
      </c>
      <c r="D4692" s="11" t="s">
        <v>728</v>
      </c>
      <c r="E4692" s="11" t="s">
        <v>14400</v>
      </c>
    </row>
    <row r="4693" spans="1:8" x14ac:dyDescent="0.3">
      <c r="A4693" s="11" t="s">
        <v>14401</v>
      </c>
      <c r="B4693" s="11">
        <v>2019</v>
      </c>
      <c r="C4693" s="11" t="s">
        <v>531</v>
      </c>
      <c r="D4693" s="11" t="s">
        <v>14402</v>
      </c>
      <c r="E4693" s="11">
        <v>36</v>
      </c>
      <c r="F4693" s="11">
        <v>5</v>
      </c>
      <c r="G4693" s="11" t="s">
        <v>533</v>
      </c>
      <c r="H4693" s="11" t="s">
        <v>534</v>
      </c>
    </row>
    <row r="4694" spans="1:8" x14ac:dyDescent="0.3">
      <c r="A4694" s="11" t="s">
        <v>11940</v>
      </c>
      <c r="B4694" s="11">
        <v>2020</v>
      </c>
      <c r="C4694" s="11" t="s">
        <v>11941</v>
      </c>
      <c r="D4694" s="11" t="s">
        <v>14403</v>
      </c>
    </row>
    <row r="4695" spans="1:8" x14ac:dyDescent="0.3">
      <c r="A4695" s="11" t="s">
        <v>14404</v>
      </c>
      <c r="B4695" s="11">
        <v>2021</v>
      </c>
      <c r="C4695" s="11" t="s">
        <v>14405</v>
      </c>
      <c r="D4695" s="11" t="s">
        <v>14406</v>
      </c>
      <c r="G4695" s="11" t="s">
        <v>14407</v>
      </c>
    </row>
    <row r="4696" spans="1:8" x14ac:dyDescent="0.3">
      <c r="A4696" s="11" t="s">
        <v>14408</v>
      </c>
      <c r="B4696" s="11">
        <v>2024</v>
      </c>
      <c r="C4696" s="11" t="s">
        <v>14409</v>
      </c>
      <c r="D4696" s="11" t="s">
        <v>5374</v>
      </c>
    </row>
    <row r="4697" spans="1:8" x14ac:dyDescent="0.3">
      <c r="A4697" s="11" t="s">
        <v>14410</v>
      </c>
      <c r="B4697" s="11">
        <v>2021</v>
      </c>
      <c r="C4697" s="11" t="s">
        <v>14411</v>
      </c>
      <c r="D4697" s="11" t="s">
        <v>14412</v>
      </c>
      <c r="G4697" s="11" t="s">
        <v>11947</v>
      </c>
      <c r="H4697" s="11" t="s">
        <v>11948</v>
      </c>
    </row>
    <row r="4698" spans="1:8" x14ac:dyDescent="0.3">
      <c r="A4698" s="11" t="s">
        <v>14413</v>
      </c>
      <c r="B4698" s="11">
        <v>2018</v>
      </c>
      <c r="C4698" s="11" t="s">
        <v>14414</v>
      </c>
      <c r="D4698" s="11" t="s">
        <v>14415</v>
      </c>
      <c r="E4698" s="11">
        <v>2263</v>
      </c>
    </row>
    <row r="4699" spans="1:8" x14ac:dyDescent="0.3">
      <c r="A4699" s="11" t="s">
        <v>14416</v>
      </c>
      <c r="B4699" s="11">
        <v>2022</v>
      </c>
      <c r="C4699" s="11" t="s">
        <v>14417</v>
      </c>
      <c r="D4699" s="11" t="s">
        <v>14360</v>
      </c>
      <c r="G4699" s="11" t="s">
        <v>12264</v>
      </c>
      <c r="H4699" s="11" t="s">
        <v>12265</v>
      </c>
    </row>
    <row r="4700" spans="1:8" x14ac:dyDescent="0.3">
      <c r="A4700" s="11" t="s">
        <v>14418</v>
      </c>
      <c r="B4700" s="11">
        <v>2022</v>
      </c>
      <c r="C4700" s="11" t="s">
        <v>14419</v>
      </c>
      <c r="D4700" s="11" t="s">
        <v>14360</v>
      </c>
      <c r="G4700" s="11" t="s">
        <v>12268</v>
      </c>
      <c r="H4700" s="11" t="s">
        <v>12269</v>
      </c>
    </row>
    <row r="4701" spans="1:8" x14ac:dyDescent="0.3">
      <c r="A4701" s="11" t="s">
        <v>14420</v>
      </c>
      <c r="B4701" s="11">
        <v>2022</v>
      </c>
      <c r="C4701" s="11" t="s">
        <v>14421</v>
      </c>
      <c r="D4701" s="11" t="s">
        <v>14360</v>
      </c>
      <c r="G4701" s="11" t="s">
        <v>12098</v>
      </c>
      <c r="H4701" s="11" t="s">
        <v>12099</v>
      </c>
    </row>
    <row r="4702" spans="1:8" x14ac:dyDescent="0.3">
      <c r="A4702" s="11" t="s">
        <v>7799</v>
      </c>
      <c r="B4702" s="11">
        <v>2019</v>
      </c>
      <c r="C4702" s="11" t="s">
        <v>3718</v>
      </c>
      <c r="D4702" s="11" t="s">
        <v>14422</v>
      </c>
      <c r="G4702" s="11" t="s">
        <v>839</v>
      </c>
      <c r="H4702" s="11" t="s">
        <v>8246</v>
      </c>
    </row>
    <row r="4703" spans="1:8" x14ac:dyDescent="0.3">
      <c r="A4703" s="11" t="s">
        <v>14423</v>
      </c>
      <c r="B4703" s="11">
        <v>2019</v>
      </c>
      <c r="C4703" s="11" t="s">
        <v>12170</v>
      </c>
      <c r="D4703" s="11" t="s">
        <v>14424</v>
      </c>
    </row>
    <row r="4704" spans="1:8" x14ac:dyDescent="0.3">
      <c r="A4704" s="11" t="s">
        <v>14425</v>
      </c>
      <c r="B4704" s="11">
        <v>2020</v>
      </c>
      <c r="C4704" s="11" t="s">
        <v>14426</v>
      </c>
      <c r="D4704" s="11" t="s">
        <v>728</v>
      </c>
      <c r="E4704" s="11" t="s">
        <v>14427</v>
      </c>
    </row>
    <row r="4705" spans="1:8" x14ac:dyDescent="0.3">
      <c r="A4705" s="11" t="s">
        <v>14428</v>
      </c>
      <c r="B4705" s="11">
        <v>2019</v>
      </c>
      <c r="C4705" s="11" t="s">
        <v>14429</v>
      </c>
      <c r="D4705" s="11" t="s">
        <v>728</v>
      </c>
      <c r="E4705" s="11" t="s">
        <v>14430</v>
      </c>
    </row>
    <row r="4706" spans="1:8" x14ac:dyDescent="0.3">
      <c r="A4706" s="11" t="s">
        <v>14431</v>
      </c>
      <c r="B4706" s="11">
        <v>2024</v>
      </c>
      <c r="C4706" s="11" t="s">
        <v>14432</v>
      </c>
      <c r="D4706" s="11" t="s">
        <v>14433</v>
      </c>
    </row>
    <row r="4707" spans="1:8" x14ac:dyDescent="0.3">
      <c r="A4707" s="11" t="s">
        <v>14434</v>
      </c>
      <c r="B4707" s="11">
        <v>2024</v>
      </c>
      <c r="C4707" s="11" t="s">
        <v>14435</v>
      </c>
      <c r="D4707" s="11" t="s">
        <v>1720</v>
      </c>
      <c r="E4707" s="11" t="s">
        <v>14436</v>
      </c>
    </row>
    <row r="4708" spans="1:8" x14ac:dyDescent="0.3">
      <c r="A4708" s="11" t="s">
        <v>14437</v>
      </c>
      <c r="B4708" s="11">
        <v>2024</v>
      </c>
      <c r="C4708" s="11" t="s">
        <v>14438</v>
      </c>
      <c r="D4708" s="11" t="s">
        <v>14439</v>
      </c>
    </row>
    <row r="4709" spans="1:8" x14ac:dyDescent="0.3">
      <c r="A4709" s="11" t="s">
        <v>14440</v>
      </c>
      <c r="B4709" s="11">
        <v>2014</v>
      </c>
      <c r="C4709" s="11" t="s">
        <v>14441</v>
      </c>
      <c r="D4709" s="11" t="s">
        <v>14442</v>
      </c>
      <c r="G4709" s="11" t="s">
        <v>14443</v>
      </c>
      <c r="H4709" s="11" t="s">
        <v>14444</v>
      </c>
    </row>
    <row r="4710" spans="1:8" x14ac:dyDescent="0.3">
      <c r="A4710" s="11" t="s">
        <v>14445</v>
      </c>
      <c r="B4710" s="11">
        <v>2013</v>
      </c>
      <c r="C4710" s="11" t="s">
        <v>14446</v>
      </c>
      <c r="D4710" s="11" t="s">
        <v>14447</v>
      </c>
      <c r="G4710" s="11" t="s">
        <v>14448</v>
      </c>
      <c r="H4710" s="11" t="s">
        <v>14449</v>
      </c>
    </row>
    <row r="4711" spans="1:8" x14ac:dyDescent="0.3">
      <c r="A4711" s="11" t="s">
        <v>14450</v>
      </c>
      <c r="B4711" s="11">
        <v>2018</v>
      </c>
      <c r="C4711" s="11" t="s">
        <v>14451</v>
      </c>
      <c r="D4711" s="11" t="s">
        <v>1091</v>
      </c>
      <c r="E4711" s="11">
        <v>31</v>
      </c>
    </row>
    <row r="4712" spans="1:8" x14ac:dyDescent="0.3">
      <c r="A4712" s="11" t="s">
        <v>14452</v>
      </c>
      <c r="B4712" s="11">
        <v>2010</v>
      </c>
      <c r="C4712" s="11" t="s">
        <v>14453</v>
      </c>
      <c r="D4712" s="11" t="s">
        <v>8867</v>
      </c>
      <c r="E4712" s="11">
        <v>16</v>
      </c>
      <c r="F4712" s="11">
        <v>6</v>
      </c>
      <c r="G4712" s="11" t="s">
        <v>14454</v>
      </c>
    </row>
    <row r="4713" spans="1:8" x14ac:dyDescent="0.3">
      <c r="A4713" s="11" t="s">
        <v>14455</v>
      </c>
      <c r="B4713" s="11">
        <v>2021</v>
      </c>
      <c r="C4713" s="11" t="s">
        <v>14456</v>
      </c>
      <c r="D4713" s="11" t="s">
        <v>715</v>
      </c>
      <c r="E4713" s="11">
        <v>9</v>
      </c>
      <c r="G4713" s="11" t="s">
        <v>14457</v>
      </c>
    </row>
    <row r="4714" spans="1:8" x14ac:dyDescent="0.3">
      <c r="A4714" s="11" t="s">
        <v>14458</v>
      </c>
      <c r="B4714" s="11">
        <v>2015</v>
      </c>
      <c r="C4714" s="11" t="s">
        <v>14459</v>
      </c>
      <c r="D4714" s="11" t="s">
        <v>10406</v>
      </c>
    </row>
    <row r="4715" spans="1:8" x14ac:dyDescent="0.3">
      <c r="A4715" s="11" t="s">
        <v>14460</v>
      </c>
      <c r="B4715" s="11">
        <v>2009</v>
      </c>
      <c r="C4715" s="11" t="s">
        <v>14461</v>
      </c>
      <c r="D4715" s="11" t="s">
        <v>14462</v>
      </c>
      <c r="G4715" s="11" t="s">
        <v>14463</v>
      </c>
      <c r="H4715" s="11" t="s">
        <v>14464</v>
      </c>
    </row>
    <row r="4716" spans="1:8" x14ac:dyDescent="0.3">
      <c r="A4716" s="11" t="s">
        <v>14465</v>
      </c>
      <c r="B4716" s="11">
        <v>2020</v>
      </c>
      <c r="C4716" s="11" t="s">
        <v>7986</v>
      </c>
      <c r="D4716" s="11" t="s">
        <v>728</v>
      </c>
      <c r="E4716" s="11" t="s">
        <v>14466</v>
      </c>
    </row>
    <row r="4717" spans="1:8" x14ac:dyDescent="0.3">
      <c r="A4717" s="11" t="s">
        <v>14467</v>
      </c>
      <c r="B4717" s="11">
        <v>2022</v>
      </c>
      <c r="C4717" s="11" t="s">
        <v>14468</v>
      </c>
      <c r="D4717" s="11" t="s">
        <v>14360</v>
      </c>
      <c r="G4717" s="11" t="s">
        <v>14469</v>
      </c>
      <c r="H4717" s="11" t="s">
        <v>14470</v>
      </c>
    </row>
    <row r="4718" spans="1:8" x14ac:dyDescent="0.3">
      <c r="A4718" s="11" t="s">
        <v>14471</v>
      </c>
      <c r="B4718" s="11">
        <v>2017</v>
      </c>
      <c r="C4718" s="11" t="s">
        <v>14472</v>
      </c>
      <c r="D4718" s="11" t="s">
        <v>14473</v>
      </c>
      <c r="G4718" s="11" t="s">
        <v>14474</v>
      </c>
    </row>
    <row r="4719" spans="1:8" x14ac:dyDescent="0.3">
      <c r="A4719" s="11" t="s">
        <v>14475</v>
      </c>
      <c r="B4719" s="11">
        <v>2014</v>
      </c>
      <c r="C4719" s="11" t="s">
        <v>14476</v>
      </c>
      <c r="D4719" s="11" t="s">
        <v>14477</v>
      </c>
      <c r="G4719" s="11" t="s">
        <v>14478</v>
      </c>
    </row>
    <row r="4720" spans="1:8" x14ac:dyDescent="0.3">
      <c r="A4720" s="11" t="s">
        <v>14479</v>
      </c>
      <c r="B4720" s="11">
        <v>2019</v>
      </c>
      <c r="C4720" s="11" t="s">
        <v>7902</v>
      </c>
      <c r="D4720" s="11" t="s">
        <v>14480</v>
      </c>
    </row>
    <row r="4721" spans="1:8" x14ac:dyDescent="0.3">
      <c r="A4721" s="11" t="s">
        <v>14481</v>
      </c>
      <c r="B4721" s="11">
        <v>2023</v>
      </c>
      <c r="C4721" s="11" t="s">
        <v>14482</v>
      </c>
      <c r="D4721" s="11"/>
    </row>
    <row r="4722" spans="1:8" x14ac:dyDescent="0.3">
      <c r="A4722" s="11" t="s">
        <v>14483</v>
      </c>
      <c r="B4722" s="11">
        <v>2022</v>
      </c>
      <c r="C4722" s="11" t="s">
        <v>14484</v>
      </c>
      <c r="D4722" s="11"/>
      <c r="G4722" s="8" t="s">
        <v>10279</v>
      </c>
    </row>
    <row r="4723" spans="1:8" x14ac:dyDescent="0.3">
      <c r="A4723" s="11" t="s">
        <v>7027</v>
      </c>
      <c r="B4723" s="11">
        <v>2017</v>
      </c>
      <c r="C4723" s="11" t="s">
        <v>7028</v>
      </c>
      <c r="D4723" s="11" t="s">
        <v>728</v>
      </c>
      <c r="E4723" s="11" t="s">
        <v>11254</v>
      </c>
    </row>
    <row r="4724" spans="1:8" x14ac:dyDescent="0.3">
      <c r="A4724" s="11" t="s">
        <v>11255</v>
      </c>
      <c r="B4724" s="11">
        <v>2017</v>
      </c>
      <c r="C4724" s="11" t="s">
        <v>1851</v>
      </c>
      <c r="D4724" s="11" t="s">
        <v>9954</v>
      </c>
      <c r="G4724" s="11" t="s">
        <v>8271</v>
      </c>
    </row>
    <row r="4725" spans="1:8" x14ac:dyDescent="0.3">
      <c r="A4725" s="11" t="s">
        <v>4145</v>
      </c>
      <c r="B4725" s="11">
        <v>2020</v>
      </c>
      <c r="C4725" s="11" t="s">
        <v>4146</v>
      </c>
      <c r="D4725" s="11" t="s">
        <v>728</v>
      </c>
      <c r="E4725" s="11" t="s">
        <v>11256</v>
      </c>
    </row>
    <row r="4726" spans="1:8" x14ac:dyDescent="0.3">
      <c r="A4726" s="11" t="s">
        <v>464</v>
      </c>
      <c r="B4726" s="11">
        <v>2020</v>
      </c>
      <c r="C4726" s="11" t="s">
        <v>11257</v>
      </c>
      <c r="D4726" s="11" t="s">
        <v>11258</v>
      </c>
      <c r="G4726" s="11" t="s">
        <v>11259</v>
      </c>
    </row>
    <row r="4727" spans="1:8" x14ac:dyDescent="0.3">
      <c r="A4727" s="11" t="s">
        <v>8225</v>
      </c>
      <c r="B4727" s="11">
        <v>2019</v>
      </c>
      <c r="C4727" s="11" t="s">
        <v>8226</v>
      </c>
      <c r="D4727" s="11" t="s">
        <v>906</v>
      </c>
      <c r="E4727" s="11">
        <v>7</v>
      </c>
      <c r="G4727" s="11" t="s">
        <v>8227</v>
      </c>
    </row>
    <row r="4728" spans="1:8" x14ac:dyDescent="0.3">
      <c r="A4728" s="11" t="s">
        <v>473</v>
      </c>
      <c r="B4728" s="11">
        <v>2017</v>
      </c>
      <c r="C4728" s="11" t="s">
        <v>474</v>
      </c>
      <c r="D4728" s="11" t="s">
        <v>475</v>
      </c>
      <c r="G4728" s="11" t="s">
        <v>476</v>
      </c>
    </row>
    <row r="4729" spans="1:8" x14ac:dyDescent="0.3">
      <c r="A4729" s="11" t="s">
        <v>676</v>
      </c>
      <c r="B4729" s="11">
        <v>2019</v>
      </c>
      <c r="C4729" s="11" t="s">
        <v>677</v>
      </c>
      <c r="D4729" s="11" t="s">
        <v>678</v>
      </c>
      <c r="G4729" s="11" t="s">
        <v>679</v>
      </c>
    </row>
    <row r="4730" spans="1:8" x14ac:dyDescent="0.3">
      <c r="A4730" s="11" t="s">
        <v>4153</v>
      </c>
      <c r="B4730" s="11">
        <v>2019</v>
      </c>
      <c r="C4730" s="11" t="s">
        <v>6337</v>
      </c>
      <c r="D4730" s="11" t="s">
        <v>14485</v>
      </c>
      <c r="G4730" s="11" t="s">
        <v>481</v>
      </c>
    </row>
    <row r="4731" spans="1:8" x14ac:dyDescent="0.3">
      <c r="A4731" s="11" t="s">
        <v>14486</v>
      </c>
      <c r="B4731" s="11">
        <v>2020</v>
      </c>
      <c r="C4731" s="11" t="s">
        <v>14487</v>
      </c>
      <c r="D4731" s="11" t="s">
        <v>4056</v>
      </c>
      <c r="E4731" s="11">
        <v>176</v>
      </c>
      <c r="G4731" s="11" t="s">
        <v>14488</v>
      </c>
    </row>
    <row r="4732" spans="1:8" x14ac:dyDescent="0.3">
      <c r="A4732" s="11" t="s">
        <v>14489</v>
      </c>
      <c r="B4732" s="11">
        <v>2019</v>
      </c>
      <c r="C4732" s="11" t="s">
        <v>14490</v>
      </c>
      <c r="D4732" s="11" t="s">
        <v>14491</v>
      </c>
      <c r="E4732" s="11">
        <v>18</v>
      </c>
      <c r="G4732" s="11" t="s">
        <v>14492</v>
      </c>
    </row>
    <row r="4733" spans="1:8" x14ac:dyDescent="0.3">
      <c r="A4733" s="11" t="s">
        <v>14493</v>
      </c>
      <c r="B4733" s="11">
        <v>2020</v>
      </c>
      <c r="C4733" s="11" t="s">
        <v>14494</v>
      </c>
      <c r="D4733" s="11" t="s">
        <v>14495</v>
      </c>
    </row>
    <row r="4734" spans="1:8" x14ac:dyDescent="0.3">
      <c r="A4734" s="11" t="s">
        <v>14496</v>
      </c>
      <c r="B4734" s="11">
        <v>2021</v>
      </c>
      <c r="C4734" s="11" t="s">
        <v>14497</v>
      </c>
      <c r="D4734" s="11" t="s">
        <v>5239</v>
      </c>
      <c r="E4734" s="11">
        <v>3033</v>
      </c>
    </row>
    <row r="4735" spans="1:8" x14ac:dyDescent="0.3">
      <c r="A4735" s="11" t="s">
        <v>14498</v>
      </c>
      <c r="B4735" s="11">
        <v>2022</v>
      </c>
      <c r="C4735" s="11" t="s">
        <v>14499</v>
      </c>
      <c r="D4735" s="11" t="s">
        <v>14500</v>
      </c>
      <c r="E4735" s="11">
        <v>35</v>
      </c>
      <c r="H4735" s="11" t="s">
        <v>14501</v>
      </c>
    </row>
    <row r="4736" spans="1:8" x14ac:dyDescent="0.3">
      <c r="A4736" s="11" t="s">
        <v>826</v>
      </c>
      <c r="B4736" s="11">
        <v>2017</v>
      </c>
      <c r="C4736" s="11" t="s">
        <v>515</v>
      </c>
      <c r="D4736" s="11" t="s">
        <v>4177</v>
      </c>
      <c r="E4736" s="11">
        <v>11</v>
      </c>
      <c r="F4736" s="11">
        <v>1</v>
      </c>
    </row>
    <row r="4737" spans="1:8" x14ac:dyDescent="0.3">
      <c r="A4737" s="11" t="s">
        <v>14502</v>
      </c>
      <c r="B4737" s="11">
        <v>2020</v>
      </c>
      <c r="C4737" s="11" t="s">
        <v>14503</v>
      </c>
      <c r="D4737" s="11" t="s">
        <v>9676</v>
      </c>
      <c r="E4737" s="11">
        <v>20</v>
      </c>
      <c r="H4737" s="11" t="s">
        <v>14504</v>
      </c>
    </row>
    <row r="4738" spans="1:8" x14ac:dyDescent="0.3">
      <c r="A4738" s="11" t="s">
        <v>14505</v>
      </c>
      <c r="B4738" s="11">
        <v>2021</v>
      </c>
      <c r="C4738" s="11" t="s">
        <v>14506</v>
      </c>
      <c r="D4738" s="11"/>
      <c r="G4738" s="11" t="s">
        <v>14507</v>
      </c>
      <c r="H4738" s="11" t="s">
        <v>14508</v>
      </c>
    </row>
    <row r="4739" spans="1:8" x14ac:dyDescent="0.3">
      <c r="A4739" s="11" t="s">
        <v>10379</v>
      </c>
      <c r="B4739" s="11">
        <v>2017</v>
      </c>
      <c r="C4739" s="11" t="s">
        <v>5404</v>
      </c>
      <c r="D4739" s="11" t="s">
        <v>14509</v>
      </c>
      <c r="G4739" s="11" t="s">
        <v>1686</v>
      </c>
    </row>
    <row r="4740" spans="1:8" x14ac:dyDescent="0.3">
      <c r="A4740" s="11" t="s">
        <v>836</v>
      </c>
      <c r="B4740" s="11">
        <v>2019</v>
      </c>
      <c r="C4740" s="11" t="s">
        <v>3718</v>
      </c>
      <c r="D4740" s="11" t="s">
        <v>11420</v>
      </c>
    </row>
    <row r="4741" spans="1:8" x14ac:dyDescent="0.3">
      <c r="A4741" s="11" t="s">
        <v>14510</v>
      </c>
      <c r="B4741" s="11">
        <v>2015</v>
      </c>
      <c r="C4741" s="11" t="s">
        <v>1614</v>
      </c>
      <c r="D4741" s="11" t="s">
        <v>2312</v>
      </c>
    </row>
    <row r="4742" spans="1:8" x14ac:dyDescent="0.3">
      <c r="A4742" s="11" t="s">
        <v>14511</v>
      </c>
      <c r="B4742" s="11">
        <v>2018</v>
      </c>
      <c r="C4742" s="11" t="s">
        <v>6126</v>
      </c>
      <c r="D4742" s="11" t="s">
        <v>14512</v>
      </c>
    </row>
    <row r="4743" spans="1:8" x14ac:dyDescent="0.3">
      <c r="A4743" s="11" t="s">
        <v>521</v>
      </c>
      <c r="B4743" s="11">
        <v>2018</v>
      </c>
      <c r="C4743" s="11" t="s">
        <v>14513</v>
      </c>
      <c r="D4743" s="11" t="s">
        <v>14514</v>
      </c>
      <c r="E4743" s="11">
        <v>2150</v>
      </c>
      <c r="G4743" s="11" t="s">
        <v>524</v>
      </c>
    </row>
    <row r="4744" spans="1:8" x14ac:dyDescent="0.3">
      <c r="A4744" s="11" t="s">
        <v>3184</v>
      </c>
      <c r="B4744" s="11">
        <v>2020</v>
      </c>
      <c r="C4744" s="11" t="s">
        <v>3185</v>
      </c>
      <c r="D4744" s="11" t="s">
        <v>3186</v>
      </c>
      <c r="E4744" s="11">
        <v>10</v>
      </c>
      <c r="F4744" s="11">
        <v>12</v>
      </c>
      <c r="G4744" s="11">
        <v>4180</v>
      </c>
    </row>
    <row r="4745" spans="1:8" x14ac:dyDescent="0.3">
      <c r="A4745" s="11" t="s">
        <v>525</v>
      </c>
      <c r="B4745" s="11">
        <v>2018</v>
      </c>
      <c r="C4745" s="11" t="s">
        <v>526</v>
      </c>
      <c r="D4745" s="11" t="s">
        <v>527</v>
      </c>
      <c r="E4745" s="11">
        <v>51</v>
      </c>
      <c r="F4745" s="11">
        <v>4</v>
      </c>
      <c r="G4745" s="11" t="s">
        <v>2372</v>
      </c>
    </row>
    <row r="4746" spans="1:8" x14ac:dyDescent="0.3">
      <c r="A4746" s="11" t="s">
        <v>3199</v>
      </c>
      <c r="B4746" s="11">
        <v>2018</v>
      </c>
      <c r="C4746" s="11" t="s">
        <v>2374</v>
      </c>
      <c r="D4746" s="11" t="s">
        <v>14515</v>
      </c>
    </row>
    <row r="4747" spans="1:8" x14ac:dyDescent="0.3">
      <c r="A4747" s="11" t="s">
        <v>9004</v>
      </c>
      <c r="B4747" s="11">
        <v>2017</v>
      </c>
      <c r="C4747" s="11" t="s">
        <v>6322</v>
      </c>
      <c r="D4747" s="11" t="s">
        <v>9855</v>
      </c>
      <c r="G4747" s="11" t="s">
        <v>1704</v>
      </c>
    </row>
    <row r="4748" spans="1:8" x14ac:dyDescent="0.3">
      <c r="A4748" s="11" t="s">
        <v>14516</v>
      </c>
      <c r="B4748" s="11" t="s">
        <v>4399</v>
      </c>
      <c r="C4748" s="11" t="s">
        <v>14517</v>
      </c>
      <c r="D4748" s="11"/>
      <c r="G4748" s="11" t="s">
        <v>14518</v>
      </c>
    </row>
    <row r="4749" spans="1:8" x14ac:dyDescent="0.3">
      <c r="A4749" s="11" t="s">
        <v>14516</v>
      </c>
      <c r="B4749" s="11" t="s">
        <v>4403</v>
      </c>
      <c r="C4749" s="11" t="s">
        <v>14519</v>
      </c>
      <c r="D4749" s="11" t="s">
        <v>14520</v>
      </c>
    </row>
    <row r="4750" spans="1:8" x14ac:dyDescent="0.3">
      <c r="A4750" s="11" t="s">
        <v>14521</v>
      </c>
      <c r="B4750" s="11">
        <v>2020</v>
      </c>
      <c r="C4750" s="11" t="s">
        <v>14522</v>
      </c>
      <c r="D4750" s="11" t="s">
        <v>14523</v>
      </c>
      <c r="E4750" s="11">
        <v>45</v>
      </c>
      <c r="F4750" s="11">
        <v>4</v>
      </c>
      <c r="G4750" s="11" t="s">
        <v>14524</v>
      </c>
    </row>
    <row r="4751" spans="1:8" x14ac:dyDescent="0.3">
      <c r="A4751" s="11" t="s">
        <v>14525</v>
      </c>
      <c r="B4751" s="11">
        <v>2016</v>
      </c>
      <c r="C4751" s="11" t="s">
        <v>14526</v>
      </c>
      <c r="D4751" s="11" t="s">
        <v>14527</v>
      </c>
      <c r="G4751" s="11" t="s">
        <v>2326</v>
      </c>
    </row>
    <row r="4752" spans="1:8" x14ac:dyDescent="0.3">
      <c r="A4752" s="11" t="s">
        <v>14528</v>
      </c>
      <c r="B4752" s="11">
        <v>2021</v>
      </c>
      <c r="C4752" s="11" t="s">
        <v>14529</v>
      </c>
      <c r="D4752" s="11" t="s">
        <v>8776</v>
      </c>
      <c r="E4752" s="11">
        <v>2</v>
      </c>
      <c r="F4752" s="11">
        <v>2</v>
      </c>
      <c r="G4752" s="11" t="s">
        <v>1601</v>
      </c>
    </row>
    <row r="4753" spans="1:8" x14ac:dyDescent="0.3">
      <c r="A4753" s="11" t="s">
        <v>14530</v>
      </c>
      <c r="B4753" s="11">
        <v>2021</v>
      </c>
      <c r="C4753" s="11" t="s">
        <v>14531</v>
      </c>
      <c r="D4753" s="11" t="s">
        <v>14532</v>
      </c>
    </row>
    <row r="4754" spans="1:8" x14ac:dyDescent="0.3">
      <c r="A4754" s="11" t="s">
        <v>14533</v>
      </c>
      <c r="B4754" s="11">
        <v>2014</v>
      </c>
      <c r="C4754" s="11" t="s">
        <v>14534</v>
      </c>
      <c r="D4754" s="11" t="s">
        <v>978</v>
      </c>
      <c r="E4754" s="11" t="s">
        <v>14535</v>
      </c>
    </row>
    <row r="4755" spans="1:8" x14ac:dyDescent="0.3">
      <c r="A4755" s="11" t="s">
        <v>7901</v>
      </c>
      <c r="B4755" s="11">
        <v>2017</v>
      </c>
      <c r="C4755" s="11" t="s">
        <v>7902</v>
      </c>
      <c r="D4755" s="11" t="s">
        <v>14536</v>
      </c>
    </row>
    <row r="4756" spans="1:8" x14ac:dyDescent="0.3">
      <c r="A4756" s="11" t="s">
        <v>708</v>
      </c>
      <c r="B4756" s="11">
        <v>2019</v>
      </c>
      <c r="C4756" s="11" t="s">
        <v>587</v>
      </c>
      <c r="D4756" s="11" t="s">
        <v>1239</v>
      </c>
      <c r="E4756" s="11">
        <v>14</v>
      </c>
      <c r="F4756" s="11">
        <v>8</v>
      </c>
      <c r="G4756" s="11" t="s">
        <v>1737</v>
      </c>
    </row>
    <row r="4757" spans="1:8" x14ac:dyDescent="0.3">
      <c r="A4757" s="11" t="s">
        <v>14537</v>
      </c>
      <c r="B4757" s="11">
        <v>2018</v>
      </c>
      <c r="C4757" s="11" t="s">
        <v>14538</v>
      </c>
      <c r="D4757" s="11" t="s">
        <v>14539</v>
      </c>
    </row>
    <row r="4758" spans="1:8" x14ac:dyDescent="0.3">
      <c r="A4758" s="11" t="s">
        <v>14540</v>
      </c>
      <c r="B4758" s="11">
        <v>2018</v>
      </c>
      <c r="C4758" s="11" t="s">
        <v>14541</v>
      </c>
      <c r="D4758" s="11" t="s">
        <v>14542</v>
      </c>
      <c r="G4758" s="11" t="s">
        <v>14543</v>
      </c>
    </row>
    <row r="4759" spans="1:8" x14ac:dyDescent="0.3">
      <c r="A4759" s="11" t="s">
        <v>14544</v>
      </c>
      <c r="B4759" s="11">
        <v>2021</v>
      </c>
      <c r="C4759" s="11" t="s">
        <v>14545</v>
      </c>
      <c r="D4759" s="11" t="s">
        <v>14546</v>
      </c>
      <c r="G4759" s="11" t="s">
        <v>14547</v>
      </c>
    </row>
    <row r="4760" spans="1:8" x14ac:dyDescent="0.3">
      <c r="A4760" s="11" t="s">
        <v>14548</v>
      </c>
      <c r="B4760" s="11">
        <v>2021</v>
      </c>
      <c r="C4760" s="11" t="s">
        <v>14549</v>
      </c>
      <c r="D4760" s="11" t="s">
        <v>14550</v>
      </c>
      <c r="G4760" s="11" t="s">
        <v>11067</v>
      </c>
      <c r="H4760" s="11" t="s">
        <v>14551</v>
      </c>
    </row>
    <row r="4761" spans="1:8" x14ac:dyDescent="0.3">
      <c r="A4761" s="11" t="s">
        <v>14552</v>
      </c>
      <c r="B4761" s="11">
        <v>2021</v>
      </c>
      <c r="C4761" s="11" t="s">
        <v>14553</v>
      </c>
      <c r="D4761" s="11" t="s">
        <v>14554</v>
      </c>
    </row>
    <row r="4762" spans="1:8" x14ac:dyDescent="0.3">
      <c r="A4762" s="11" t="s">
        <v>4199</v>
      </c>
      <c r="B4762" s="11">
        <v>2019</v>
      </c>
      <c r="C4762" s="11" t="s">
        <v>2000</v>
      </c>
      <c r="D4762" s="11" t="s">
        <v>8275</v>
      </c>
      <c r="G4762" s="11" t="s">
        <v>2003</v>
      </c>
    </row>
    <row r="4763" spans="1:8" x14ac:dyDescent="0.3">
      <c r="A4763" s="11" t="s">
        <v>14555</v>
      </c>
      <c r="B4763" s="11">
        <v>2019</v>
      </c>
      <c r="C4763" s="11" t="s">
        <v>14556</v>
      </c>
      <c r="D4763" s="11" t="s">
        <v>5293</v>
      </c>
      <c r="G4763" s="11" t="s">
        <v>1758</v>
      </c>
      <c r="H4763" s="11" t="s">
        <v>14557</v>
      </c>
    </row>
    <row r="4764" spans="1:8" x14ac:dyDescent="0.3">
      <c r="A4764" s="11" t="s">
        <v>11347</v>
      </c>
      <c r="B4764" s="11">
        <v>2020</v>
      </c>
      <c r="C4764" s="11" t="s">
        <v>14558</v>
      </c>
      <c r="D4764" s="11" t="s">
        <v>14559</v>
      </c>
    </row>
    <row r="4765" spans="1:8" x14ac:dyDescent="0.3">
      <c r="A4765" s="11" t="s">
        <v>11347</v>
      </c>
      <c r="B4765" s="11">
        <v>2021</v>
      </c>
      <c r="C4765" s="11" t="s">
        <v>11348</v>
      </c>
      <c r="D4765" s="11" t="s">
        <v>14560</v>
      </c>
      <c r="E4765" s="11">
        <v>19</v>
      </c>
      <c r="F4765" s="11">
        <v>4</v>
      </c>
      <c r="G4765" s="11" t="s">
        <v>14561</v>
      </c>
    </row>
    <row r="4766" spans="1:8" x14ac:dyDescent="0.3">
      <c r="A4766" s="11" t="s">
        <v>14562</v>
      </c>
      <c r="B4766" s="11">
        <v>2018</v>
      </c>
      <c r="C4766" s="11" t="s">
        <v>14563</v>
      </c>
      <c r="D4766" s="11" t="s">
        <v>4177</v>
      </c>
      <c r="E4766" s="11">
        <v>12</v>
      </c>
      <c r="F4766" s="11">
        <v>1</v>
      </c>
    </row>
    <row r="4767" spans="1:8" x14ac:dyDescent="0.3">
      <c r="A4767" s="11" t="s">
        <v>14564</v>
      </c>
      <c r="B4767" s="11">
        <v>2021</v>
      </c>
      <c r="C4767" s="11" t="s">
        <v>14565</v>
      </c>
      <c r="D4767" s="11" t="s">
        <v>14566</v>
      </c>
      <c r="E4767" s="11">
        <v>9</v>
      </c>
      <c r="F4767" s="11">
        <v>1</v>
      </c>
      <c r="G4767" s="11" t="s">
        <v>6838</v>
      </c>
      <c r="H4767" s="11" t="s">
        <v>14567</v>
      </c>
    </row>
    <row r="4768" spans="1:8" x14ac:dyDescent="0.3">
      <c r="A4768" s="11" t="s">
        <v>14568</v>
      </c>
      <c r="B4768" s="11">
        <v>2017</v>
      </c>
      <c r="C4768" s="11" t="s">
        <v>722</v>
      </c>
      <c r="D4768" s="11" t="s">
        <v>14569</v>
      </c>
    </row>
    <row r="4769" spans="1:8" x14ac:dyDescent="0.3">
      <c r="A4769" s="11" t="s">
        <v>14570</v>
      </c>
      <c r="B4769" s="11">
        <v>2021</v>
      </c>
      <c r="C4769" s="11" t="s">
        <v>14571</v>
      </c>
      <c r="D4769" s="11"/>
    </row>
    <row r="4770" spans="1:8" x14ac:dyDescent="0.3">
      <c r="A4770" s="11" t="s">
        <v>14572</v>
      </c>
      <c r="B4770" s="11">
        <v>2020</v>
      </c>
      <c r="C4770" s="11" t="s">
        <v>14573</v>
      </c>
      <c r="D4770" s="11" t="s">
        <v>14574</v>
      </c>
      <c r="E4770" s="11">
        <v>10</v>
      </c>
      <c r="F4770" s="11">
        <v>4</v>
      </c>
      <c r="G4770" s="11" t="s">
        <v>14575</v>
      </c>
    </row>
    <row r="4771" spans="1:8" x14ac:dyDescent="0.3">
      <c r="A4771" s="11" t="s">
        <v>11469</v>
      </c>
      <c r="B4771" s="11">
        <v>2019</v>
      </c>
      <c r="C4771" s="11" t="s">
        <v>11361</v>
      </c>
      <c r="D4771" s="11" t="s">
        <v>9676</v>
      </c>
      <c r="E4771" s="11">
        <v>19</v>
      </c>
      <c r="F4771" s="11">
        <v>21</v>
      </c>
      <c r="G4771" s="11">
        <v>4654</v>
      </c>
    </row>
    <row r="4772" spans="1:8" x14ac:dyDescent="0.3">
      <c r="A4772" s="11" t="s">
        <v>14576</v>
      </c>
      <c r="B4772" s="11">
        <v>2021</v>
      </c>
      <c r="C4772" s="11" t="s">
        <v>14577</v>
      </c>
      <c r="D4772" s="11" t="s">
        <v>14578</v>
      </c>
    </row>
    <row r="4773" spans="1:8" x14ac:dyDescent="0.3">
      <c r="A4773" s="11" t="s">
        <v>14579</v>
      </c>
      <c r="B4773" s="11">
        <v>2021</v>
      </c>
      <c r="C4773" s="11" t="s">
        <v>14580</v>
      </c>
      <c r="D4773" s="11" t="s">
        <v>14581</v>
      </c>
    </row>
    <row r="4774" spans="1:8" x14ac:dyDescent="0.3">
      <c r="A4774" s="11" t="s">
        <v>617</v>
      </c>
      <c r="B4774" s="11">
        <v>2021</v>
      </c>
      <c r="C4774" s="11" t="s">
        <v>618</v>
      </c>
      <c r="D4774" s="11" t="s">
        <v>619</v>
      </c>
      <c r="E4774" s="11">
        <v>55</v>
      </c>
      <c r="F4774" s="11">
        <v>2</v>
      </c>
      <c r="G4774" s="11" t="s">
        <v>4207</v>
      </c>
    </row>
    <row r="4775" spans="1:8" x14ac:dyDescent="0.3">
      <c r="A4775" s="11" t="s">
        <v>14582</v>
      </c>
      <c r="B4775" s="11">
        <v>2020</v>
      </c>
      <c r="C4775" s="11" t="s">
        <v>14583</v>
      </c>
      <c r="D4775" s="11" t="s">
        <v>8275</v>
      </c>
      <c r="G4775" s="11" t="s">
        <v>14584</v>
      </c>
    </row>
    <row r="4776" spans="1:8" x14ac:dyDescent="0.3">
      <c r="A4776" s="11" t="s">
        <v>14585</v>
      </c>
      <c r="B4776" s="11">
        <v>2018</v>
      </c>
      <c r="C4776" s="11" t="s">
        <v>3315</v>
      </c>
      <c r="D4776" s="11" t="s">
        <v>14515</v>
      </c>
    </row>
    <row r="4777" spans="1:8" x14ac:dyDescent="0.3">
      <c r="A4777" s="11" t="s">
        <v>14586</v>
      </c>
      <c r="B4777" s="11">
        <v>2018</v>
      </c>
      <c r="C4777" s="11" t="s">
        <v>14587</v>
      </c>
      <c r="D4777" s="11" t="s">
        <v>14515</v>
      </c>
    </row>
    <row r="4778" spans="1:8" x14ac:dyDescent="0.3">
      <c r="A4778" s="11" t="s">
        <v>14588</v>
      </c>
      <c r="B4778" s="11">
        <v>2018</v>
      </c>
      <c r="C4778" s="11" t="s">
        <v>14589</v>
      </c>
      <c r="D4778" s="11" t="s">
        <v>14590</v>
      </c>
      <c r="E4778" s="11">
        <v>38</v>
      </c>
      <c r="G4778" s="11" t="s">
        <v>14591</v>
      </c>
    </row>
    <row r="4779" spans="1:8" x14ac:dyDescent="0.3">
      <c r="A4779" s="11" t="s">
        <v>14592</v>
      </c>
      <c r="B4779" s="11">
        <v>2016</v>
      </c>
      <c r="C4779" s="11" t="s">
        <v>14593</v>
      </c>
      <c r="D4779" s="11" t="s">
        <v>14594</v>
      </c>
    </row>
    <row r="4780" spans="1:8" x14ac:dyDescent="0.3">
      <c r="A4780" s="11" t="s">
        <v>14595</v>
      </c>
      <c r="B4780" s="11">
        <v>2019</v>
      </c>
      <c r="C4780" s="11" t="s">
        <v>14596</v>
      </c>
      <c r="D4780" s="11" t="s">
        <v>14597</v>
      </c>
      <c r="H4780" s="8" t="s">
        <v>14598</v>
      </c>
    </row>
    <row r="4781" spans="1:8" x14ac:dyDescent="0.3">
      <c r="A4781" s="11" t="s">
        <v>8752</v>
      </c>
      <c r="B4781" s="11">
        <v>2020</v>
      </c>
      <c r="C4781" s="11" t="s">
        <v>8753</v>
      </c>
      <c r="D4781" s="11" t="s">
        <v>4056</v>
      </c>
      <c r="E4781" s="11">
        <v>171</v>
      </c>
      <c r="G4781" s="11" t="s">
        <v>1817</v>
      </c>
    </row>
    <row r="4782" spans="1:8" x14ac:dyDescent="0.3">
      <c r="A4782" s="11" t="s">
        <v>14599</v>
      </c>
      <c r="B4782" s="11">
        <v>2020</v>
      </c>
      <c r="C4782" s="11" t="s">
        <v>14600</v>
      </c>
      <c r="D4782" s="11" t="s">
        <v>14601</v>
      </c>
    </row>
    <row r="4783" spans="1:8" x14ac:dyDescent="0.3">
      <c r="A4783" s="11" t="s">
        <v>14602</v>
      </c>
      <c r="B4783" s="11">
        <v>2021</v>
      </c>
      <c r="C4783" s="11" t="s">
        <v>14603</v>
      </c>
      <c r="D4783" s="11" t="s">
        <v>14604</v>
      </c>
    </row>
    <row r="4784" spans="1:8" x14ac:dyDescent="0.3">
      <c r="A4784" s="11" t="s">
        <v>1710</v>
      </c>
      <c r="B4784" s="11">
        <v>2016</v>
      </c>
      <c r="C4784" s="11" t="s">
        <v>14605</v>
      </c>
      <c r="D4784" s="11" t="s">
        <v>4615</v>
      </c>
      <c r="G4784" s="11" t="s">
        <v>1713</v>
      </c>
    </row>
    <row r="4785" spans="1:8" x14ac:dyDescent="0.3">
      <c r="A4785" s="11" t="s">
        <v>645</v>
      </c>
      <c r="B4785" s="11">
        <v>2016</v>
      </c>
      <c r="C4785" s="11" t="s">
        <v>3379</v>
      </c>
      <c r="D4785" s="11" t="s">
        <v>647</v>
      </c>
      <c r="G4785" s="11" t="s">
        <v>648</v>
      </c>
    </row>
    <row r="4786" spans="1:8" x14ac:dyDescent="0.3">
      <c r="A4786" s="11" t="s">
        <v>7014</v>
      </c>
      <c r="B4786" s="11">
        <v>2019</v>
      </c>
      <c r="C4786" s="11" t="s">
        <v>14606</v>
      </c>
      <c r="D4786" s="11" t="s">
        <v>7016</v>
      </c>
      <c r="E4786" s="11">
        <v>10</v>
      </c>
      <c r="F4786" s="11">
        <v>5</v>
      </c>
      <c r="G4786" s="11" t="s">
        <v>7017</v>
      </c>
    </row>
    <row r="4787" spans="1:8" x14ac:dyDescent="0.3">
      <c r="A4787" s="11" t="s">
        <v>744</v>
      </c>
      <c r="B4787" s="11">
        <v>2018</v>
      </c>
      <c r="C4787" s="11" t="s">
        <v>6315</v>
      </c>
      <c r="D4787" s="11" t="s">
        <v>11725</v>
      </c>
      <c r="G4787" s="11" t="s">
        <v>747</v>
      </c>
    </row>
    <row r="4788" spans="1:8" x14ac:dyDescent="0.3">
      <c r="A4788" s="11" t="s">
        <v>14607</v>
      </c>
      <c r="B4788" s="11">
        <v>2016</v>
      </c>
      <c r="C4788" s="11" t="s">
        <v>14608</v>
      </c>
      <c r="D4788" s="11" t="s">
        <v>14609</v>
      </c>
      <c r="G4788" s="11" t="s">
        <v>14610</v>
      </c>
    </row>
    <row r="4789" spans="1:8" x14ac:dyDescent="0.3">
      <c r="A4789" s="11" t="s">
        <v>454</v>
      </c>
      <c r="B4789" s="11">
        <v>2018</v>
      </c>
      <c r="C4789" s="11" t="s">
        <v>455</v>
      </c>
      <c r="D4789" s="11" t="s">
        <v>7490</v>
      </c>
      <c r="G4789" s="11" t="s">
        <v>457</v>
      </c>
    </row>
    <row r="4790" spans="1:8" x14ac:dyDescent="0.3">
      <c r="A4790" s="11" t="s">
        <v>14611</v>
      </c>
      <c r="B4790" s="11">
        <v>2016</v>
      </c>
      <c r="C4790" s="11" t="s">
        <v>14612</v>
      </c>
      <c r="D4790" s="11" t="s">
        <v>14613</v>
      </c>
      <c r="G4790" s="11" t="s">
        <v>14614</v>
      </c>
    </row>
    <row r="4791" spans="1:8" x14ac:dyDescent="0.3">
      <c r="A4791" s="11" t="s">
        <v>14615</v>
      </c>
      <c r="B4791" s="11">
        <v>2021</v>
      </c>
      <c r="C4791" s="11" t="s">
        <v>14616</v>
      </c>
      <c r="D4791" s="11" t="s">
        <v>14617</v>
      </c>
      <c r="G4791" s="11" t="s">
        <v>2333</v>
      </c>
    </row>
    <row r="4792" spans="1:8" x14ac:dyDescent="0.3">
      <c r="A4792" s="11" t="s">
        <v>14615</v>
      </c>
      <c r="B4792" s="11">
        <v>2022</v>
      </c>
      <c r="C4792" s="11" t="s">
        <v>14618</v>
      </c>
      <c r="D4792" s="11" t="s">
        <v>14619</v>
      </c>
      <c r="G4792" s="11" t="s">
        <v>14620</v>
      </c>
    </row>
    <row r="4793" spans="1:8" x14ac:dyDescent="0.3">
      <c r="A4793" s="11" t="s">
        <v>14621</v>
      </c>
      <c r="B4793" s="11">
        <v>2016</v>
      </c>
      <c r="C4793" s="11" t="s">
        <v>14622</v>
      </c>
      <c r="D4793" s="11" t="s">
        <v>14623</v>
      </c>
      <c r="G4793" s="11" t="s">
        <v>14624</v>
      </c>
    </row>
    <row r="4794" spans="1:8" x14ac:dyDescent="0.3">
      <c r="A4794" s="11" t="s">
        <v>14625</v>
      </c>
      <c r="B4794" s="11">
        <v>2015</v>
      </c>
      <c r="C4794" s="11" t="s">
        <v>14626</v>
      </c>
      <c r="D4794" s="11" t="s">
        <v>14627</v>
      </c>
      <c r="G4794" s="11" t="s">
        <v>14628</v>
      </c>
    </row>
    <row r="4795" spans="1:8" x14ac:dyDescent="0.3">
      <c r="A4795" s="11" t="s">
        <v>14629</v>
      </c>
      <c r="B4795" s="11">
        <v>2014</v>
      </c>
      <c r="C4795" s="11" t="s">
        <v>14630</v>
      </c>
      <c r="D4795" s="11" t="s">
        <v>14631</v>
      </c>
      <c r="G4795" s="11" t="s">
        <v>14632</v>
      </c>
    </row>
    <row r="4796" spans="1:8" x14ac:dyDescent="0.3">
      <c r="A4796" s="11" t="s">
        <v>14633</v>
      </c>
      <c r="B4796" s="11">
        <v>2021</v>
      </c>
      <c r="C4796" s="11" t="s">
        <v>5241</v>
      </c>
      <c r="D4796" s="11" t="s">
        <v>14634</v>
      </c>
      <c r="G4796" s="11" t="s">
        <v>5243</v>
      </c>
    </row>
    <row r="4797" spans="1:8" x14ac:dyDescent="0.3">
      <c r="A4797" s="11" t="s">
        <v>14635</v>
      </c>
      <c r="B4797" s="11">
        <v>2018</v>
      </c>
      <c r="C4797" s="11" t="s">
        <v>14636</v>
      </c>
      <c r="D4797" s="11" t="s">
        <v>14637</v>
      </c>
      <c r="G4797" s="11" t="s">
        <v>5109</v>
      </c>
    </row>
    <row r="4798" spans="1:8" x14ac:dyDescent="0.3">
      <c r="A4798" s="11" t="s">
        <v>14638</v>
      </c>
      <c r="B4798" s="11" t="s">
        <v>3928</v>
      </c>
      <c r="C4798" s="11" t="s">
        <v>14639</v>
      </c>
      <c r="D4798" s="11" t="s">
        <v>828</v>
      </c>
      <c r="E4798" s="11">
        <v>12</v>
      </c>
      <c r="F4798" s="11">
        <v>1</v>
      </c>
    </row>
    <row r="4799" spans="1:8" x14ac:dyDescent="0.3">
      <c r="A4799" s="11" t="s">
        <v>14640</v>
      </c>
      <c r="B4799" s="11" t="s">
        <v>5131</v>
      </c>
      <c r="C4799" s="11" t="s">
        <v>14641</v>
      </c>
      <c r="D4799" s="11" t="s">
        <v>14642</v>
      </c>
      <c r="G4799" s="11" t="s">
        <v>2197</v>
      </c>
      <c r="H4799" s="11" t="s">
        <v>14643</v>
      </c>
    </row>
    <row r="4800" spans="1:8" x14ac:dyDescent="0.3">
      <c r="A4800" s="11" t="s">
        <v>14644</v>
      </c>
      <c r="B4800" s="11">
        <v>2022</v>
      </c>
      <c r="C4800" s="11" t="s">
        <v>14645</v>
      </c>
      <c r="D4800" s="11" t="s">
        <v>14646</v>
      </c>
      <c r="G4800" s="11" t="s">
        <v>14647</v>
      </c>
    </row>
    <row r="4801" spans="1:8" x14ac:dyDescent="0.3">
      <c r="A4801" s="11" t="s">
        <v>14648</v>
      </c>
      <c r="B4801" s="11">
        <v>2006</v>
      </c>
      <c r="C4801" s="11" t="s">
        <v>9482</v>
      </c>
      <c r="D4801" s="11" t="s">
        <v>14649</v>
      </c>
      <c r="E4801" s="11">
        <v>3</v>
      </c>
      <c r="F4801" s="11">
        <v>2</v>
      </c>
      <c r="G4801" s="11" t="s">
        <v>9484</v>
      </c>
    </row>
    <row r="4802" spans="1:8" x14ac:dyDescent="0.3">
      <c r="A4802" s="11" t="s">
        <v>14650</v>
      </c>
      <c r="B4802" s="11">
        <v>2014</v>
      </c>
      <c r="C4802" s="11" t="s">
        <v>14651</v>
      </c>
      <c r="D4802" s="11" t="s">
        <v>14652</v>
      </c>
      <c r="E4802" s="11">
        <v>67</v>
      </c>
      <c r="G4802" s="11" t="s">
        <v>14653</v>
      </c>
    </row>
    <row r="4803" spans="1:8" x14ac:dyDescent="0.3">
      <c r="A4803" s="11" t="s">
        <v>14654</v>
      </c>
      <c r="B4803" s="11">
        <v>2016</v>
      </c>
      <c r="C4803" s="11" t="s">
        <v>14655</v>
      </c>
      <c r="D4803" s="11" t="s">
        <v>14623</v>
      </c>
      <c r="G4803" s="11" t="s">
        <v>14656</v>
      </c>
    </row>
    <row r="4804" spans="1:8" x14ac:dyDescent="0.3">
      <c r="A4804" s="11" t="s">
        <v>14657</v>
      </c>
      <c r="B4804" s="11">
        <v>2018</v>
      </c>
      <c r="C4804" s="11" t="s">
        <v>14658</v>
      </c>
      <c r="D4804" s="11" t="s">
        <v>14659</v>
      </c>
    </row>
    <row r="4805" spans="1:8" x14ac:dyDescent="0.3">
      <c r="A4805" s="11" t="s">
        <v>14660</v>
      </c>
      <c r="B4805" s="11">
        <v>2016</v>
      </c>
      <c r="C4805" s="11" t="s">
        <v>14661</v>
      </c>
      <c r="D4805" s="11" t="s">
        <v>14662</v>
      </c>
      <c r="G4805" s="11" t="s">
        <v>14663</v>
      </c>
    </row>
    <row r="4806" spans="1:8" x14ac:dyDescent="0.3">
      <c r="A4806" s="11" t="s">
        <v>14664</v>
      </c>
      <c r="B4806" s="11">
        <v>2022</v>
      </c>
      <c r="C4806" s="11" t="s">
        <v>14665</v>
      </c>
      <c r="D4806" s="11" t="s">
        <v>14666</v>
      </c>
      <c r="E4806" s="11">
        <v>6</v>
      </c>
      <c r="F4806" s="11" t="s">
        <v>8576</v>
      </c>
      <c r="G4806" s="11" t="s">
        <v>2902</v>
      </c>
    </row>
    <row r="4807" spans="1:8" x14ac:dyDescent="0.3">
      <c r="A4807" s="11" t="s">
        <v>14667</v>
      </c>
      <c r="B4807" s="11" t="s">
        <v>4274</v>
      </c>
      <c r="C4807" s="11" t="s">
        <v>14668</v>
      </c>
      <c r="D4807" s="11" t="s">
        <v>14669</v>
      </c>
      <c r="G4807" s="11" t="s">
        <v>6659</v>
      </c>
    </row>
    <row r="4808" spans="1:8" x14ac:dyDescent="0.3">
      <c r="A4808" s="11" t="s">
        <v>14667</v>
      </c>
      <c r="B4808" s="11" t="s">
        <v>4277</v>
      </c>
      <c r="C4808" s="11" t="s">
        <v>4278</v>
      </c>
      <c r="D4808" s="11" t="s">
        <v>14670</v>
      </c>
      <c r="G4808" s="11" t="s">
        <v>4279</v>
      </c>
    </row>
    <row r="4809" spans="1:8" x14ac:dyDescent="0.3">
      <c r="A4809" s="11" t="s">
        <v>14671</v>
      </c>
      <c r="B4809" s="11">
        <v>2017</v>
      </c>
      <c r="C4809" s="11" t="s">
        <v>14672</v>
      </c>
      <c r="D4809" s="11" t="s">
        <v>14673</v>
      </c>
      <c r="G4809" s="11" t="s">
        <v>14674</v>
      </c>
    </row>
    <row r="4810" spans="1:8" x14ac:dyDescent="0.3">
      <c r="A4810" s="11" t="s">
        <v>14675</v>
      </c>
      <c r="B4810" s="11">
        <v>2019</v>
      </c>
      <c r="C4810" s="11" t="s">
        <v>14676</v>
      </c>
      <c r="D4810" s="11" t="s">
        <v>14677</v>
      </c>
      <c r="H4810" s="8" t="s">
        <v>14678</v>
      </c>
    </row>
    <row r="4811" spans="1:8" x14ac:dyDescent="0.3">
      <c r="A4811" s="11" t="s">
        <v>14679</v>
      </c>
      <c r="B4811" s="11">
        <v>2018</v>
      </c>
      <c r="C4811" s="11" t="s">
        <v>14680</v>
      </c>
      <c r="D4811" s="11" t="s">
        <v>14681</v>
      </c>
      <c r="E4811" s="11">
        <v>20</v>
      </c>
      <c r="F4811" s="11">
        <v>9</v>
      </c>
      <c r="G4811" s="11" t="s">
        <v>14682</v>
      </c>
    </row>
    <row r="4812" spans="1:8" x14ac:dyDescent="0.3">
      <c r="A4812" s="11" t="s">
        <v>14683</v>
      </c>
      <c r="B4812" s="11">
        <v>2010</v>
      </c>
      <c r="C4812" s="11" t="s">
        <v>10676</v>
      </c>
      <c r="D4812" s="11"/>
      <c r="G4812" s="11" t="s">
        <v>14684</v>
      </c>
    </row>
    <row r="4813" spans="1:8" x14ac:dyDescent="0.3">
      <c r="A4813" s="11" t="s">
        <v>14685</v>
      </c>
      <c r="B4813" s="11">
        <v>2019</v>
      </c>
      <c r="C4813" s="11" t="s">
        <v>14686</v>
      </c>
      <c r="D4813" s="11" t="s">
        <v>14687</v>
      </c>
    </row>
    <row r="4814" spans="1:8" x14ac:dyDescent="0.3">
      <c r="A4814" s="11" t="s">
        <v>1718</v>
      </c>
      <c r="B4814" s="11">
        <v>2017</v>
      </c>
      <c r="C4814" s="11" t="s">
        <v>515</v>
      </c>
      <c r="D4814" s="11" t="s">
        <v>828</v>
      </c>
      <c r="E4814" s="11">
        <v>11</v>
      </c>
      <c r="F4814" s="11">
        <v>1</v>
      </c>
      <c r="G4814" s="11" t="s">
        <v>517</v>
      </c>
    </row>
    <row r="4815" spans="1:8" x14ac:dyDescent="0.3">
      <c r="A4815" s="11" t="s">
        <v>14688</v>
      </c>
      <c r="B4815" s="11">
        <v>2018</v>
      </c>
      <c r="C4815" s="11" t="s">
        <v>14689</v>
      </c>
      <c r="D4815" s="11" t="s">
        <v>9924</v>
      </c>
      <c r="G4815" s="11" t="s">
        <v>1622</v>
      </c>
    </row>
    <row r="4816" spans="1:8" x14ac:dyDescent="0.3">
      <c r="A4816" s="11" t="s">
        <v>14690</v>
      </c>
      <c r="B4816" s="11">
        <v>2017</v>
      </c>
      <c r="C4816" s="11" t="s">
        <v>14691</v>
      </c>
      <c r="D4816" s="11" t="s">
        <v>14692</v>
      </c>
      <c r="G4816" s="11" t="s">
        <v>14693</v>
      </c>
    </row>
    <row r="4817" spans="1:7" x14ac:dyDescent="0.3">
      <c r="A4817" s="11" t="s">
        <v>14694</v>
      </c>
      <c r="B4817" s="11">
        <v>2021</v>
      </c>
      <c r="C4817" s="11" t="s">
        <v>14695</v>
      </c>
      <c r="D4817" s="11" t="s">
        <v>14696</v>
      </c>
      <c r="E4817" s="11">
        <v>25</v>
      </c>
      <c r="F4817" s="11">
        <v>2</v>
      </c>
      <c r="G4817" s="11" t="s">
        <v>14697</v>
      </c>
    </row>
    <row r="4818" spans="1:7" x14ac:dyDescent="0.3">
      <c r="A4818" s="11" t="s">
        <v>14698</v>
      </c>
      <c r="B4818" s="11">
        <v>2012</v>
      </c>
      <c r="C4818" s="11" t="s">
        <v>1937</v>
      </c>
      <c r="D4818" s="11" t="s">
        <v>14699</v>
      </c>
      <c r="E4818" s="11">
        <v>2</v>
      </c>
      <c r="F4818" s="11">
        <v>3</v>
      </c>
      <c r="G4818" s="11" t="s">
        <v>2372</v>
      </c>
    </row>
    <row r="4819" spans="1:7" x14ac:dyDescent="0.3">
      <c r="A4819" s="11" t="s">
        <v>14700</v>
      </c>
      <c r="B4819" s="11">
        <v>2007</v>
      </c>
      <c r="C4819" s="11" t="s">
        <v>14701</v>
      </c>
      <c r="D4819" s="11" t="s">
        <v>14702</v>
      </c>
    </row>
    <row r="4820" spans="1:7" x14ac:dyDescent="0.3">
      <c r="A4820" s="11" t="s">
        <v>14703</v>
      </c>
      <c r="B4820" s="11">
        <v>2017</v>
      </c>
      <c r="C4820" s="11" t="s">
        <v>14704</v>
      </c>
      <c r="D4820" s="11" t="s">
        <v>4908</v>
      </c>
    </row>
    <row r="4821" spans="1:7" x14ac:dyDescent="0.3">
      <c r="A4821" s="11" t="s">
        <v>14705</v>
      </c>
      <c r="B4821" s="11">
        <v>2000</v>
      </c>
      <c r="C4821" s="11" t="s">
        <v>14706</v>
      </c>
      <c r="D4821" s="11" t="s">
        <v>14707</v>
      </c>
      <c r="E4821" s="11">
        <v>7</v>
      </c>
      <c r="F4821" s="11">
        <v>1</v>
      </c>
      <c r="G4821" s="11" t="s">
        <v>14708</v>
      </c>
    </row>
    <row r="4822" spans="1:7" x14ac:dyDescent="0.3">
      <c r="A4822" s="11" t="s">
        <v>14709</v>
      </c>
      <c r="B4822" s="11">
        <v>2012</v>
      </c>
      <c r="C4822" s="11" t="s">
        <v>11287</v>
      </c>
      <c r="D4822" s="11" t="s">
        <v>14710</v>
      </c>
      <c r="E4822" s="11">
        <v>15</v>
      </c>
      <c r="F4822" s="11">
        <v>6</v>
      </c>
      <c r="G4822" s="11" t="s">
        <v>5515</v>
      </c>
    </row>
    <row r="4823" spans="1:7" x14ac:dyDescent="0.3">
      <c r="A4823" s="11" t="s">
        <v>14711</v>
      </c>
      <c r="B4823" s="11">
        <v>2020</v>
      </c>
      <c r="C4823" s="11" t="s">
        <v>14712</v>
      </c>
      <c r="D4823" s="11" t="s">
        <v>14666</v>
      </c>
      <c r="E4823" s="11">
        <v>4</v>
      </c>
      <c r="F4823" s="11" t="s">
        <v>14713</v>
      </c>
      <c r="G4823" s="11" t="s">
        <v>2643</v>
      </c>
    </row>
    <row r="4824" spans="1:7" x14ac:dyDescent="0.3">
      <c r="A4824" s="11" t="s">
        <v>14714</v>
      </c>
      <c r="B4824" s="11">
        <v>2012</v>
      </c>
      <c r="C4824" s="11" t="s">
        <v>14715</v>
      </c>
      <c r="D4824" s="11" t="s">
        <v>14716</v>
      </c>
      <c r="E4824" s="11">
        <v>6</v>
      </c>
      <c r="G4824" s="11">
        <v>24</v>
      </c>
    </row>
    <row r="4825" spans="1:7" x14ac:dyDescent="0.3">
      <c r="A4825" s="11" t="s">
        <v>14717</v>
      </c>
      <c r="B4825" s="11">
        <v>2003</v>
      </c>
      <c r="C4825" s="11" t="s">
        <v>14718</v>
      </c>
      <c r="D4825" s="11" t="s">
        <v>14719</v>
      </c>
      <c r="G4825" s="11" t="s">
        <v>1102</v>
      </c>
    </row>
    <row r="4826" spans="1:7" x14ac:dyDescent="0.3">
      <c r="A4826" s="11" t="s">
        <v>14720</v>
      </c>
      <c r="B4826" s="11">
        <v>2018</v>
      </c>
      <c r="C4826" s="11" t="s">
        <v>6140</v>
      </c>
      <c r="D4826" s="11" t="s">
        <v>9007</v>
      </c>
      <c r="G4826" s="11" t="s">
        <v>2326</v>
      </c>
    </row>
    <row r="4827" spans="1:7" x14ac:dyDescent="0.3">
      <c r="A4827" s="11" t="s">
        <v>14721</v>
      </c>
      <c r="B4827" s="11">
        <v>2018</v>
      </c>
      <c r="C4827" s="11" t="s">
        <v>14722</v>
      </c>
      <c r="D4827" s="11" t="s">
        <v>14723</v>
      </c>
      <c r="E4827" s="11">
        <v>20</v>
      </c>
      <c r="F4827" s="11">
        <v>12</v>
      </c>
      <c r="G4827" s="11" t="s">
        <v>14724</v>
      </c>
    </row>
    <row r="4828" spans="1:7" x14ac:dyDescent="0.3">
      <c r="A4828" s="11" t="s">
        <v>14725</v>
      </c>
      <c r="B4828" s="11">
        <v>2018</v>
      </c>
      <c r="C4828" s="11" t="s">
        <v>14726</v>
      </c>
      <c r="D4828" s="11" t="s">
        <v>14727</v>
      </c>
    </row>
    <row r="4829" spans="1:7" x14ac:dyDescent="0.3">
      <c r="A4829" s="11" t="s">
        <v>14728</v>
      </c>
      <c r="B4829" s="11">
        <v>2022</v>
      </c>
      <c r="C4829" s="11" t="s">
        <v>14729</v>
      </c>
      <c r="D4829" s="11" t="s">
        <v>14730</v>
      </c>
      <c r="E4829" s="11">
        <v>57</v>
      </c>
      <c r="F4829" s="11">
        <v>1</v>
      </c>
      <c r="G4829" s="11" t="s">
        <v>14731</v>
      </c>
    </row>
    <row r="4830" spans="1:7" x14ac:dyDescent="0.3">
      <c r="A4830" s="11" t="s">
        <v>14732</v>
      </c>
      <c r="B4830" s="11">
        <v>2018</v>
      </c>
      <c r="C4830" s="11" t="s">
        <v>14733</v>
      </c>
      <c r="D4830" s="11" t="s">
        <v>6383</v>
      </c>
      <c r="G4830" s="11" t="s">
        <v>700</v>
      </c>
    </row>
    <row r="4831" spans="1:7" x14ac:dyDescent="0.3">
      <c r="A4831" s="11" t="s">
        <v>14734</v>
      </c>
      <c r="B4831" s="11">
        <v>2021</v>
      </c>
      <c r="C4831" s="11" t="s">
        <v>14735</v>
      </c>
      <c r="D4831" s="11" t="s">
        <v>14666</v>
      </c>
      <c r="E4831" s="11">
        <v>5</v>
      </c>
      <c r="F4831" s="11" t="s">
        <v>8576</v>
      </c>
      <c r="G4831" s="11" t="s">
        <v>4019</v>
      </c>
    </row>
    <row r="4832" spans="1:7" x14ac:dyDescent="0.3">
      <c r="A4832" s="11" t="s">
        <v>14736</v>
      </c>
      <c r="B4832" s="11">
        <v>2020</v>
      </c>
      <c r="C4832" s="11" t="s">
        <v>14737</v>
      </c>
      <c r="D4832" s="11" t="s">
        <v>14738</v>
      </c>
      <c r="E4832" s="11">
        <v>25</v>
      </c>
      <c r="F4832" s="11">
        <v>1</v>
      </c>
      <c r="G4832" s="11" t="s">
        <v>14739</v>
      </c>
    </row>
    <row r="4833" spans="1:7" x14ac:dyDescent="0.3">
      <c r="A4833" s="11" t="s">
        <v>14740</v>
      </c>
      <c r="B4833" s="11">
        <v>2020</v>
      </c>
      <c r="C4833" s="11" t="s">
        <v>14741</v>
      </c>
      <c r="D4833" s="11" t="s">
        <v>14742</v>
      </c>
      <c r="G4833" s="11" t="s">
        <v>2045</v>
      </c>
    </row>
    <row r="4834" spans="1:7" x14ac:dyDescent="0.3">
      <c r="A4834" s="11" t="s">
        <v>7372</v>
      </c>
      <c r="B4834" s="11">
        <v>2010</v>
      </c>
      <c r="C4834" s="11" t="s">
        <v>4739</v>
      </c>
      <c r="D4834" s="11" t="s">
        <v>7373</v>
      </c>
      <c r="E4834" s="11">
        <v>14</v>
      </c>
      <c r="F4834" s="11">
        <v>3</v>
      </c>
      <c r="G4834" s="11" t="s">
        <v>4741</v>
      </c>
    </row>
    <row r="4835" spans="1:7" x14ac:dyDescent="0.3">
      <c r="A4835" s="11" t="s">
        <v>14743</v>
      </c>
      <c r="B4835" s="11">
        <v>2003</v>
      </c>
      <c r="C4835" s="11" t="s">
        <v>14744</v>
      </c>
      <c r="D4835" s="11" t="s">
        <v>14745</v>
      </c>
      <c r="E4835" s="11">
        <v>36</v>
      </c>
    </row>
    <row r="4836" spans="1:7" x14ac:dyDescent="0.3">
      <c r="A4836" s="11" t="s">
        <v>14746</v>
      </c>
      <c r="B4836" s="11">
        <v>2017</v>
      </c>
      <c r="C4836" s="11" t="s">
        <v>14747</v>
      </c>
      <c r="D4836" s="11" t="s">
        <v>14748</v>
      </c>
    </row>
    <row r="4837" spans="1:7" x14ac:dyDescent="0.3">
      <c r="A4837" s="11" t="s">
        <v>14749</v>
      </c>
      <c r="B4837" s="11">
        <v>2016</v>
      </c>
      <c r="C4837" s="11" t="s">
        <v>14750</v>
      </c>
      <c r="D4837" s="11" t="s">
        <v>14751</v>
      </c>
      <c r="G4837" s="11" t="s">
        <v>14752</v>
      </c>
    </row>
    <row r="4838" spans="1:7" x14ac:dyDescent="0.3">
      <c r="A4838" s="11" t="s">
        <v>14753</v>
      </c>
      <c r="B4838" s="11">
        <v>2021</v>
      </c>
      <c r="C4838" s="11" t="s">
        <v>14754</v>
      </c>
      <c r="D4838" s="11" t="s">
        <v>14666</v>
      </c>
      <c r="E4838" s="11">
        <v>5</v>
      </c>
      <c r="F4838" s="11" t="s">
        <v>14713</v>
      </c>
      <c r="G4838" s="11" t="s">
        <v>4551</v>
      </c>
    </row>
    <row r="4839" spans="1:7" x14ac:dyDescent="0.3">
      <c r="A4839" s="11" t="s">
        <v>14755</v>
      </c>
      <c r="B4839" s="11">
        <v>2019</v>
      </c>
      <c r="C4839" s="11" t="s">
        <v>14756</v>
      </c>
      <c r="D4839" s="11" t="s">
        <v>14757</v>
      </c>
      <c r="E4839" s="11">
        <v>26</v>
      </c>
      <c r="F4839" s="11">
        <v>5</v>
      </c>
      <c r="G4839" s="11" t="s">
        <v>4019</v>
      </c>
    </row>
    <row r="4840" spans="1:7" x14ac:dyDescent="0.3">
      <c r="A4840" s="11" t="s">
        <v>14758</v>
      </c>
      <c r="B4840" s="11">
        <v>2018</v>
      </c>
      <c r="C4840" s="11" t="s">
        <v>14759</v>
      </c>
      <c r="D4840" s="11" t="s">
        <v>1572</v>
      </c>
      <c r="E4840" s="11">
        <v>23</v>
      </c>
      <c r="F4840" s="11">
        <v>2</v>
      </c>
    </row>
    <row r="4841" spans="1:7" x14ac:dyDescent="0.3">
      <c r="A4841" s="11" t="s">
        <v>14760</v>
      </c>
      <c r="B4841" s="11">
        <v>2017</v>
      </c>
      <c r="C4841" s="11" t="s">
        <v>14761</v>
      </c>
      <c r="D4841" s="11" t="s">
        <v>14762</v>
      </c>
    </row>
    <row r="4842" spans="1:7" x14ac:dyDescent="0.3">
      <c r="A4842" s="11" t="s">
        <v>14763</v>
      </c>
      <c r="B4842" s="11">
        <v>2018</v>
      </c>
      <c r="C4842" s="11" t="s">
        <v>14764</v>
      </c>
      <c r="D4842" s="11" t="s">
        <v>14681</v>
      </c>
      <c r="E4842" s="11">
        <v>20</v>
      </c>
      <c r="F4842" s="11">
        <v>9</v>
      </c>
      <c r="G4842" s="11" t="s">
        <v>14765</v>
      </c>
    </row>
    <row r="4843" spans="1:7" x14ac:dyDescent="0.3">
      <c r="A4843" s="11" t="s">
        <v>14766</v>
      </c>
      <c r="B4843" s="11">
        <v>2012</v>
      </c>
      <c r="C4843" s="11" t="s">
        <v>14767</v>
      </c>
      <c r="D4843" s="11" t="s">
        <v>14768</v>
      </c>
    </row>
    <row r="4844" spans="1:7" x14ac:dyDescent="0.3">
      <c r="A4844" s="11" t="s">
        <v>14769</v>
      </c>
      <c r="B4844" s="11">
        <v>2021</v>
      </c>
      <c r="C4844" s="11" t="s">
        <v>14770</v>
      </c>
      <c r="D4844" s="11" t="s">
        <v>14666</v>
      </c>
      <c r="E4844" s="11">
        <v>5</v>
      </c>
      <c r="F4844" s="11" t="s">
        <v>8576</v>
      </c>
      <c r="G4844" s="11" t="s">
        <v>14771</v>
      </c>
    </row>
    <row r="4845" spans="1:7" x14ac:dyDescent="0.3">
      <c r="A4845" s="11" t="s">
        <v>14772</v>
      </c>
      <c r="B4845" s="11">
        <v>2022</v>
      </c>
      <c r="C4845" s="11" t="s">
        <v>14773</v>
      </c>
      <c r="D4845" s="11" t="s">
        <v>828</v>
      </c>
      <c r="E4845" s="11">
        <v>16</v>
      </c>
      <c r="G4845" s="11" t="s">
        <v>14774</v>
      </c>
    </row>
    <row r="4846" spans="1:7" x14ac:dyDescent="0.3">
      <c r="A4846" s="11" t="s">
        <v>14775</v>
      </c>
      <c r="B4846" s="11">
        <v>2020</v>
      </c>
      <c r="C4846" s="11" t="s">
        <v>14776</v>
      </c>
      <c r="D4846" s="11" t="s">
        <v>14777</v>
      </c>
      <c r="G4846" s="11" t="s">
        <v>14778</v>
      </c>
    </row>
    <row r="4847" spans="1:7" x14ac:dyDescent="0.3">
      <c r="A4847" s="11" t="s">
        <v>14779</v>
      </c>
      <c r="B4847" s="11">
        <v>2021</v>
      </c>
      <c r="C4847" s="11" t="s">
        <v>14780</v>
      </c>
      <c r="D4847" s="11" t="s">
        <v>14781</v>
      </c>
      <c r="E4847" s="11">
        <v>71</v>
      </c>
      <c r="G4847" s="11" t="s">
        <v>14782</v>
      </c>
    </row>
    <row r="4848" spans="1:7" x14ac:dyDescent="0.3">
      <c r="A4848" s="11" t="s">
        <v>14783</v>
      </c>
      <c r="B4848" s="11">
        <v>2021</v>
      </c>
      <c r="C4848" s="11" t="s">
        <v>14784</v>
      </c>
      <c r="D4848" s="11" t="s">
        <v>14785</v>
      </c>
      <c r="G4848" s="11" t="s">
        <v>589</v>
      </c>
    </row>
    <row r="4849" spans="1:7" x14ac:dyDescent="0.3">
      <c r="A4849" s="11" t="s">
        <v>14786</v>
      </c>
      <c r="B4849" s="11">
        <v>2017</v>
      </c>
      <c r="C4849" s="11" t="s">
        <v>14787</v>
      </c>
      <c r="D4849" s="11" t="s">
        <v>14788</v>
      </c>
    </row>
    <row r="4850" spans="1:7" x14ac:dyDescent="0.3">
      <c r="A4850" s="11" t="s">
        <v>14789</v>
      </c>
      <c r="B4850" s="11">
        <v>2020</v>
      </c>
      <c r="C4850" s="11" t="s">
        <v>14790</v>
      </c>
      <c r="D4850" s="11" t="s">
        <v>241</v>
      </c>
    </row>
    <row r="4851" spans="1:7" x14ac:dyDescent="0.3">
      <c r="A4851" s="11" t="s">
        <v>14791</v>
      </c>
      <c r="B4851" s="11">
        <v>2010</v>
      </c>
      <c r="C4851" s="11" t="s">
        <v>14792</v>
      </c>
      <c r="D4851" s="11" t="s">
        <v>14793</v>
      </c>
    </row>
    <row r="4852" spans="1:7" x14ac:dyDescent="0.3">
      <c r="A4852" s="11" t="s">
        <v>14794</v>
      </c>
      <c r="B4852" s="11">
        <v>2019</v>
      </c>
      <c r="C4852" s="11" t="s">
        <v>14795</v>
      </c>
      <c r="D4852" s="11" t="s">
        <v>14666</v>
      </c>
      <c r="E4852" s="11">
        <v>3</v>
      </c>
      <c r="F4852" s="11" t="s">
        <v>13472</v>
      </c>
      <c r="G4852" s="11" t="s">
        <v>1678</v>
      </c>
    </row>
    <row r="4853" spans="1:7" x14ac:dyDescent="0.3">
      <c r="A4853" s="11" t="s">
        <v>14796</v>
      </c>
      <c r="B4853" s="11">
        <v>2021</v>
      </c>
      <c r="C4853" s="11" t="s">
        <v>14797</v>
      </c>
      <c r="D4853" s="11" t="s">
        <v>14798</v>
      </c>
    </row>
    <row r="4854" spans="1:7" x14ac:dyDescent="0.3">
      <c r="A4854" s="11" t="s">
        <v>14799</v>
      </c>
      <c r="B4854" s="11">
        <v>2021</v>
      </c>
      <c r="C4854" s="11" t="s">
        <v>14800</v>
      </c>
      <c r="D4854" s="11" t="s">
        <v>14801</v>
      </c>
      <c r="E4854" s="11">
        <v>7</v>
      </c>
      <c r="F4854" s="11">
        <v>2</v>
      </c>
      <c r="G4854" s="11" t="s">
        <v>14802</v>
      </c>
    </row>
    <row r="4855" spans="1:7" x14ac:dyDescent="0.3">
      <c r="A4855" s="11" t="s">
        <v>14803</v>
      </c>
      <c r="B4855" s="11">
        <v>2015</v>
      </c>
      <c r="C4855" s="11" t="s">
        <v>14804</v>
      </c>
      <c r="D4855" s="11" t="s">
        <v>14805</v>
      </c>
    </row>
    <row r="4856" spans="1:7" x14ac:dyDescent="0.3">
      <c r="A4856" s="11" t="s">
        <v>14806</v>
      </c>
      <c r="B4856" s="11">
        <v>2019</v>
      </c>
      <c r="C4856" s="11" t="s">
        <v>14807</v>
      </c>
      <c r="D4856" s="11" t="s">
        <v>9513</v>
      </c>
      <c r="G4856" s="11" t="s">
        <v>1622</v>
      </c>
    </row>
    <row r="4857" spans="1:7" x14ac:dyDescent="0.3">
      <c r="A4857" s="11" t="s">
        <v>14808</v>
      </c>
      <c r="B4857" s="11">
        <v>2021</v>
      </c>
      <c r="C4857" s="11" t="s">
        <v>14809</v>
      </c>
      <c r="D4857" s="11" t="s">
        <v>14810</v>
      </c>
    </row>
    <row r="4858" spans="1:7" x14ac:dyDescent="0.3">
      <c r="A4858" s="11" t="s">
        <v>14811</v>
      </c>
      <c r="B4858" s="11" t="s">
        <v>4399</v>
      </c>
      <c r="C4858" s="11" t="s">
        <v>14812</v>
      </c>
      <c r="D4858" s="11" t="s">
        <v>1723</v>
      </c>
      <c r="E4858" s="11">
        <v>14</v>
      </c>
      <c r="F4858" s="11">
        <v>4</v>
      </c>
    </row>
    <row r="4859" spans="1:7" x14ac:dyDescent="0.3">
      <c r="A4859" s="11" t="s">
        <v>14813</v>
      </c>
      <c r="B4859" s="11" t="s">
        <v>4403</v>
      </c>
      <c r="C4859" s="11" t="s">
        <v>14814</v>
      </c>
      <c r="D4859" s="11" t="s">
        <v>828</v>
      </c>
      <c r="E4859" s="11">
        <v>14</v>
      </c>
      <c r="G4859" s="11" t="s">
        <v>14815</v>
      </c>
    </row>
    <row r="4860" spans="1:7" x14ac:dyDescent="0.3">
      <c r="A4860" s="11" t="s">
        <v>14816</v>
      </c>
      <c r="B4860" s="11">
        <v>2022</v>
      </c>
      <c r="C4860" s="11" t="s">
        <v>14817</v>
      </c>
      <c r="D4860" s="11" t="s">
        <v>14738</v>
      </c>
      <c r="E4860" s="11">
        <v>27</v>
      </c>
      <c r="F4860" s="11">
        <v>4</v>
      </c>
      <c r="G4860" s="11" t="s">
        <v>14818</v>
      </c>
    </row>
    <row r="4861" spans="1:7" x14ac:dyDescent="0.3">
      <c r="A4861" s="11" t="s">
        <v>14819</v>
      </c>
      <c r="B4861" s="11">
        <v>2012</v>
      </c>
      <c r="C4861" s="11" t="s">
        <v>14820</v>
      </c>
      <c r="D4861" s="11" t="s">
        <v>14821</v>
      </c>
      <c r="G4861" s="11" t="s">
        <v>14822</v>
      </c>
    </row>
    <row r="4862" spans="1:7" x14ac:dyDescent="0.3">
      <c r="A4862" s="11" t="s">
        <v>14823</v>
      </c>
      <c r="B4862" s="11">
        <v>2021</v>
      </c>
      <c r="C4862" s="11" t="s">
        <v>14824</v>
      </c>
      <c r="D4862" s="11" t="s">
        <v>7571</v>
      </c>
      <c r="E4862" s="11">
        <v>114</v>
      </c>
      <c r="G4862" s="11">
        <v>106551</v>
      </c>
    </row>
    <row r="4863" spans="1:7" x14ac:dyDescent="0.3">
      <c r="A4863" s="11" t="s">
        <v>14825</v>
      </c>
      <c r="B4863" s="11">
        <v>2018</v>
      </c>
      <c r="C4863" s="11" t="s">
        <v>14826</v>
      </c>
      <c r="D4863" s="11" t="s">
        <v>14827</v>
      </c>
    </row>
    <row r="4864" spans="1:7" x14ac:dyDescent="0.3">
      <c r="A4864" s="11" t="s">
        <v>14828</v>
      </c>
      <c r="B4864" s="11">
        <v>2024</v>
      </c>
      <c r="C4864" s="11" t="s">
        <v>14829</v>
      </c>
      <c r="D4864" s="11" t="s">
        <v>14830</v>
      </c>
      <c r="E4864" s="11">
        <v>8</v>
      </c>
      <c r="F4864" s="11" t="s">
        <v>14713</v>
      </c>
      <c r="G4864" s="11" t="s">
        <v>2902</v>
      </c>
    </row>
    <row r="4865" spans="1:7" x14ac:dyDescent="0.3">
      <c r="A4865" s="11" t="s">
        <v>14831</v>
      </c>
      <c r="B4865" s="11">
        <v>2024</v>
      </c>
      <c r="C4865" s="11" t="s">
        <v>14832</v>
      </c>
      <c r="D4865" s="11" t="s">
        <v>14831</v>
      </c>
    </row>
    <row r="4866" spans="1:7" x14ac:dyDescent="0.3">
      <c r="A4866" s="11" t="s">
        <v>14833</v>
      </c>
      <c r="B4866" s="11">
        <v>2020</v>
      </c>
      <c r="C4866" s="11" t="s">
        <v>14834</v>
      </c>
      <c r="D4866" s="11" t="s">
        <v>14835</v>
      </c>
    </row>
    <row r="4867" spans="1:7" x14ac:dyDescent="0.3">
      <c r="A4867" s="11" t="s">
        <v>14836</v>
      </c>
      <c r="B4867" s="11">
        <v>2014</v>
      </c>
      <c r="C4867" s="11" t="s">
        <v>14837</v>
      </c>
      <c r="D4867" s="11" t="s">
        <v>14838</v>
      </c>
      <c r="E4867" s="11">
        <v>20</v>
      </c>
      <c r="F4867" s="11" t="s">
        <v>3293</v>
      </c>
      <c r="G4867" s="11" t="s">
        <v>14839</v>
      </c>
    </row>
    <row r="4868" spans="1:7" x14ac:dyDescent="0.3">
      <c r="A4868" s="11" t="s">
        <v>14840</v>
      </c>
      <c r="B4868" s="11">
        <v>2015</v>
      </c>
      <c r="C4868" s="11" t="s">
        <v>14841</v>
      </c>
      <c r="D4868" s="11" t="s">
        <v>14842</v>
      </c>
    </row>
    <row r="4869" spans="1:7" x14ac:dyDescent="0.3">
      <c r="A4869" s="11" t="s">
        <v>14843</v>
      </c>
      <c r="B4869" s="11">
        <v>2016</v>
      </c>
      <c r="C4869" s="11" t="s">
        <v>14844</v>
      </c>
      <c r="D4869" s="11" t="s">
        <v>14845</v>
      </c>
      <c r="G4869" s="11" t="s">
        <v>14846</v>
      </c>
    </row>
    <row r="4870" spans="1:7" x14ac:dyDescent="0.3">
      <c r="A4870" s="11" t="s">
        <v>14847</v>
      </c>
      <c r="B4870" s="11">
        <v>2016</v>
      </c>
      <c r="C4870" s="11" t="s">
        <v>14848</v>
      </c>
      <c r="D4870" s="11" t="s">
        <v>14849</v>
      </c>
    </row>
    <row r="4871" spans="1:7" x14ac:dyDescent="0.3">
      <c r="A4871" s="11" t="s">
        <v>14850</v>
      </c>
      <c r="B4871" s="11">
        <v>2021</v>
      </c>
      <c r="C4871" s="11" t="s">
        <v>14851</v>
      </c>
      <c r="D4871" s="11" t="s">
        <v>14830</v>
      </c>
      <c r="E4871" s="11">
        <v>5</v>
      </c>
      <c r="F4871" s="11" t="s">
        <v>8576</v>
      </c>
      <c r="G4871" s="11" t="s">
        <v>6017</v>
      </c>
    </row>
    <row r="4872" spans="1:7" x14ac:dyDescent="0.3">
      <c r="A4872" s="11" t="s">
        <v>14852</v>
      </c>
      <c r="B4872" s="11">
        <v>2021</v>
      </c>
      <c r="C4872" s="11" t="s">
        <v>14853</v>
      </c>
      <c r="D4872" s="11" t="s">
        <v>14681</v>
      </c>
      <c r="E4872" s="11">
        <v>23</v>
      </c>
      <c r="F4872" s="11">
        <v>5</v>
      </c>
      <c r="G4872" s="11" t="s">
        <v>14854</v>
      </c>
    </row>
    <row r="4873" spans="1:7" x14ac:dyDescent="0.3">
      <c r="A4873" s="11" t="s">
        <v>14855</v>
      </c>
      <c r="B4873" s="11">
        <v>2017</v>
      </c>
      <c r="C4873" s="11" t="s">
        <v>14856</v>
      </c>
      <c r="D4873" s="11" t="s">
        <v>14673</v>
      </c>
      <c r="G4873" s="11" t="s">
        <v>6551</v>
      </c>
    </row>
    <row r="4874" spans="1:7" x14ac:dyDescent="0.3">
      <c r="A4874" s="11" t="s">
        <v>14857</v>
      </c>
      <c r="B4874" s="11">
        <v>2013</v>
      </c>
      <c r="C4874" s="11" t="s">
        <v>14858</v>
      </c>
      <c r="D4874" s="11" t="s">
        <v>14719</v>
      </c>
      <c r="G4874" s="11" t="s">
        <v>14859</v>
      </c>
    </row>
    <row r="4875" spans="1:7" x14ac:dyDescent="0.3">
      <c r="A4875" s="11" t="s">
        <v>14860</v>
      </c>
      <c r="B4875" s="11">
        <v>2021</v>
      </c>
      <c r="C4875" s="11" t="s">
        <v>14861</v>
      </c>
      <c r="D4875" s="11" t="s">
        <v>14862</v>
      </c>
    </row>
    <row r="4876" spans="1:7" x14ac:dyDescent="0.3">
      <c r="A4876" s="11" t="s">
        <v>14863</v>
      </c>
      <c r="B4876" s="11">
        <v>2021</v>
      </c>
      <c r="C4876" s="11" t="s">
        <v>14864</v>
      </c>
      <c r="D4876" s="11" t="s">
        <v>14785</v>
      </c>
      <c r="G4876" s="11" t="s">
        <v>14865</v>
      </c>
    </row>
    <row r="4877" spans="1:7" x14ac:dyDescent="0.3">
      <c r="A4877" s="11" t="s">
        <v>14866</v>
      </c>
      <c r="B4877" s="11">
        <v>2021</v>
      </c>
      <c r="C4877" s="11" t="s">
        <v>14867</v>
      </c>
      <c r="D4877" s="11" t="s">
        <v>14868</v>
      </c>
      <c r="E4877" s="11">
        <v>24</v>
      </c>
      <c r="F4877" s="11">
        <v>6</v>
      </c>
      <c r="G4877" s="11" t="s">
        <v>14869</v>
      </c>
    </row>
    <row r="4878" spans="1:7" x14ac:dyDescent="0.3">
      <c r="A4878" s="11" t="s">
        <v>14870</v>
      </c>
      <c r="B4878" s="11">
        <v>2019</v>
      </c>
      <c r="C4878" s="11" t="s">
        <v>14871</v>
      </c>
      <c r="D4878" s="11" t="s">
        <v>14872</v>
      </c>
      <c r="G4878" s="11" t="s">
        <v>1666</v>
      </c>
    </row>
    <row r="4879" spans="1:7" x14ac:dyDescent="0.3">
      <c r="A4879" s="11" t="s">
        <v>14873</v>
      </c>
      <c r="B4879" s="11">
        <v>2019</v>
      </c>
      <c r="C4879" s="11" t="s">
        <v>14874</v>
      </c>
      <c r="D4879" s="11" t="s">
        <v>14716</v>
      </c>
      <c r="E4879" s="11">
        <v>13</v>
      </c>
      <c r="G4879" s="11">
        <v>18</v>
      </c>
    </row>
    <row r="4880" spans="1:7" x14ac:dyDescent="0.3">
      <c r="A4880" s="11" t="s">
        <v>14875</v>
      </c>
      <c r="B4880" s="11">
        <v>2013</v>
      </c>
      <c r="C4880" s="11" t="s">
        <v>14876</v>
      </c>
      <c r="D4880" s="11" t="s">
        <v>14877</v>
      </c>
    </row>
    <row r="4881" spans="1:7" x14ac:dyDescent="0.3">
      <c r="A4881" s="11" t="s">
        <v>14878</v>
      </c>
      <c r="B4881" s="11">
        <v>2021</v>
      </c>
      <c r="C4881" s="11" t="s">
        <v>14879</v>
      </c>
      <c r="D4881" s="11" t="s">
        <v>14880</v>
      </c>
      <c r="G4881" s="11" t="s">
        <v>14881</v>
      </c>
    </row>
    <row r="4882" spans="1:7" x14ac:dyDescent="0.3">
      <c r="A4882" s="11" t="s">
        <v>14882</v>
      </c>
      <c r="B4882" s="11">
        <v>2020</v>
      </c>
      <c r="C4882" s="11" t="s">
        <v>14883</v>
      </c>
      <c r="D4882" s="11" t="s">
        <v>14830</v>
      </c>
      <c r="E4882" s="11">
        <v>4</v>
      </c>
      <c r="F4882" s="11" t="s">
        <v>8576</v>
      </c>
      <c r="G4882" s="11" t="s">
        <v>3170</v>
      </c>
    </row>
    <row r="4883" spans="1:7" x14ac:dyDescent="0.3">
      <c r="A4883" s="11" t="s">
        <v>14884</v>
      </c>
      <c r="B4883" s="11">
        <v>2021</v>
      </c>
      <c r="C4883" s="11" t="s">
        <v>14885</v>
      </c>
      <c r="D4883" s="11" t="s">
        <v>14830</v>
      </c>
      <c r="E4883" s="11">
        <v>5</v>
      </c>
      <c r="F4883" s="11" t="s">
        <v>8576</v>
      </c>
      <c r="G4883" s="11" t="s">
        <v>2643</v>
      </c>
    </row>
    <row r="4884" spans="1:7" x14ac:dyDescent="0.3">
      <c r="A4884" s="11" t="s">
        <v>14886</v>
      </c>
      <c r="B4884" s="11">
        <v>2017</v>
      </c>
      <c r="C4884" s="11" t="s">
        <v>14887</v>
      </c>
      <c r="D4884" s="11" t="s">
        <v>7571</v>
      </c>
      <c r="E4884" s="11">
        <v>66</v>
      </c>
      <c r="G4884" s="11" t="s">
        <v>12408</v>
      </c>
    </row>
    <row r="4885" spans="1:7" x14ac:dyDescent="0.3">
      <c r="A4885" s="11" t="s">
        <v>14888</v>
      </c>
      <c r="B4885" s="11">
        <v>2011</v>
      </c>
      <c r="C4885" s="11" t="s">
        <v>14889</v>
      </c>
      <c r="D4885" s="11" t="s">
        <v>14890</v>
      </c>
      <c r="G4885" s="11" t="s">
        <v>2624</v>
      </c>
    </row>
    <row r="4886" spans="1:7" x14ac:dyDescent="0.3">
      <c r="A4886" s="11" t="s">
        <v>14891</v>
      </c>
      <c r="B4886" s="11">
        <v>2014</v>
      </c>
      <c r="C4886" s="11" t="s">
        <v>14892</v>
      </c>
      <c r="D4886" s="11" t="s">
        <v>14719</v>
      </c>
      <c r="G4886" s="11" t="s">
        <v>14893</v>
      </c>
    </row>
    <row r="4887" spans="1:7" x14ac:dyDescent="0.3">
      <c r="A4887" s="11" t="s">
        <v>14894</v>
      </c>
      <c r="B4887" s="11">
        <v>2013</v>
      </c>
      <c r="C4887" s="11" t="s">
        <v>14895</v>
      </c>
      <c r="D4887" s="11" t="s">
        <v>7534</v>
      </c>
      <c r="G4887" s="11" t="s">
        <v>14896</v>
      </c>
    </row>
    <row r="4888" spans="1:7" x14ac:dyDescent="0.3">
      <c r="A4888" s="11" t="s">
        <v>14897</v>
      </c>
      <c r="B4888" s="11">
        <v>2011</v>
      </c>
      <c r="C4888" s="11" t="s">
        <v>14898</v>
      </c>
      <c r="D4888" s="11" t="s">
        <v>14899</v>
      </c>
      <c r="G4888" s="11" t="s">
        <v>589</v>
      </c>
    </row>
    <row r="4889" spans="1:7" x14ac:dyDescent="0.3">
      <c r="A4889" s="11" t="s">
        <v>14900</v>
      </c>
      <c r="B4889" s="11">
        <v>2021</v>
      </c>
      <c r="C4889" s="11" t="s">
        <v>14901</v>
      </c>
      <c r="D4889" s="11" t="s">
        <v>14785</v>
      </c>
    </row>
    <row r="4890" spans="1:7" x14ac:dyDescent="0.3">
      <c r="A4890" s="11" t="s">
        <v>14902</v>
      </c>
      <c r="B4890" s="11">
        <v>2017</v>
      </c>
      <c r="C4890" s="11" t="s">
        <v>6468</v>
      </c>
      <c r="D4890" s="11" t="s">
        <v>6469</v>
      </c>
    </row>
    <row r="4891" spans="1:7" x14ac:dyDescent="0.3">
      <c r="A4891" s="11" t="s">
        <v>14903</v>
      </c>
      <c r="B4891" s="11">
        <v>2012</v>
      </c>
      <c r="C4891" s="11" t="s">
        <v>14904</v>
      </c>
      <c r="D4891" s="11" t="s">
        <v>14905</v>
      </c>
    </row>
    <row r="4892" spans="1:7" x14ac:dyDescent="0.3">
      <c r="A4892" s="11" t="s">
        <v>14906</v>
      </c>
      <c r="B4892" s="11">
        <v>2018</v>
      </c>
      <c r="C4892" s="11" t="s">
        <v>14907</v>
      </c>
      <c r="D4892" s="11" t="s">
        <v>14908</v>
      </c>
      <c r="G4892" s="11" t="s">
        <v>14909</v>
      </c>
    </row>
    <row r="4893" spans="1:7" x14ac:dyDescent="0.3">
      <c r="A4893" s="11" t="s">
        <v>14910</v>
      </c>
      <c r="B4893" s="11">
        <v>2016</v>
      </c>
      <c r="C4893" s="11" t="s">
        <v>14911</v>
      </c>
      <c r="D4893" s="11" t="s">
        <v>7477</v>
      </c>
      <c r="E4893" s="11">
        <v>12</v>
      </c>
      <c r="F4893" s="11">
        <v>1</v>
      </c>
      <c r="G4893" s="11" t="s">
        <v>14912</v>
      </c>
    </row>
    <row r="4894" spans="1:7" x14ac:dyDescent="0.3">
      <c r="A4894" s="11" t="s">
        <v>14913</v>
      </c>
      <c r="B4894" s="11">
        <v>2015</v>
      </c>
      <c r="C4894" s="11" t="s">
        <v>14914</v>
      </c>
      <c r="D4894" s="11"/>
      <c r="G4894" s="8" t="s">
        <v>14915</v>
      </c>
    </row>
    <row r="4895" spans="1:7" x14ac:dyDescent="0.3">
      <c r="A4895" s="11" t="s">
        <v>473</v>
      </c>
      <c r="B4895" s="11">
        <v>2017</v>
      </c>
      <c r="C4895" s="11" t="s">
        <v>474</v>
      </c>
      <c r="D4895" s="11" t="s">
        <v>475</v>
      </c>
      <c r="G4895" s="11" t="s">
        <v>476</v>
      </c>
    </row>
    <row r="4896" spans="1:7" x14ac:dyDescent="0.3">
      <c r="A4896" s="11" t="s">
        <v>9241</v>
      </c>
      <c r="B4896" s="11">
        <v>2019</v>
      </c>
      <c r="C4896" s="11" t="s">
        <v>6337</v>
      </c>
      <c r="D4896" s="11" t="s">
        <v>480</v>
      </c>
      <c r="G4896" s="11" t="s">
        <v>481</v>
      </c>
    </row>
    <row r="4897" spans="1:7" x14ac:dyDescent="0.3">
      <c r="A4897" s="11" t="s">
        <v>9250</v>
      </c>
      <c r="B4897" s="11">
        <v>2021</v>
      </c>
      <c r="C4897" s="11" t="s">
        <v>9251</v>
      </c>
      <c r="D4897" s="11" t="s">
        <v>4634</v>
      </c>
      <c r="E4897" s="11">
        <v>24</v>
      </c>
      <c r="G4897" s="11">
        <v>100153</v>
      </c>
    </row>
    <row r="4898" spans="1:7" x14ac:dyDescent="0.3">
      <c r="A4898" s="11" t="s">
        <v>3889</v>
      </c>
      <c r="B4898" s="11">
        <v>2021</v>
      </c>
      <c r="C4898" s="11" t="s">
        <v>2022</v>
      </c>
      <c r="D4898" s="11" t="s">
        <v>3890</v>
      </c>
    </row>
    <row r="4899" spans="1:7" x14ac:dyDescent="0.3">
      <c r="A4899" s="11" t="s">
        <v>14916</v>
      </c>
      <c r="B4899" s="11">
        <v>2020</v>
      </c>
      <c r="C4899" s="11" t="s">
        <v>14917</v>
      </c>
      <c r="D4899" s="11" t="s">
        <v>728</v>
      </c>
      <c r="E4899" s="11" t="s">
        <v>14918</v>
      </c>
    </row>
    <row r="4900" spans="1:7" x14ac:dyDescent="0.3">
      <c r="A4900" s="11" t="s">
        <v>826</v>
      </c>
      <c r="B4900" s="11">
        <v>2017</v>
      </c>
      <c r="C4900" s="11" t="s">
        <v>515</v>
      </c>
      <c r="D4900" s="11" t="s">
        <v>14919</v>
      </c>
    </row>
    <row r="4901" spans="1:7" x14ac:dyDescent="0.3">
      <c r="A4901" s="11" t="s">
        <v>3178</v>
      </c>
      <c r="B4901" s="11">
        <v>2018</v>
      </c>
      <c r="C4901" s="11" t="s">
        <v>1944</v>
      </c>
      <c r="D4901" s="11" t="s">
        <v>10446</v>
      </c>
    </row>
    <row r="4902" spans="1:7" x14ac:dyDescent="0.3">
      <c r="A4902" s="11" t="s">
        <v>14920</v>
      </c>
      <c r="B4902" s="11">
        <v>2021</v>
      </c>
      <c r="C4902" s="11" t="s">
        <v>14921</v>
      </c>
      <c r="D4902" s="11" t="s">
        <v>13865</v>
      </c>
    </row>
    <row r="4903" spans="1:7" x14ac:dyDescent="0.3">
      <c r="A4903" s="11" t="s">
        <v>836</v>
      </c>
      <c r="B4903" s="11">
        <v>2019</v>
      </c>
      <c r="C4903" s="11" t="s">
        <v>3718</v>
      </c>
      <c r="D4903" s="11" t="s">
        <v>4449</v>
      </c>
    </row>
    <row r="4904" spans="1:7" x14ac:dyDescent="0.3">
      <c r="A4904" s="11" t="s">
        <v>14922</v>
      </c>
      <c r="B4904" s="11">
        <v>2021</v>
      </c>
      <c r="C4904" s="11" t="s">
        <v>14923</v>
      </c>
      <c r="D4904" s="11" t="s">
        <v>14924</v>
      </c>
      <c r="G4904" s="11" t="s">
        <v>5538</v>
      </c>
    </row>
    <row r="4905" spans="1:7" x14ac:dyDescent="0.3">
      <c r="A4905" s="11" t="s">
        <v>14925</v>
      </c>
      <c r="B4905" s="11">
        <v>2021</v>
      </c>
      <c r="C4905" s="11" t="s">
        <v>14926</v>
      </c>
      <c r="D4905" s="11" t="s">
        <v>14927</v>
      </c>
      <c r="G4905" s="11" t="s">
        <v>14928</v>
      </c>
    </row>
    <row r="4906" spans="1:7" x14ac:dyDescent="0.3">
      <c r="A4906" s="11" t="s">
        <v>3195</v>
      </c>
      <c r="B4906" s="11">
        <v>2019</v>
      </c>
      <c r="C4906" s="11" t="s">
        <v>3196</v>
      </c>
      <c r="D4906" s="11" t="s">
        <v>2653</v>
      </c>
    </row>
    <row r="4907" spans="1:7" x14ac:dyDescent="0.3">
      <c r="A4907" s="11" t="s">
        <v>14929</v>
      </c>
      <c r="B4907" s="11">
        <v>2018</v>
      </c>
      <c r="C4907" s="11" t="s">
        <v>2374</v>
      </c>
      <c r="D4907" s="11" t="s">
        <v>14930</v>
      </c>
    </row>
    <row r="4908" spans="1:7" x14ac:dyDescent="0.3">
      <c r="A4908" s="11" t="s">
        <v>14931</v>
      </c>
      <c r="B4908" s="11">
        <v>2010</v>
      </c>
      <c r="C4908" s="11" t="s">
        <v>14932</v>
      </c>
      <c r="D4908" s="11" t="s">
        <v>14933</v>
      </c>
    </row>
    <row r="4909" spans="1:7" x14ac:dyDescent="0.3">
      <c r="A4909" s="11" t="s">
        <v>14934</v>
      </c>
      <c r="B4909" s="11">
        <v>2016</v>
      </c>
      <c r="C4909" s="11" t="s">
        <v>14935</v>
      </c>
      <c r="D4909" s="11" t="s">
        <v>9282</v>
      </c>
    </row>
    <row r="4910" spans="1:7" x14ac:dyDescent="0.3">
      <c r="A4910" s="11" t="s">
        <v>14936</v>
      </c>
      <c r="B4910" s="11">
        <v>2020</v>
      </c>
      <c r="C4910" s="11" t="s">
        <v>14937</v>
      </c>
      <c r="D4910" s="11" t="s">
        <v>14938</v>
      </c>
    </row>
    <row r="4911" spans="1:7" x14ac:dyDescent="0.3">
      <c r="A4911" s="11" t="s">
        <v>14939</v>
      </c>
      <c r="B4911" s="11">
        <v>2017</v>
      </c>
      <c r="C4911" s="11" t="s">
        <v>14940</v>
      </c>
      <c r="D4911" s="11" t="s">
        <v>14941</v>
      </c>
    </row>
    <row r="4912" spans="1:7" x14ac:dyDescent="0.3">
      <c r="A4912" s="11" t="s">
        <v>14942</v>
      </c>
      <c r="B4912" s="11">
        <v>2020</v>
      </c>
      <c r="C4912" s="11" t="s">
        <v>14943</v>
      </c>
      <c r="D4912" s="11" t="s">
        <v>14944</v>
      </c>
    </row>
    <row r="4913" spans="1:8" x14ac:dyDescent="0.3">
      <c r="A4913" s="11" t="s">
        <v>896</v>
      </c>
      <c r="B4913" s="11">
        <v>2020</v>
      </c>
      <c r="C4913" s="11" t="s">
        <v>14945</v>
      </c>
      <c r="D4913" s="11" t="s">
        <v>14946</v>
      </c>
    </row>
    <row r="4914" spans="1:8" x14ac:dyDescent="0.3">
      <c r="A4914" s="11" t="s">
        <v>14947</v>
      </c>
      <c r="B4914" s="11">
        <v>2016</v>
      </c>
      <c r="C4914" s="11" t="s">
        <v>14948</v>
      </c>
      <c r="D4914" s="11" t="s">
        <v>14949</v>
      </c>
    </row>
    <row r="4915" spans="1:8" x14ac:dyDescent="0.3">
      <c r="A4915" s="11" t="s">
        <v>14950</v>
      </c>
      <c r="B4915" s="11">
        <v>2018</v>
      </c>
      <c r="C4915" s="11" t="s">
        <v>7839</v>
      </c>
      <c r="D4915" s="11" t="s">
        <v>14938</v>
      </c>
    </row>
    <row r="4916" spans="1:8" x14ac:dyDescent="0.3">
      <c r="A4916" s="11" t="s">
        <v>14951</v>
      </c>
      <c r="B4916" s="11">
        <v>2020</v>
      </c>
      <c r="C4916" s="11" t="s">
        <v>14952</v>
      </c>
      <c r="D4916" s="11" t="s">
        <v>14953</v>
      </c>
    </row>
    <row r="4917" spans="1:8" x14ac:dyDescent="0.3">
      <c r="A4917" s="11" t="s">
        <v>929</v>
      </c>
      <c r="B4917" s="11">
        <v>2020</v>
      </c>
      <c r="C4917" s="11" t="s">
        <v>12649</v>
      </c>
      <c r="D4917" s="11" t="s">
        <v>3967</v>
      </c>
    </row>
    <row r="4918" spans="1:8" x14ac:dyDescent="0.3">
      <c r="A4918" s="11" t="s">
        <v>976</v>
      </c>
      <c r="B4918" s="11">
        <v>2019</v>
      </c>
      <c r="C4918" s="11" t="s">
        <v>4785</v>
      </c>
      <c r="D4918" s="11" t="s">
        <v>4786</v>
      </c>
    </row>
    <row r="4919" spans="1:8" x14ac:dyDescent="0.3">
      <c r="A4919" s="11" t="s">
        <v>14954</v>
      </c>
      <c r="B4919" s="11">
        <v>2020</v>
      </c>
      <c r="C4919" s="11" t="s">
        <v>14955</v>
      </c>
      <c r="D4919" s="11" t="s">
        <v>9278</v>
      </c>
    </row>
    <row r="4920" spans="1:8" x14ac:dyDescent="0.3">
      <c r="A4920" s="11" t="s">
        <v>14956</v>
      </c>
      <c r="B4920" s="11">
        <v>2017</v>
      </c>
      <c r="C4920" s="11" t="s">
        <v>14957</v>
      </c>
      <c r="D4920" s="11" t="s">
        <v>14958</v>
      </c>
      <c r="E4920" s="11">
        <v>19</v>
      </c>
      <c r="F4920" s="11">
        <v>3</v>
      </c>
      <c r="G4920" s="11" t="s">
        <v>14959</v>
      </c>
      <c r="H4920" s="11" t="s">
        <v>14960</v>
      </c>
    </row>
    <row r="4921" spans="1:8" x14ac:dyDescent="0.3">
      <c r="A4921" s="11" t="s">
        <v>14961</v>
      </c>
      <c r="B4921" s="11">
        <v>2021</v>
      </c>
      <c r="C4921" s="11" t="s">
        <v>14962</v>
      </c>
      <c r="D4921" s="11" t="s">
        <v>728</v>
      </c>
      <c r="E4921" s="11" t="s">
        <v>14963</v>
      </c>
    </row>
    <row r="4922" spans="1:8" x14ac:dyDescent="0.3">
      <c r="A4922" s="11" t="s">
        <v>6203</v>
      </c>
      <c r="B4922" s="11">
        <v>2021</v>
      </c>
      <c r="C4922" s="11" t="s">
        <v>14964</v>
      </c>
      <c r="D4922" s="11" t="s">
        <v>14965</v>
      </c>
    </row>
    <row r="4923" spans="1:8" x14ac:dyDescent="0.3">
      <c r="A4923" s="11" t="s">
        <v>11639</v>
      </c>
      <c r="B4923" s="11">
        <v>2016</v>
      </c>
      <c r="C4923" s="11" t="s">
        <v>6311</v>
      </c>
      <c r="D4923" s="11" t="s">
        <v>12485</v>
      </c>
      <c r="G4923" s="11" t="s">
        <v>10115</v>
      </c>
    </row>
    <row r="4924" spans="1:8" x14ac:dyDescent="0.3">
      <c r="A4924" s="11" t="s">
        <v>12335</v>
      </c>
      <c r="B4924" s="11">
        <v>2013</v>
      </c>
      <c r="C4924" s="11" t="s">
        <v>6318</v>
      </c>
      <c r="D4924" s="11" t="s">
        <v>6145</v>
      </c>
      <c r="G4924" s="11" t="s">
        <v>6320</v>
      </c>
    </row>
    <row r="4925" spans="1:8" x14ac:dyDescent="0.3">
      <c r="A4925" s="11" t="s">
        <v>8638</v>
      </c>
      <c r="B4925" s="11">
        <v>2021</v>
      </c>
      <c r="C4925" s="11" t="s">
        <v>8639</v>
      </c>
      <c r="D4925" s="11" t="s">
        <v>8640</v>
      </c>
      <c r="G4925" s="11" t="s">
        <v>1799</v>
      </c>
    </row>
    <row r="4926" spans="1:8" x14ac:dyDescent="0.3">
      <c r="A4926" s="11" t="s">
        <v>3619</v>
      </c>
      <c r="B4926" s="11">
        <v>2020</v>
      </c>
      <c r="C4926" s="11" t="s">
        <v>3620</v>
      </c>
      <c r="D4926" s="11" t="s">
        <v>446</v>
      </c>
      <c r="E4926" s="11">
        <v>161</v>
      </c>
      <c r="G4926" s="11">
        <v>113725</v>
      </c>
    </row>
    <row r="4927" spans="1:8" x14ac:dyDescent="0.3">
      <c r="A4927" s="11" t="s">
        <v>4199</v>
      </c>
      <c r="B4927" s="11">
        <v>2020</v>
      </c>
      <c r="C4927" s="11" t="s">
        <v>4200</v>
      </c>
      <c r="D4927" s="11" t="s">
        <v>1239</v>
      </c>
      <c r="H4927" s="11" t="s">
        <v>11804</v>
      </c>
    </row>
    <row r="4928" spans="1:8" x14ac:dyDescent="0.3">
      <c r="A4928" s="11" t="s">
        <v>6215</v>
      </c>
      <c r="B4928" s="11">
        <v>2014</v>
      </c>
      <c r="C4928" s="11" t="s">
        <v>6216</v>
      </c>
      <c r="D4928" s="11" t="s">
        <v>11468</v>
      </c>
      <c r="G4928" s="11" t="s">
        <v>1057</v>
      </c>
    </row>
    <row r="4929" spans="1:7" x14ac:dyDescent="0.3">
      <c r="A4929" s="11" t="s">
        <v>11655</v>
      </c>
      <c r="B4929" s="11">
        <v>2018</v>
      </c>
      <c r="C4929" s="11" t="s">
        <v>6334</v>
      </c>
      <c r="D4929" s="11" t="s">
        <v>4449</v>
      </c>
    </row>
    <row r="4930" spans="1:7" x14ac:dyDescent="0.3">
      <c r="A4930" s="11" t="s">
        <v>1079</v>
      </c>
      <c r="B4930" s="11">
        <v>2019</v>
      </c>
      <c r="C4930" s="11" t="s">
        <v>7917</v>
      </c>
      <c r="D4930" s="11" t="s">
        <v>7918</v>
      </c>
      <c r="E4930" s="11">
        <v>1</v>
      </c>
      <c r="F4930" s="11">
        <v>8</v>
      </c>
      <c r="G4930" s="11">
        <v>9</v>
      </c>
    </row>
    <row r="4931" spans="1:7" x14ac:dyDescent="0.3">
      <c r="A4931" s="11" t="s">
        <v>10427</v>
      </c>
      <c r="B4931" s="11">
        <v>2019</v>
      </c>
      <c r="C4931" s="11" t="s">
        <v>10428</v>
      </c>
      <c r="D4931" s="11" t="s">
        <v>14966</v>
      </c>
      <c r="G4931" s="11" t="s">
        <v>10430</v>
      </c>
    </row>
    <row r="4932" spans="1:7" x14ac:dyDescent="0.3">
      <c r="A4932" s="11" t="s">
        <v>1092</v>
      </c>
      <c r="B4932" s="11">
        <v>2019</v>
      </c>
      <c r="C4932" s="11" t="s">
        <v>4068</v>
      </c>
      <c r="D4932" s="11" t="s">
        <v>12676</v>
      </c>
    </row>
    <row r="4933" spans="1:7" x14ac:dyDescent="0.3">
      <c r="A4933" s="11" t="s">
        <v>14967</v>
      </c>
      <c r="B4933" s="11">
        <v>2021</v>
      </c>
      <c r="C4933" s="11" t="s">
        <v>10146</v>
      </c>
      <c r="D4933" s="11" t="s">
        <v>14968</v>
      </c>
    </row>
    <row r="4934" spans="1:7" x14ac:dyDescent="0.3">
      <c r="A4934" s="11" t="s">
        <v>14969</v>
      </c>
      <c r="B4934" s="11">
        <v>2020</v>
      </c>
      <c r="C4934" s="11" t="s">
        <v>14970</v>
      </c>
      <c r="D4934" s="11" t="s">
        <v>8242</v>
      </c>
    </row>
    <row r="4935" spans="1:7" x14ac:dyDescent="0.3">
      <c r="A4935" s="11" t="s">
        <v>14971</v>
      </c>
      <c r="B4935" s="11">
        <v>2020</v>
      </c>
      <c r="C4935" s="11" t="s">
        <v>14972</v>
      </c>
      <c r="D4935" s="11" t="s">
        <v>2825</v>
      </c>
      <c r="G4935" s="11" t="s">
        <v>14973</v>
      </c>
    </row>
    <row r="4936" spans="1:7" x14ac:dyDescent="0.3">
      <c r="A4936" s="11" t="s">
        <v>14974</v>
      </c>
      <c r="B4936" s="11">
        <v>2016</v>
      </c>
      <c r="C4936" s="11" t="s">
        <v>14975</v>
      </c>
      <c r="D4936" s="11" t="s">
        <v>14976</v>
      </c>
    </row>
    <row r="4937" spans="1:7" x14ac:dyDescent="0.3">
      <c r="A4937" s="11" t="s">
        <v>645</v>
      </c>
      <c r="B4937" s="11">
        <v>2016</v>
      </c>
      <c r="C4937" s="11" t="s">
        <v>646</v>
      </c>
      <c r="D4937" s="11" t="s">
        <v>647</v>
      </c>
      <c r="G4937" s="11" t="s">
        <v>648</v>
      </c>
    </row>
    <row r="4938" spans="1:7" x14ac:dyDescent="0.3">
      <c r="A4938" s="11" t="s">
        <v>4229</v>
      </c>
      <c r="B4938" s="11">
        <v>2019</v>
      </c>
      <c r="C4938" s="11" t="s">
        <v>6397</v>
      </c>
      <c r="D4938" s="11" t="s">
        <v>14977</v>
      </c>
    </row>
    <row r="4939" spans="1:7" x14ac:dyDescent="0.3">
      <c r="A4939" s="11" t="s">
        <v>8354</v>
      </c>
      <c r="B4939" s="11">
        <v>2021</v>
      </c>
      <c r="C4939" s="11" t="s">
        <v>14978</v>
      </c>
      <c r="D4939" s="11" t="s">
        <v>14968</v>
      </c>
    </row>
    <row r="4940" spans="1:7" x14ac:dyDescent="0.3">
      <c r="A4940" s="11" t="s">
        <v>8354</v>
      </c>
      <c r="B4940" s="11">
        <v>2021</v>
      </c>
      <c r="C4940" s="11" t="s">
        <v>2016</v>
      </c>
      <c r="D4940" s="11" t="s">
        <v>14979</v>
      </c>
      <c r="E4940" s="11">
        <v>25</v>
      </c>
      <c r="F4940" s="11">
        <v>2</v>
      </c>
      <c r="G4940" s="11" t="s">
        <v>11834</v>
      </c>
    </row>
    <row r="4941" spans="1:7" x14ac:dyDescent="0.3">
      <c r="A4941" s="11" t="s">
        <v>744</v>
      </c>
      <c r="B4941" s="11">
        <v>2018</v>
      </c>
      <c r="C4941" s="11" t="s">
        <v>11724</v>
      </c>
      <c r="D4941" s="11" t="s">
        <v>11725</v>
      </c>
      <c r="G4941" s="11" t="s">
        <v>747</v>
      </c>
    </row>
    <row r="4942" spans="1:7" x14ac:dyDescent="0.3">
      <c r="A4942" s="11" t="s">
        <v>11519</v>
      </c>
      <c r="B4942" s="11">
        <v>2015</v>
      </c>
      <c r="C4942" s="11" t="s">
        <v>6504</v>
      </c>
      <c r="D4942" s="11" t="s">
        <v>6145</v>
      </c>
      <c r="G4942" s="11" t="s">
        <v>6505</v>
      </c>
    </row>
    <row r="4943" spans="1:7" x14ac:dyDescent="0.3">
      <c r="A4943" s="11" t="s">
        <v>14980</v>
      </c>
      <c r="B4943" s="11">
        <v>2024</v>
      </c>
      <c r="C4943" s="11" t="s">
        <v>14981</v>
      </c>
      <c r="D4943" s="11" t="s">
        <v>14982</v>
      </c>
    </row>
    <row r="4944" spans="1:7" x14ac:dyDescent="0.3">
      <c r="A4944" s="11" t="s">
        <v>14983</v>
      </c>
      <c r="B4944" s="11">
        <v>2024</v>
      </c>
      <c r="C4944" s="11" t="s">
        <v>14984</v>
      </c>
      <c r="D4944" s="11" t="s">
        <v>14985</v>
      </c>
      <c r="G4944" s="11" t="s">
        <v>14986</v>
      </c>
    </row>
    <row r="4945" spans="1:7" x14ac:dyDescent="0.3">
      <c r="A4945" s="11" t="s">
        <v>14987</v>
      </c>
      <c r="B4945" s="11">
        <v>2022</v>
      </c>
      <c r="C4945" s="11" t="s">
        <v>14988</v>
      </c>
      <c r="D4945" s="11" t="s">
        <v>6791</v>
      </c>
      <c r="E4945" s="11">
        <v>32</v>
      </c>
      <c r="F4945" s="11">
        <v>5</v>
      </c>
      <c r="G4945" s="11" t="s">
        <v>14989</v>
      </c>
    </row>
    <row r="4946" spans="1:7" x14ac:dyDescent="0.3">
      <c r="A4946" s="11" t="s">
        <v>14990</v>
      </c>
      <c r="B4946" s="11">
        <v>2023</v>
      </c>
      <c r="C4946" s="11" t="s">
        <v>14991</v>
      </c>
      <c r="D4946" s="11" t="s">
        <v>14992</v>
      </c>
      <c r="E4946" s="11">
        <v>17</v>
      </c>
      <c r="F4946" s="11">
        <v>1</v>
      </c>
      <c r="G4946" s="11" t="s">
        <v>14993</v>
      </c>
    </row>
    <row r="4947" spans="1:7" x14ac:dyDescent="0.3">
      <c r="A4947" s="11" t="s">
        <v>14994</v>
      </c>
      <c r="B4947" s="11">
        <v>2024</v>
      </c>
      <c r="C4947" s="11" t="s">
        <v>14995</v>
      </c>
      <c r="D4947" s="11" t="s">
        <v>14996</v>
      </c>
      <c r="E4947" s="11">
        <v>11</v>
      </c>
      <c r="F4947" s="11">
        <v>1</v>
      </c>
      <c r="G4947" s="11" t="s">
        <v>1622</v>
      </c>
    </row>
    <row r="4948" spans="1:7" x14ac:dyDescent="0.3">
      <c r="A4948" s="11" t="s">
        <v>14997</v>
      </c>
      <c r="B4948" s="11">
        <v>2024</v>
      </c>
      <c r="C4948" s="11" t="s">
        <v>14998</v>
      </c>
      <c r="D4948" s="11" t="s">
        <v>446</v>
      </c>
      <c r="G4948" s="11">
        <v>124852</v>
      </c>
    </row>
    <row r="4949" spans="1:7" x14ac:dyDescent="0.3">
      <c r="A4949" s="11" t="s">
        <v>14999</v>
      </c>
      <c r="B4949" s="11">
        <v>2020</v>
      </c>
      <c r="C4949" s="11" t="s">
        <v>15000</v>
      </c>
      <c r="D4949" s="11" t="s">
        <v>5223</v>
      </c>
      <c r="E4949" s="11">
        <v>23</v>
      </c>
      <c r="F4949" s="11">
        <v>5</v>
      </c>
      <c r="G4949" s="11" t="s">
        <v>15001</v>
      </c>
    </row>
    <row r="4950" spans="1:7" x14ac:dyDescent="0.3">
      <c r="A4950" s="11" t="s">
        <v>15002</v>
      </c>
      <c r="B4950" s="11">
        <v>2022</v>
      </c>
      <c r="C4950" s="11" t="s">
        <v>15003</v>
      </c>
      <c r="D4950" s="11" t="s">
        <v>4144</v>
      </c>
      <c r="E4950" s="11">
        <v>13</v>
      </c>
      <c r="F4950" s="11">
        <v>4</v>
      </c>
      <c r="G4950" s="11">
        <v>165</v>
      </c>
    </row>
    <row r="4951" spans="1:7" x14ac:dyDescent="0.3">
      <c r="A4951" s="11" t="s">
        <v>15004</v>
      </c>
      <c r="B4951" s="11">
        <v>2022</v>
      </c>
      <c r="C4951" s="11" t="s">
        <v>15005</v>
      </c>
      <c r="D4951" s="11" t="s">
        <v>2525</v>
      </c>
      <c r="E4951" s="11">
        <v>62</v>
      </c>
      <c r="G4951" s="11">
        <v>102433</v>
      </c>
    </row>
    <row r="4952" spans="1:7" x14ac:dyDescent="0.3">
      <c r="A4952" s="11" t="s">
        <v>15006</v>
      </c>
      <c r="B4952" s="11">
        <v>2023</v>
      </c>
      <c r="C4952" s="11" t="s">
        <v>15007</v>
      </c>
      <c r="D4952" s="11" t="s">
        <v>15008</v>
      </c>
      <c r="E4952" s="11">
        <v>10</v>
      </c>
      <c r="F4952" s="11">
        <v>1</v>
      </c>
      <c r="G4952" s="11">
        <v>2191777</v>
      </c>
    </row>
    <row r="4953" spans="1:7" x14ac:dyDescent="0.3">
      <c r="A4953" s="11" t="s">
        <v>15009</v>
      </c>
      <c r="B4953" s="11">
        <v>2013</v>
      </c>
      <c r="C4953" s="11" t="s">
        <v>15010</v>
      </c>
      <c r="D4953" s="11" t="s">
        <v>15011</v>
      </c>
      <c r="E4953" s="11">
        <v>15</v>
      </c>
      <c r="F4953" s="11">
        <v>3</v>
      </c>
      <c r="G4953" s="11" t="s">
        <v>15012</v>
      </c>
    </row>
    <row r="4954" spans="1:7" x14ac:dyDescent="0.3">
      <c r="A4954" s="11" t="s">
        <v>15013</v>
      </c>
      <c r="B4954" s="11">
        <v>2021</v>
      </c>
      <c r="C4954" s="11" t="s">
        <v>15014</v>
      </c>
      <c r="D4954" s="11" t="s">
        <v>15015</v>
      </c>
    </row>
    <row r="4955" spans="1:7" x14ac:dyDescent="0.3">
      <c r="A4955" s="11" t="s">
        <v>15016</v>
      </c>
      <c r="B4955" s="11">
        <v>2023</v>
      </c>
      <c r="C4955" s="11" t="s">
        <v>15017</v>
      </c>
      <c r="D4955" s="11" t="s">
        <v>15018</v>
      </c>
      <c r="E4955" s="11">
        <v>60</v>
      </c>
      <c r="F4955" s="11">
        <v>4</v>
      </c>
      <c r="G4955" s="11" t="s">
        <v>15019</v>
      </c>
    </row>
    <row r="4956" spans="1:7" x14ac:dyDescent="0.3">
      <c r="A4956" s="11" t="s">
        <v>15020</v>
      </c>
      <c r="B4956" s="11">
        <v>2024</v>
      </c>
      <c r="C4956" s="11" t="s">
        <v>15021</v>
      </c>
      <c r="D4956" s="11" t="s">
        <v>15022</v>
      </c>
      <c r="E4956" s="11">
        <v>26</v>
      </c>
      <c r="F4956" s="11">
        <v>6</v>
      </c>
      <c r="G4956" s="11" t="s">
        <v>15023</v>
      </c>
    </row>
    <row r="4957" spans="1:7" x14ac:dyDescent="0.3">
      <c r="A4957" s="11" t="s">
        <v>15024</v>
      </c>
      <c r="B4957" s="11">
        <v>2023</v>
      </c>
      <c r="C4957" s="11" t="s">
        <v>15025</v>
      </c>
      <c r="D4957" s="11" t="s">
        <v>15026</v>
      </c>
      <c r="E4957" s="11" t="s">
        <v>15027</v>
      </c>
    </row>
    <row r="4958" spans="1:7" x14ac:dyDescent="0.3">
      <c r="A4958" s="11" t="s">
        <v>15028</v>
      </c>
      <c r="B4958" s="11">
        <v>2024</v>
      </c>
      <c r="C4958" s="11" t="s">
        <v>15029</v>
      </c>
      <c r="D4958" s="11" t="s">
        <v>15030</v>
      </c>
      <c r="G4958" s="11" t="s">
        <v>15031</v>
      </c>
    </row>
    <row r="4959" spans="1:7" x14ac:dyDescent="0.3">
      <c r="A4959" s="11" t="s">
        <v>15032</v>
      </c>
      <c r="B4959" s="11">
        <v>2018</v>
      </c>
      <c r="C4959" s="11" t="s">
        <v>15033</v>
      </c>
      <c r="D4959" s="11" t="s">
        <v>15034</v>
      </c>
      <c r="E4959" s="11">
        <v>9</v>
      </c>
      <c r="F4959" s="11">
        <v>1</v>
      </c>
      <c r="G4959" s="11" t="s">
        <v>14543</v>
      </c>
    </row>
    <row r="4960" spans="1:7" x14ac:dyDescent="0.3">
      <c r="A4960" s="11" t="s">
        <v>15035</v>
      </c>
      <c r="B4960" s="11">
        <v>2019</v>
      </c>
      <c r="C4960" s="11" t="s">
        <v>15036</v>
      </c>
      <c r="D4960" s="11" t="s">
        <v>15037</v>
      </c>
      <c r="E4960" s="11">
        <v>28</v>
      </c>
      <c r="F4960" s="11" t="s">
        <v>15038</v>
      </c>
      <c r="G4960" s="11" t="s">
        <v>15039</v>
      </c>
    </row>
    <row r="4961" spans="1:7" x14ac:dyDescent="0.3">
      <c r="A4961" s="11" t="s">
        <v>15040</v>
      </c>
      <c r="B4961" s="11">
        <v>2023</v>
      </c>
      <c r="C4961" s="11" t="s">
        <v>15041</v>
      </c>
      <c r="D4961" s="11" t="s">
        <v>15042</v>
      </c>
      <c r="E4961" s="11">
        <v>45</v>
      </c>
      <c r="F4961" s="11">
        <v>1</v>
      </c>
      <c r="G4961" s="11" t="s">
        <v>15043</v>
      </c>
    </row>
    <row r="4962" spans="1:7" x14ac:dyDescent="0.3">
      <c r="A4962" s="11" t="s">
        <v>15044</v>
      </c>
      <c r="B4962" s="11">
        <v>2023</v>
      </c>
      <c r="C4962" s="11" t="s">
        <v>15045</v>
      </c>
      <c r="D4962" s="11" t="s">
        <v>8575</v>
      </c>
      <c r="E4962" s="11">
        <v>7</v>
      </c>
      <c r="F4962" s="11" t="s">
        <v>14713</v>
      </c>
      <c r="G4962" s="11" t="s">
        <v>15046</v>
      </c>
    </row>
    <row r="4963" spans="1:7" x14ac:dyDescent="0.3">
      <c r="A4963" s="11" t="s">
        <v>15047</v>
      </c>
      <c r="B4963" s="11">
        <v>2017</v>
      </c>
      <c r="C4963" s="11" t="s">
        <v>15048</v>
      </c>
      <c r="D4963" s="11" t="s">
        <v>15049</v>
      </c>
      <c r="E4963" s="11">
        <v>28</v>
      </c>
      <c r="F4963" s="11">
        <v>7</v>
      </c>
      <c r="G4963" s="11" t="s">
        <v>15050</v>
      </c>
    </row>
    <row r="4964" spans="1:7" x14ac:dyDescent="0.3">
      <c r="A4964" s="11" t="s">
        <v>15051</v>
      </c>
      <c r="B4964" s="11">
        <v>2019</v>
      </c>
      <c r="C4964" s="11" t="s">
        <v>15052</v>
      </c>
      <c r="D4964" s="11" t="s">
        <v>15053</v>
      </c>
      <c r="E4964" s="11">
        <v>157</v>
      </c>
      <c r="G4964" s="11" t="s">
        <v>15054</v>
      </c>
    </row>
    <row r="4965" spans="1:7" x14ac:dyDescent="0.3">
      <c r="A4965" s="11" t="s">
        <v>15055</v>
      </c>
      <c r="B4965" s="11">
        <v>2022</v>
      </c>
      <c r="C4965" s="11" t="s">
        <v>15056</v>
      </c>
      <c r="D4965" s="11" t="s">
        <v>5196</v>
      </c>
      <c r="E4965" s="11">
        <v>19</v>
      </c>
      <c r="F4965" s="11">
        <v>23</v>
      </c>
      <c r="G4965" s="11">
        <v>15984</v>
      </c>
    </row>
    <row r="4966" spans="1:7" x14ac:dyDescent="0.3">
      <c r="A4966" s="11" t="s">
        <v>15057</v>
      </c>
      <c r="B4966" s="11">
        <v>2021</v>
      </c>
      <c r="C4966" s="11" t="s">
        <v>15058</v>
      </c>
      <c r="D4966" s="11" t="s">
        <v>5223</v>
      </c>
      <c r="E4966" s="11">
        <v>24</v>
      </c>
      <c r="F4966" s="11">
        <v>12</v>
      </c>
      <c r="G4966" s="11" t="s">
        <v>15059</v>
      </c>
    </row>
    <row r="4967" spans="1:7" x14ac:dyDescent="0.3">
      <c r="A4967" s="11" t="s">
        <v>15060</v>
      </c>
      <c r="B4967" s="11">
        <v>2013</v>
      </c>
      <c r="C4967" s="11" t="s">
        <v>15061</v>
      </c>
      <c r="D4967" s="11" t="s">
        <v>15062</v>
      </c>
      <c r="E4967" s="11">
        <v>23</v>
      </c>
      <c r="F4967" s="11">
        <v>4</v>
      </c>
      <c r="G4967" s="11" t="s">
        <v>15063</v>
      </c>
    </row>
    <row r="4968" spans="1:7" x14ac:dyDescent="0.3">
      <c r="A4968" s="11" t="s">
        <v>15060</v>
      </c>
      <c r="B4968" s="11">
        <v>2014</v>
      </c>
      <c r="C4968" s="11" t="s">
        <v>15064</v>
      </c>
      <c r="D4968" s="11" t="s">
        <v>15062</v>
      </c>
      <c r="E4968" s="11">
        <v>24</v>
      </c>
      <c r="F4968" s="11">
        <v>3</v>
      </c>
      <c r="G4968" s="11" t="s">
        <v>15065</v>
      </c>
    </row>
    <row r="4969" spans="1:7" x14ac:dyDescent="0.3">
      <c r="A4969" s="11" t="s">
        <v>15060</v>
      </c>
      <c r="B4969" s="11">
        <v>2018</v>
      </c>
      <c r="C4969" s="11" t="s">
        <v>15066</v>
      </c>
      <c r="D4969" s="11" t="s">
        <v>15067</v>
      </c>
      <c r="E4969" s="11">
        <v>13</v>
      </c>
      <c r="F4969" s="11">
        <v>1</v>
      </c>
      <c r="G4969" s="11" t="s">
        <v>15068</v>
      </c>
    </row>
    <row r="4970" spans="1:7" x14ac:dyDescent="0.3">
      <c r="A4970" s="11" t="s">
        <v>15069</v>
      </c>
      <c r="B4970" s="11">
        <v>2021</v>
      </c>
      <c r="C4970" s="11" t="s">
        <v>15070</v>
      </c>
      <c r="D4970" s="11" t="s">
        <v>15071</v>
      </c>
      <c r="E4970" s="11">
        <v>84</v>
      </c>
      <c r="F4970" s="11">
        <v>3</v>
      </c>
      <c r="G4970" s="11" t="s">
        <v>15072</v>
      </c>
    </row>
    <row r="4971" spans="1:7" x14ac:dyDescent="0.3">
      <c r="A4971" s="11" t="s">
        <v>15073</v>
      </c>
      <c r="B4971" s="11">
        <v>2010</v>
      </c>
      <c r="C4971" s="11" t="s">
        <v>15074</v>
      </c>
      <c r="D4971" s="11" t="s">
        <v>15075</v>
      </c>
      <c r="E4971" s="11">
        <v>20</v>
      </c>
      <c r="G4971" s="11" t="s">
        <v>15076</v>
      </c>
    </row>
    <row r="4972" spans="1:7" x14ac:dyDescent="0.3">
      <c r="A4972" s="11" t="s">
        <v>15077</v>
      </c>
      <c r="B4972" s="11">
        <v>2022</v>
      </c>
      <c r="C4972" s="11" t="s">
        <v>15078</v>
      </c>
      <c r="D4972" s="11" t="s">
        <v>15079</v>
      </c>
      <c r="E4972" s="11">
        <v>28</v>
      </c>
      <c r="F4972" s="11">
        <v>2</v>
      </c>
      <c r="G4972" s="11" t="s">
        <v>15080</v>
      </c>
    </row>
    <row r="4973" spans="1:7" x14ac:dyDescent="0.3">
      <c r="A4973" s="11" t="s">
        <v>15081</v>
      </c>
      <c r="B4973" s="11">
        <v>2018</v>
      </c>
      <c r="C4973" s="11" t="s">
        <v>15082</v>
      </c>
      <c r="D4973" s="11" t="s">
        <v>15083</v>
      </c>
      <c r="E4973" s="11">
        <v>26</v>
      </c>
      <c r="F4973" s="11">
        <v>7</v>
      </c>
      <c r="G4973" s="11" t="s">
        <v>15084</v>
      </c>
    </row>
    <row r="4974" spans="1:7" x14ac:dyDescent="0.3">
      <c r="A4974" s="11" t="s">
        <v>15085</v>
      </c>
      <c r="B4974" s="11">
        <v>2024</v>
      </c>
      <c r="C4974" s="11" t="s">
        <v>15086</v>
      </c>
      <c r="D4974" s="11" t="s">
        <v>15087</v>
      </c>
      <c r="E4974" s="11">
        <v>3</v>
      </c>
      <c r="F4974" s="11">
        <v>1</v>
      </c>
      <c r="G4974" s="11" t="s">
        <v>15088</v>
      </c>
    </row>
    <row r="4975" spans="1:7" x14ac:dyDescent="0.3">
      <c r="A4975" s="11" t="s">
        <v>15089</v>
      </c>
      <c r="B4975" s="11">
        <v>2015</v>
      </c>
      <c r="C4975" s="11" t="s">
        <v>15090</v>
      </c>
      <c r="D4975" s="11" t="s">
        <v>15091</v>
      </c>
      <c r="E4975" s="11">
        <v>49</v>
      </c>
      <c r="F4975" s="11">
        <v>4</v>
      </c>
      <c r="G4975" s="11" t="s">
        <v>15092</v>
      </c>
    </row>
    <row r="4976" spans="1:7" x14ac:dyDescent="0.3">
      <c r="A4976" s="11" t="s">
        <v>15093</v>
      </c>
      <c r="B4976" s="11">
        <v>2016</v>
      </c>
      <c r="C4976" s="11" t="s">
        <v>15094</v>
      </c>
      <c r="D4976" s="11" t="s">
        <v>15095</v>
      </c>
      <c r="E4976" s="11">
        <v>30</v>
      </c>
      <c r="F4976" s="11">
        <v>4</v>
      </c>
      <c r="G4976" s="11" t="s">
        <v>15096</v>
      </c>
    </row>
    <row r="4977" spans="1:7" x14ac:dyDescent="0.3">
      <c r="A4977" s="11" t="s">
        <v>15097</v>
      </c>
      <c r="B4977" s="11">
        <v>2016</v>
      </c>
      <c r="C4977" s="11" t="s">
        <v>15098</v>
      </c>
      <c r="D4977" s="11" t="s">
        <v>437</v>
      </c>
      <c r="E4977" s="11">
        <v>58</v>
      </c>
      <c r="G4977" s="11" t="s">
        <v>12182</v>
      </c>
    </row>
    <row r="4978" spans="1:7" x14ac:dyDescent="0.3">
      <c r="A4978" s="11" t="s">
        <v>15099</v>
      </c>
      <c r="B4978" s="11" t="s">
        <v>4399</v>
      </c>
      <c r="C4978" s="11" t="s">
        <v>15100</v>
      </c>
      <c r="D4978" s="11" t="s">
        <v>15049</v>
      </c>
      <c r="E4978" s="11">
        <v>31</v>
      </c>
      <c r="F4978" s="11">
        <v>16</v>
      </c>
      <c r="G4978" s="11" t="s">
        <v>15101</v>
      </c>
    </row>
    <row r="4979" spans="1:7" x14ac:dyDescent="0.3">
      <c r="A4979" s="11" t="s">
        <v>15099</v>
      </c>
      <c r="B4979" s="11" t="s">
        <v>4403</v>
      </c>
      <c r="C4979" s="11" t="s">
        <v>15102</v>
      </c>
      <c r="D4979" s="11" t="s">
        <v>15067</v>
      </c>
      <c r="E4979" s="11">
        <v>15</v>
      </c>
      <c r="F4979" s="11">
        <v>2</v>
      </c>
      <c r="G4979" s="11" t="s">
        <v>15103</v>
      </c>
    </row>
    <row r="4980" spans="1:7" x14ac:dyDescent="0.3">
      <c r="A4980" s="11" t="s">
        <v>15104</v>
      </c>
      <c r="B4980" s="11">
        <v>2020</v>
      </c>
      <c r="C4980" s="11" t="s">
        <v>15105</v>
      </c>
      <c r="D4980" s="11" t="s">
        <v>2525</v>
      </c>
      <c r="E4980" s="11">
        <v>51</v>
      </c>
      <c r="G4980" s="11">
        <v>102029</v>
      </c>
    </row>
    <row r="4981" spans="1:7" x14ac:dyDescent="0.3">
      <c r="A4981" s="11" t="s">
        <v>12121</v>
      </c>
      <c r="B4981" s="11">
        <v>2023</v>
      </c>
      <c r="C4981" s="11" t="s">
        <v>12122</v>
      </c>
      <c r="D4981" s="11" t="s">
        <v>991</v>
      </c>
      <c r="E4981" s="11">
        <v>91</v>
      </c>
      <c r="G4981" s="11" t="s">
        <v>12123</v>
      </c>
    </row>
    <row r="4982" spans="1:7" x14ac:dyDescent="0.3">
      <c r="A4982" s="11" t="s">
        <v>15106</v>
      </c>
      <c r="B4982" s="11">
        <v>2016</v>
      </c>
      <c r="C4982" s="11" t="s">
        <v>15107</v>
      </c>
      <c r="D4982" s="11" t="s">
        <v>5196</v>
      </c>
      <c r="E4982" s="11">
        <v>13</v>
      </c>
      <c r="F4982" s="11">
        <v>5</v>
      </c>
      <c r="G4982" s="11">
        <v>448</v>
      </c>
    </row>
    <row r="4983" spans="1:7" x14ac:dyDescent="0.3">
      <c r="A4983" s="11" t="s">
        <v>15108</v>
      </c>
      <c r="B4983" s="11">
        <v>2024</v>
      </c>
      <c r="C4983" s="11" t="s">
        <v>15109</v>
      </c>
      <c r="D4983" s="11" t="s">
        <v>15110</v>
      </c>
      <c r="E4983" s="11">
        <v>4</v>
      </c>
      <c r="F4983" s="11">
        <v>4</v>
      </c>
    </row>
    <row r="4984" spans="1:7" x14ac:dyDescent="0.3">
      <c r="A4984" s="11" t="s">
        <v>15111</v>
      </c>
      <c r="B4984" s="11">
        <v>2022</v>
      </c>
      <c r="C4984" s="11" t="s">
        <v>15112</v>
      </c>
      <c r="D4984" s="11" t="s">
        <v>15113</v>
      </c>
      <c r="E4984" s="11">
        <v>26</v>
      </c>
      <c r="F4984" s="11">
        <v>2</v>
      </c>
      <c r="G4984" s="11" t="s">
        <v>15114</v>
      </c>
    </row>
    <row r="4985" spans="1:7" x14ac:dyDescent="0.3">
      <c r="A4985" s="11" t="s">
        <v>15115</v>
      </c>
      <c r="B4985" s="11">
        <v>2014</v>
      </c>
      <c r="C4985" s="11" t="s">
        <v>15116</v>
      </c>
      <c r="D4985" s="11" t="s">
        <v>15117</v>
      </c>
      <c r="E4985" s="11">
        <v>17</v>
      </c>
      <c r="F4985" s="11">
        <v>2</v>
      </c>
      <c r="G4985" s="11" t="s">
        <v>15118</v>
      </c>
    </row>
    <row r="4986" spans="1:7" x14ac:dyDescent="0.3">
      <c r="A4986" s="11" t="s">
        <v>15119</v>
      </c>
      <c r="B4986" s="11">
        <v>2014</v>
      </c>
      <c r="C4986" s="11" t="s">
        <v>15120</v>
      </c>
      <c r="D4986" s="11" t="s">
        <v>437</v>
      </c>
      <c r="E4986" s="11">
        <v>30</v>
      </c>
      <c r="G4986" s="11" t="s">
        <v>15121</v>
      </c>
    </row>
    <row r="4987" spans="1:7" x14ac:dyDescent="0.3">
      <c r="A4987" s="11" t="s">
        <v>15122</v>
      </c>
      <c r="B4987" s="11">
        <v>2021</v>
      </c>
      <c r="C4987" s="11" t="s">
        <v>15123</v>
      </c>
      <c r="D4987" s="11" t="s">
        <v>5196</v>
      </c>
      <c r="E4987" s="11">
        <v>18</v>
      </c>
      <c r="F4987" s="11">
        <v>6</v>
      </c>
      <c r="G4987" s="11">
        <v>3207</v>
      </c>
    </row>
    <row r="4988" spans="1:7" x14ac:dyDescent="0.3">
      <c r="A4988" s="11" t="s">
        <v>15124</v>
      </c>
      <c r="B4988" s="11">
        <v>2022</v>
      </c>
      <c r="C4988" s="11" t="s">
        <v>15125</v>
      </c>
      <c r="D4988" s="11" t="s">
        <v>12305</v>
      </c>
      <c r="E4988" s="11">
        <v>22</v>
      </c>
      <c r="F4988" s="11">
        <v>1</v>
      </c>
      <c r="G4988" s="11">
        <v>1087</v>
      </c>
    </row>
    <row r="4989" spans="1:7" x14ac:dyDescent="0.3">
      <c r="A4989" s="11" t="s">
        <v>15126</v>
      </c>
      <c r="B4989" s="11">
        <v>2019</v>
      </c>
      <c r="C4989" s="11" t="s">
        <v>15127</v>
      </c>
      <c r="D4989" s="11" t="s">
        <v>15128</v>
      </c>
    </row>
    <row r="4990" spans="1:7" x14ac:dyDescent="0.3">
      <c r="A4990" s="11" t="s">
        <v>15129</v>
      </c>
      <c r="B4990" s="11">
        <v>2017</v>
      </c>
      <c r="C4990" s="11" t="s">
        <v>15130</v>
      </c>
      <c r="D4990" s="11" t="s">
        <v>15131</v>
      </c>
      <c r="E4990" s="11">
        <v>8</v>
      </c>
      <c r="F4990" s="11">
        <v>3</v>
      </c>
      <c r="G4990" s="11" t="s">
        <v>15132</v>
      </c>
    </row>
    <row r="4991" spans="1:7" x14ac:dyDescent="0.3">
      <c r="A4991" s="11" t="s">
        <v>15133</v>
      </c>
      <c r="B4991" s="11">
        <v>2024</v>
      </c>
      <c r="C4991" s="11" t="s">
        <v>15134</v>
      </c>
      <c r="D4991" s="11" t="s">
        <v>4128</v>
      </c>
      <c r="E4991" s="11">
        <v>32</v>
      </c>
      <c r="F4991" s="11">
        <v>4</v>
      </c>
      <c r="G4991" s="11" t="s">
        <v>15135</v>
      </c>
    </row>
    <row r="4992" spans="1:7" x14ac:dyDescent="0.3">
      <c r="A4992" s="11" t="s">
        <v>15136</v>
      </c>
      <c r="B4992" s="11">
        <v>2021</v>
      </c>
      <c r="C4992" s="11" t="s">
        <v>15137</v>
      </c>
      <c r="D4992" s="11" t="s">
        <v>15138</v>
      </c>
      <c r="E4992" s="11">
        <v>44</v>
      </c>
      <c r="F4992" s="11">
        <v>4</v>
      </c>
      <c r="G4992" s="11" t="s">
        <v>15139</v>
      </c>
    </row>
    <row r="4993" spans="1:7" x14ac:dyDescent="0.3">
      <c r="A4993" s="11" t="s">
        <v>15140</v>
      </c>
      <c r="B4993" s="11">
        <v>2023</v>
      </c>
      <c r="C4993" s="11" t="s">
        <v>15141</v>
      </c>
      <c r="D4993" s="11" t="s">
        <v>15142</v>
      </c>
      <c r="E4993" s="11">
        <v>109</v>
      </c>
      <c r="F4993" s="11">
        <v>2</v>
      </c>
      <c r="G4993" s="11" t="s">
        <v>15143</v>
      </c>
    </row>
    <row r="4994" spans="1:7" x14ac:dyDescent="0.3">
      <c r="A4994" s="11" t="s">
        <v>15144</v>
      </c>
      <c r="B4994" s="11">
        <v>2016</v>
      </c>
      <c r="C4994" s="11" t="s">
        <v>15145</v>
      </c>
      <c r="D4994" s="11" t="s">
        <v>15146</v>
      </c>
      <c r="E4994" s="11">
        <v>235</v>
      </c>
      <c r="G4994" s="11" t="s">
        <v>15147</v>
      </c>
    </row>
    <row r="4995" spans="1:7" x14ac:dyDescent="0.3">
      <c r="A4995" s="11" t="s">
        <v>15148</v>
      </c>
      <c r="B4995" s="11">
        <v>2021</v>
      </c>
      <c r="C4995" s="11" t="s">
        <v>15149</v>
      </c>
      <c r="D4995" s="11" t="s">
        <v>15150</v>
      </c>
      <c r="E4995" s="11">
        <v>23</v>
      </c>
      <c r="F4995" s="11">
        <v>3</v>
      </c>
      <c r="G4995" s="11" t="s">
        <v>15151</v>
      </c>
    </row>
    <row r="4996" spans="1:7" x14ac:dyDescent="0.3">
      <c r="A4996" s="11" t="s">
        <v>15152</v>
      </c>
      <c r="B4996" s="11">
        <v>2020</v>
      </c>
      <c r="C4996" s="11" t="s">
        <v>15153</v>
      </c>
      <c r="D4996" s="11" t="s">
        <v>15154</v>
      </c>
      <c r="E4996" s="11">
        <v>9</v>
      </c>
      <c r="F4996" s="11">
        <v>11</v>
      </c>
      <c r="G4996" s="11" t="s">
        <v>15155</v>
      </c>
    </row>
    <row r="4997" spans="1:7" x14ac:dyDescent="0.3">
      <c r="A4997" s="11" t="s">
        <v>15152</v>
      </c>
      <c r="B4997" s="11">
        <v>2021</v>
      </c>
      <c r="C4997" s="11" t="s">
        <v>15156</v>
      </c>
      <c r="D4997" s="11" t="s">
        <v>15154</v>
      </c>
      <c r="E4997" s="11">
        <v>10</v>
      </c>
      <c r="F4997" s="11">
        <v>8</v>
      </c>
      <c r="G4997" s="11" t="s">
        <v>15157</v>
      </c>
    </row>
    <row r="4998" spans="1:7" x14ac:dyDescent="0.3">
      <c r="A4998" s="11" t="s">
        <v>4343</v>
      </c>
      <c r="B4998" s="11">
        <v>2018</v>
      </c>
      <c r="C4998" s="11" t="s">
        <v>4344</v>
      </c>
      <c r="D4998" s="11" t="s">
        <v>4345</v>
      </c>
      <c r="E4998" s="11">
        <v>158</v>
      </c>
      <c r="F4998" s="11">
        <v>1</v>
      </c>
      <c r="G4998" s="11" t="s">
        <v>4346</v>
      </c>
    </row>
    <row r="4999" spans="1:7" x14ac:dyDescent="0.3">
      <c r="A4999" s="11" t="s">
        <v>15158</v>
      </c>
      <c r="B4999" s="11">
        <v>2017</v>
      </c>
      <c r="C4999" s="11" t="s">
        <v>15159</v>
      </c>
      <c r="D4999" s="11" t="s">
        <v>15160</v>
      </c>
      <c r="E4999" s="11">
        <v>45</v>
      </c>
    </row>
    <row r="5000" spans="1:7" x14ac:dyDescent="0.3">
      <c r="A5000" s="11" t="s">
        <v>15161</v>
      </c>
      <c r="B5000" s="11">
        <v>2023</v>
      </c>
      <c r="C5000" s="11" t="s">
        <v>15162</v>
      </c>
      <c r="D5000" s="11" t="s">
        <v>15163</v>
      </c>
      <c r="E5000" s="11">
        <v>97</v>
      </c>
      <c r="F5000" s="11">
        <v>2</v>
      </c>
    </row>
    <row r="5001" spans="1:7" x14ac:dyDescent="0.3">
      <c r="A5001" s="11" t="s">
        <v>15164</v>
      </c>
      <c r="B5001" s="11">
        <v>2024</v>
      </c>
      <c r="C5001" s="11" t="s">
        <v>15165</v>
      </c>
      <c r="D5001" s="11" t="s">
        <v>15166</v>
      </c>
    </row>
    <row r="5002" spans="1:7" x14ac:dyDescent="0.3">
      <c r="A5002" s="11" t="s">
        <v>15167</v>
      </c>
      <c r="B5002" s="11">
        <v>2020</v>
      </c>
      <c r="C5002" s="11" t="s">
        <v>15168</v>
      </c>
      <c r="D5002" s="11" t="s">
        <v>15169</v>
      </c>
      <c r="E5002" s="11">
        <v>35</v>
      </c>
      <c r="F5002" s="11">
        <v>6</v>
      </c>
      <c r="G5002" s="11" t="s">
        <v>15170</v>
      </c>
    </row>
    <row r="5003" spans="1:7" x14ac:dyDescent="0.3">
      <c r="A5003" s="11" t="s">
        <v>15171</v>
      </c>
      <c r="B5003" s="11">
        <v>2023</v>
      </c>
      <c r="C5003" s="11" t="s">
        <v>15172</v>
      </c>
      <c r="D5003" s="11" t="s">
        <v>8025</v>
      </c>
      <c r="E5003" s="11">
        <v>52</v>
      </c>
      <c r="F5003" s="11">
        <v>5</v>
      </c>
      <c r="G5003" s="11" t="s">
        <v>15173</v>
      </c>
    </row>
    <row r="5004" spans="1:7" x14ac:dyDescent="0.3">
      <c r="A5004" s="11" t="s">
        <v>15174</v>
      </c>
      <c r="B5004" s="11">
        <v>2017</v>
      </c>
      <c r="C5004" s="11" t="s">
        <v>15175</v>
      </c>
      <c r="D5004" s="11" t="s">
        <v>15176</v>
      </c>
      <c r="E5004" s="11">
        <v>16</v>
      </c>
      <c r="G5004" s="11" t="s">
        <v>1666</v>
      </c>
    </row>
    <row r="5005" spans="1:7" x14ac:dyDescent="0.3">
      <c r="A5005" s="11" t="s">
        <v>15177</v>
      </c>
      <c r="B5005" s="11">
        <v>2020</v>
      </c>
      <c r="C5005" s="11" t="s">
        <v>15178</v>
      </c>
      <c r="D5005" s="11" t="s">
        <v>15049</v>
      </c>
      <c r="E5005" s="11">
        <v>31</v>
      </c>
      <c r="F5005" s="11">
        <v>19</v>
      </c>
      <c r="G5005" s="11" t="s">
        <v>15179</v>
      </c>
    </row>
    <row r="5006" spans="1:7" x14ac:dyDescent="0.3">
      <c r="A5006" s="11" t="s">
        <v>15180</v>
      </c>
      <c r="B5006" s="11">
        <v>2023</v>
      </c>
      <c r="C5006" s="11" t="s">
        <v>15181</v>
      </c>
      <c r="D5006" s="11" t="s">
        <v>15053</v>
      </c>
      <c r="E5006" s="11">
        <v>186</v>
      </c>
      <c r="F5006" s="11">
        <v>2</v>
      </c>
      <c r="G5006" s="11" t="s">
        <v>15182</v>
      </c>
    </row>
    <row r="5007" spans="1:7" x14ac:dyDescent="0.3">
      <c r="A5007" s="11" t="s">
        <v>15183</v>
      </c>
      <c r="B5007" s="11">
        <v>2024</v>
      </c>
      <c r="C5007" s="11" t="s">
        <v>15184</v>
      </c>
      <c r="D5007" s="11" t="s">
        <v>15185</v>
      </c>
      <c r="G5007" s="11" t="s">
        <v>1601</v>
      </c>
    </row>
    <row r="5008" spans="1:7" x14ac:dyDescent="0.3">
      <c r="A5008" s="11" t="s">
        <v>15186</v>
      </c>
      <c r="B5008" s="11">
        <v>2024</v>
      </c>
      <c r="C5008" s="11" t="s">
        <v>15187</v>
      </c>
      <c r="D5008" s="11" t="s">
        <v>15188</v>
      </c>
      <c r="E5008" s="11">
        <v>13</v>
      </c>
      <c r="F5008" s="11">
        <v>2</v>
      </c>
      <c r="G5008" s="11" t="s">
        <v>15189</v>
      </c>
    </row>
    <row r="5009" spans="1:7" x14ac:dyDescent="0.3">
      <c r="A5009" s="11" t="s">
        <v>15190</v>
      </c>
      <c r="B5009" s="11">
        <v>2022</v>
      </c>
      <c r="C5009" s="11" t="s">
        <v>15191</v>
      </c>
      <c r="D5009" s="11" t="s">
        <v>4508</v>
      </c>
      <c r="E5009" s="11">
        <v>4</v>
      </c>
      <c r="F5009" s="11">
        <v>1</v>
      </c>
      <c r="G5009" s="11" t="s">
        <v>760</v>
      </c>
    </row>
    <row r="5010" spans="1:7" x14ac:dyDescent="0.3">
      <c r="A5010" s="11" t="s">
        <v>15192</v>
      </c>
      <c r="B5010" s="11">
        <v>2009</v>
      </c>
      <c r="C5010" s="11" t="s">
        <v>15193</v>
      </c>
      <c r="D5010" s="11" t="s">
        <v>15194</v>
      </c>
      <c r="E5010" s="11">
        <v>151</v>
      </c>
      <c r="F5010" s="11">
        <v>4</v>
      </c>
      <c r="G5010" s="11" t="s">
        <v>15195</v>
      </c>
    </row>
    <row r="5011" spans="1:7" x14ac:dyDescent="0.3">
      <c r="A5011" s="11" t="s">
        <v>15196</v>
      </c>
      <c r="B5011" s="11">
        <v>2017</v>
      </c>
      <c r="C5011" s="11" t="s">
        <v>15197</v>
      </c>
      <c r="D5011" s="11" t="s">
        <v>15198</v>
      </c>
      <c r="E5011" s="11">
        <v>10</v>
      </c>
      <c r="F5011" s="11">
        <v>5</v>
      </c>
      <c r="G5011" s="11" t="s">
        <v>15199</v>
      </c>
    </row>
    <row r="5012" spans="1:7" x14ac:dyDescent="0.3">
      <c r="A5012" s="11" t="s">
        <v>15200</v>
      </c>
      <c r="B5012" s="11">
        <v>2022</v>
      </c>
      <c r="C5012" s="11" t="s">
        <v>15201</v>
      </c>
      <c r="D5012" s="11" t="s">
        <v>15202</v>
      </c>
      <c r="E5012" s="11">
        <v>24</v>
      </c>
      <c r="F5012" s="11">
        <v>5</v>
      </c>
      <c r="G5012" s="11" t="s">
        <v>15203</v>
      </c>
    </row>
    <row r="5013" spans="1:7" x14ac:dyDescent="0.3">
      <c r="A5013" s="11" t="s">
        <v>15204</v>
      </c>
      <c r="B5013" s="11">
        <v>2023</v>
      </c>
      <c r="C5013" s="11" t="s">
        <v>15205</v>
      </c>
      <c r="D5013" s="11" t="s">
        <v>6791</v>
      </c>
      <c r="E5013" s="11">
        <v>33</v>
      </c>
      <c r="F5013" s="11">
        <v>6</v>
      </c>
      <c r="G5013" s="11" t="s">
        <v>15206</v>
      </c>
    </row>
    <row r="5014" spans="1:7" x14ac:dyDescent="0.3">
      <c r="A5014" s="11" t="s">
        <v>15207</v>
      </c>
      <c r="B5014" s="11">
        <v>2020</v>
      </c>
      <c r="C5014" s="11" t="s">
        <v>15208</v>
      </c>
      <c r="D5014" s="11" t="s">
        <v>437</v>
      </c>
      <c r="E5014" s="11">
        <v>109</v>
      </c>
      <c r="G5014" s="11">
        <v>106363</v>
      </c>
    </row>
    <row r="5015" spans="1:7" x14ac:dyDescent="0.3">
      <c r="A5015" s="11" t="s">
        <v>15209</v>
      </c>
      <c r="B5015" s="11">
        <v>2021</v>
      </c>
      <c r="C5015" s="11" t="s">
        <v>15210</v>
      </c>
      <c r="D5015" s="11" t="s">
        <v>437</v>
      </c>
      <c r="E5015" s="11">
        <v>122</v>
      </c>
      <c r="G5015" s="11">
        <v>106853</v>
      </c>
    </row>
    <row r="5016" spans="1:7" x14ac:dyDescent="0.3">
      <c r="A5016" s="11" t="s">
        <v>15211</v>
      </c>
      <c r="B5016" s="11">
        <v>2019</v>
      </c>
      <c r="C5016" s="11" t="s">
        <v>15212</v>
      </c>
      <c r="D5016" s="11" t="s">
        <v>15083</v>
      </c>
      <c r="E5016" s="11">
        <v>27</v>
      </c>
      <c r="F5016" s="11">
        <v>6</v>
      </c>
      <c r="G5016" s="11" t="s">
        <v>15213</v>
      </c>
    </row>
    <row r="5017" spans="1:7" x14ac:dyDescent="0.3">
      <c r="A5017" s="11" t="s">
        <v>15214</v>
      </c>
      <c r="B5017" s="11">
        <v>2023</v>
      </c>
      <c r="C5017" s="11" t="s">
        <v>15215</v>
      </c>
      <c r="D5017" s="11" t="s">
        <v>15216</v>
      </c>
      <c r="E5017" s="11">
        <v>11</v>
      </c>
      <c r="G5017" s="11">
        <v>2041</v>
      </c>
    </row>
    <row r="5018" spans="1:7" x14ac:dyDescent="0.3">
      <c r="A5018" s="11" t="s">
        <v>15217</v>
      </c>
      <c r="B5018" s="11">
        <v>2012</v>
      </c>
      <c r="C5018" s="11" t="s">
        <v>15218</v>
      </c>
      <c r="D5018" s="11" t="s">
        <v>15219</v>
      </c>
      <c r="E5018" s="11">
        <v>30</v>
      </c>
      <c r="F5018" s="11">
        <v>4</v>
      </c>
      <c r="G5018" s="11">
        <v>44</v>
      </c>
    </row>
    <row r="5019" spans="1:7" x14ac:dyDescent="0.3">
      <c r="A5019" s="11" t="s">
        <v>15220</v>
      </c>
      <c r="B5019" s="11">
        <v>2023</v>
      </c>
      <c r="C5019" s="11" t="s">
        <v>15221</v>
      </c>
      <c r="D5019" s="11" t="s">
        <v>15198</v>
      </c>
      <c r="E5019" s="11">
        <v>16</v>
      </c>
      <c r="F5019" s="19">
        <v>45718</v>
      </c>
      <c r="G5019" s="11" t="s">
        <v>15222</v>
      </c>
    </row>
    <row r="5020" spans="1:7" x14ac:dyDescent="0.3">
      <c r="A5020" s="11" t="s">
        <v>15223</v>
      </c>
      <c r="B5020" s="11">
        <v>2024</v>
      </c>
      <c r="C5020" s="11" t="s">
        <v>15224</v>
      </c>
      <c r="D5020" s="11" t="s">
        <v>15008</v>
      </c>
      <c r="E5020" s="11">
        <v>11</v>
      </c>
      <c r="F5020" s="11">
        <v>1</v>
      </c>
      <c r="G5020" s="11">
        <v>2408443</v>
      </c>
    </row>
    <row r="5021" spans="1:7" x14ac:dyDescent="0.3">
      <c r="A5021" s="11" t="s">
        <v>15225</v>
      </c>
      <c r="B5021" s="11">
        <v>2009</v>
      </c>
      <c r="C5021" s="11" t="s">
        <v>15226</v>
      </c>
      <c r="D5021" s="11" t="s">
        <v>15227</v>
      </c>
      <c r="E5021" s="11">
        <v>12</v>
      </c>
      <c r="F5021" s="11">
        <v>4</v>
      </c>
      <c r="G5021" s="11" t="s">
        <v>15228</v>
      </c>
    </row>
    <row r="5022" spans="1:7" x14ac:dyDescent="0.3">
      <c r="A5022" s="11" t="s">
        <v>15229</v>
      </c>
      <c r="B5022" s="11" t="s">
        <v>3892</v>
      </c>
      <c r="C5022" s="11" t="s">
        <v>15230</v>
      </c>
      <c r="D5022" s="11" t="s">
        <v>4345</v>
      </c>
      <c r="G5022" s="11" t="s">
        <v>4010</v>
      </c>
    </row>
    <row r="5023" spans="1:7" x14ac:dyDescent="0.3">
      <c r="A5023" s="11" t="s">
        <v>15229</v>
      </c>
      <c r="B5023" s="11" t="s">
        <v>3895</v>
      </c>
      <c r="C5023" s="11" t="s">
        <v>15231</v>
      </c>
      <c r="D5023" s="11" t="s">
        <v>437</v>
      </c>
      <c r="E5023" s="11">
        <v>155</v>
      </c>
      <c r="G5023" s="11">
        <v>108186</v>
      </c>
    </row>
    <row r="5024" spans="1:7" x14ac:dyDescent="0.3">
      <c r="A5024" s="11" t="s">
        <v>13437</v>
      </c>
      <c r="B5024" s="11">
        <v>2020</v>
      </c>
      <c r="C5024" s="11" t="s">
        <v>13438</v>
      </c>
      <c r="D5024" s="11" t="s">
        <v>13439</v>
      </c>
      <c r="E5024" s="11">
        <v>6</v>
      </c>
      <c r="F5024" s="11">
        <v>1</v>
      </c>
      <c r="G5024" s="18">
        <v>45901</v>
      </c>
    </row>
    <row r="5025" spans="1:7" x14ac:dyDescent="0.3">
      <c r="A5025" s="11" t="s">
        <v>15232</v>
      </c>
      <c r="B5025" s="11">
        <v>2020</v>
      </c>
      <c r="C5025" s="11" t="s">
        <v>15233</v>
      </c>
      <c r="D5025" s="11" t="s">
        <v>15234</v>
      </c>
      <c r="E5025" s="11">
        <v>12</v>
      </c>
      <c r="F5025" s="11">
        <v>20</v>
      </c>
      <c r="G5025" s="11" t="s">
        <v>15235</v>
      </c>
    </row>
    <row r="5026" spans="1:7" x14ac:dyDescent="0.3">
      <c r="A5026" s="11" t="s">
        <v>15236</v>
      </c>
      <c r="B5026" s="11">
        <v>2024</v>
      </c>
      <c r="C5026" s="11" t="s">
        <v>15237</v>
      </c>
      <c r="D5026" s="11" t="s">
        <v>15238</v>
      </c>
      <c r="G5026" s="11" t="s">
        <v>2152</v>
      </c>
    </row>
    <row r="5027" spans="1:7" x14ac:dyDescent="0.3">
      <c r="A5027" s="11" t="s">
        <v>15239</v>
      </c>
      <c r="B5027" s="11">
        <v>2020</v>
      </c>
      <c r="C5027" s="11" t="s">
        <v>15240</v>
      </c>
      <c r="D5027" s="11" t="s">
        <v>4715</v>
      </c>
      <c r="E5027" s="11">
        <v>10</v>
      </c>
      <c r="F5027" s="11">
        <v>4</v>
      </c>
      <c r="G5027" s="11" t="s">
        <v>4929</v>
      </c>
    </row>
    <row r="5028" spans="1:7" x14ac:dyDescent="0.3">
      <c r="A5028" s="11" t="s">
        <v>15241</v>
      </c>
      <c r="B5028" s="11">
        <v>2024</v>
      </c>
      <c r="C5028" s="11" t="s">
        <v>15242</v>
      </c>
      <c r="D5028" s="11"/>
      <c r="G5028" s="8" t="s">
        <v>15243</v>
      </c>
    </row>
    <row r="5029" spans="1:7" x14ac:dyDescent="0.3">
      <c r="A5029" s="11" t="s">
        <v>15244</v>
      </c>
      <c r="B5029" s="11">
        <v>2020</v>
      </c>
      <c r="C5029" s="11" t="s">
        <v>15245</v>
      </c>
      <c r="D5029" s="11" t="s">
        <v>9581</v>
      </c>
      <c r="E5029" s="11">
        <v>29</v>
      </c>
      <c r="F5029" s="11">
        <v>1</v>
      </c>
      <c r="G5029" s="11" t="s">
        <v>15246</v>
      </c>
    </row>
    <row r="5030" spans="1:7" x14ac:dyDescent="0.3">
      <c r="A5030" s="11" t="s">
        <v>15247</v>
      </c>
      <c r="B5030" s="11">
        <v>2015</v>
      </c>
      <c r="C5030" s="11" t="s">
        <v>15248</v>
      </c>
      <c r="D5030" s="11" t="s">
        <v>437</v>
      </c>
      <c r="E5030" s="11">
        <v>53</v>
      </c>
      <c r="G5030" s="11" t="s">
        <v>3222</v>
      </c>
    </row>
    <row r="5031" spans="1:7" x14ac:dyDescent="0.3">
      <c r="A5031" s="11" t="s">
        <v>15249</v>
      </c>
      <c r="B5031" s="11">
        <v>2024</v>
      </c>
      <c r="C5031" s="11" t="s">
        <v>15250</v>
      </c>
      <c r="D5031" s="11" t="s">
        <v>2525</v>
      </c>
      <c r="E5031" s="11">
        <v>74</v>
      </c>
      <c r="G5031" s="11">
        <v>102700</v>
      </c>
    </row>
    <row r="5032" spans="1:7" x14ac:dyDescent="0.3">
      <c r="A5032" s="11" t="s">
        <v>15251</v>
      </c>
      <c r="B5032" s="11">
        <v>2022</v>
      </c>
      <c r="C5032" s="11" t="s">
        <v>15252</v>
      </c>
      <c r="D5032" s="11" t="s">
        <v>3983</v>
      </c>
      <c r="E5032" s="11">
        <v>13</v>
      </c>
      <c r="G5032" s="11">
        <v>941235</v>
      </c>
    </row>
    <row r="5033" spans="1:7" x14ac:dyDescent="0.3">
      <c r="A5033" s="11" t="s">
        <v>15253</v>
      </c>
      <c r="B5033" s="11">
        <v>2020</v>
      </c>
      <c r="C5033" s="11" t="s">
        <v>15254</v>
      </c>
      <c r="D5033" s="11" t="s">
        <v>15255</v>
      </c>
      <c r="E5033" s="11">
        <v>15</v>
      </c>
      <c r="F5033" s="11">
        <v>3</v>
      </c>
      <c r="G5033" s="11" t="s">
        <v>15256</v>
      </c>
    </row>
    <row r="5034" spans="1:7" x14ac:dyDescent="0.3">
      <c r="A5034" s="11" t="s">
        <v>15257</v>
      </c>
      <c r="B5034" s="11">
        <v>2024</v>
      </c>
      <c r="C5034" s="11" t="s">
        <v>15258</v>
      </c>
      <c r="D5034" s="11" t="s">
        <v>15259</v>
      </c>
      <c r="E5034" s="11">
        <v>50</v>
      </c>
      <c r="G5034" s="11">
        <v>100702</v>
      </c>
    </row>
    <row r="5035" spans="1:7" x14ac:dyDescent="0.3">
      <c r="A5035" s="11" t="s">
        <v>15260</v>
      </c>
      <c r="B5035" s="11">
        <v>2025</v>
      </c>
      <c r="C5035" s="11" t="s">
        <v>15261</v>
      </c>
      <c r="D5035" s="11" t="s">
        <v>15262</v>
      </c>
      <c r="E5035" s="11">
        <v>0</v>
      </c>
      <c r="F5035" s="11">
        <v>0</v>
      </c>
      <c r="G5035" s="11" t="s">
        <v>1622</v>
      </c>
    </row>
    <row r="5036" spans="1:7" x14ac:dyDescent="0.3">
      <c r="A5036" s="11" t="s">
        <v>15263</v>
      </c>
      <c r="B5036" s="11">
        <v>2024</v>
      </c>
      <c r="C5036" s="11" t="s">
        <v>15264</v>
      </c>
      <c r="D5036" s="11" t="s">
        <v>4508</v>
      </c>
      <c r="G5036" s="11" t="s">
        <v>5538</v>
      </c>
    </row>
    <row r="5037" spans="1:7" x14ac:dyDescent="0.3">
      <c r="A5037" s="11" t="s">
        <v>15265</v>
      </c>
      <c r="B5037" s="11">
        <v>2017</v>
      </c>
      <c r="C5037" s="11" t="s">
        <v>15266</v>
      </c>
      <c r="D5037" s="11" t="s">
        <v>437</v>
      </c>
      <c r="E5037" s="11">
        <v>69</v>
      </c>
      <c r="G5037" s="11" t="s">
        <v>15267</v>
      </c>
    </row>
    <row r="5038" spans="1:7" x14ac:dyDescent="0.3">
      <c r="A5038" s="11" t="s">
        <v>15265</v>
      </c>
      <c r="B5038" s="11" t="s">
        <v>3928</v>
      </c>
      <c r="C5038" s="11" t="s">
        <v>15268</v>
      </c>
      <c r="D5038" s="11" t="s">
        <v>15095</v>
      </c>
      <c r="E5038" s="11">
        <v>32</v>
      </c>
      <c r="F5038" s="11">
        <v>4</v>
      </c>
      <c r="G5038" s="11" t="s">
        <v>15269</v>
      </c>
    </row>
    <row r="5039" spans="1:7" x14ac:dyDescent="0.3">
      <c r="A5039" s="11" t="s">
        <v>15265</v>
      </c>
      <c r="B5039" s="11" t="s">
        <v>5131</v>
      </c>
      <c r="C5039" s="11" t="s">
        <v>15270</v>
      </c>
      <c r="D5039" s="11" t="s">
        <v>15271</v>
      </c>
      <c r="E5039" s="11">
        <v>27</v>
      </c>
      <c r="F5039" s="11">
        <v>1</v>
      </c>
      <c r="G5039" s="11" t="s">
        <v>15272</v>
      </c>
    </row>
    <row r="5040" spans="1:7" x14ac:dyDescent="0.3">
      <c r="A5040" s="11" t="s">
        <v>15273</v>
      </c>
      <c r="B5040" s="11">
        <v>2022</v>
      </c>
      <c r="C5040" s="11" t="s">
        <v>15274</v>
      </c>
      <c r="D5040" s="11" t="s">
        <v>437</v>
      </c>
      <c r="E5040" s="11">
        <v>134</v>
      </c>
      <c r="G5040" s="11">
        <v>107325</v>
      </c>
    </row>
    <row r="5041" spans="1:8" x14ac:dyDescent="0.3">
      <c r="A5041" s="11" t="s">
        <v>15275</v>
      </c>
      <c r="B5041" s="11">
        <v>2023</v>
      </c>
      <c r="C5041" s="11" t="s">
        <v>15276</v>
      </c>
      <c r="D5041" s="11" t="s">
        <v>15277</v>
      </c>
      <c r="E5041" s="11">
        <v>1</v>
      </c>
      <c r="F5041" s="11">
        <v>2</v>
      </c>
      <c r="G5041" s="11" t="s">
        <v>15278</v>
      </c>
    </row>
    <row r="5042" spans="1:8" x14ac:dyDescent="0.3">
      <c r="A5042" s="11" t="s">
        <v>15279</v>
      </c>
      <c r="B5042" s="11">
        <v>2019</v>
      </c>
      <c r="C5042" s="11" t="s">
        <v>15280</v>
      </c>
      <c r="D5042" s="11" t="s">
        <v>14006</v>
      </c>
      <c r="E5042" s="11">
        <v>40</v>
      </c>
      <c r="F5042" s="11">
        <v>5</v>
      </c>
      <c r="G5042" s="11" t="s">
        <v>15281</v>
      </c>
    </row>
    <row r="5043" spans="1:8" x14ac:dyDescent="0.3">
      <c r="A5043" s="11" t="s">
        <v>15282</v>
      </c>
      <c r="B5043" s="11">
        <v>2014</v>
      </c>
      <c r="C5043" s="11" t="s">
        <v>15283</v>
      </c>
      <c r="D5043" s="11" t="s">
        <v>15284</v>
      </c>
      <c r="E5043" s="11">
        <v>3</v>
      </c>
      <c r="G5043" s="11" t="s">
        <v>15285</v>
      </c>
    </row>
    <row r="5044" spans="1:8" x14ac:dyDescent="0.3">
      <c r="A5044" s="11" t="s">
        <v>15286</v>
      </c>
      <c r="B5044" s="11">
        <v>2024</v>
      </c>
      <c r="C5044" s="11" t="s">
        <v>15287</v>
      </c>
      <c r="D5044" s="11" t="s">
        <v>15288</v>
      </c>
      <c r="G5044" s="11" t="s">
        <v>15289</v>
      </c>
    </row>
    <row r="5045" spans="1:8" x14ac:dyDescent="0.3">
      <c r="A5045" s="11" t="s">
        <v>15290</v>
      </c>
      <c r="B5045" s="11">
        <v>2023</v>
      </c>
      <c r="C5045" s="11" t="s">
        <v>15291</v>
      </c>
      <c r="D5045" s="11" t="s">
        <v>4508</v>
      </c>
      <c r="G5045" s="11" t="s">
        <v>1601</v>
      </c>
    </row>
    <row r="5046" spans="1:8" x14ac:dyDescent="0.3">
      <c r="A5046" s="11" t="s">
        <v>15292</v>
      </c>
      <c r="B5046" s="11">
        <v>2018</v>
      </c>
      <c r="C5046" s="11" t="s">
        <v>15293</v>
      </c>
      <c r="D5046" s="11" t="s">
        <v>15294</v>
      </c>
      <c r="E5046" s="11">
        <v>55</v>
      </c>
      <c r="F5046" s="11">
        <v>7</v>
      </c>
      <c r="G5046" s="11" t="s">
        <v>15295</v>
      </c>
    </row>
    <row r="5047" spans="1:8" x14ac:dyDescent="0.3">
      <c r="A5047" s="11" t="s">
        <v>15296</v>
      </c>
      <c r="B5047" s="11" t="s">
        <v>8864</v>
      </c>
      <c r="C5047" s="11" t="s">
        <v>15297</v>
      </c>
      <c r="D5047" s="11" t="s">
        <v>9552</v>
      </c>
      <c r="E5047" s="11">
        <v>37</v>
      </c>
      <c r="F5047" s="11">
        <v>1</v>
      </c>
      <c r="G5047" s="11" t="s">
        <v>15298</v>
      </c>
    </row>
    <row r="5048" spans="1:8" x14ac:dyDescent="0.3">
      <c r="A5048" s="11" t="s">
        <v>15299</v>
      </c>
      <c r="B5048" s="11" t="s">
        <v>8866</v>
      </c>
      <c r="C5048" s="11" t="s">
        <v>15300</v>
      </c>
      <c r="D5048" s="11" t="s">
        <v>15301</v>
      </c>
      <c r="E5048" s="11">
        <v>60</v>
      </c>
      <c r="F5048" s="11">
        <v>4</v>
      </c>
      <c r="G5048" s="11" t="s">
        <v>15302</v>
      </c>
    </row>
    <row r="5049" spans="1:8" x14ac:dyDescent="0.3">
      <c r="A5049" s="11" t="s">
        <v>15303</v>
      </c>
      <c r="B5049" s="11" t="s">
        <v>9028</v>
      </c>
      <c r="C5049" s="11" t="s">
        <v>15304</v>
      </c>
      <c r="D5049" s="11" t="s">
        <v>15305</v>
      </c>
      <c r="E5049" s="11">
        <v>31</v>
      </c>
      <c r="F5049" s="11">
        <v>6</v>
      </c>
      <c r="G5049" s="11" t="s">
        <v>15306</v>
      </c>
    </row>
    <row r="5050" spans="1:8" x14ac:dyDescent="0.3">
      <c r="A5050" s="11" t="s">
        <v>15307</v>
      </c>
      <c r="B5050" s="11">
        <v>2020</v>
      </c>
      <c r="C5050" s="11" t="s">
        <v>15308</v>
      </c>
      <c r="D5050" s="11" t="s">
        <v>15309</v>
      </c>
      <c r="E5050" s="11">
        <v>265</v>
      </c>
      <c r="F5050" s="11"/>
      <c r="G5050" s="11" t="s">
        <v>15310</v>
      </c>
      <c r="H5050" s="11" t="s">
        <v>15311</v>
      </c>
    </row>
    <row r="5051" spans="1:8" x14ac:dyDescent="0.3">
      <c r="A5051" s="11" t="s">
        <v>15312</v>
      </c>
      <c r="B5051" s="11">
        <v>2015</v>
      </c>
      <c r="C5051" s="11" t="s">
        <v>15313</v>
      </c>
      <c r="D5051" s="11" t="s">
        <v>1480</v>
      </c>
      <c r="E5051" s="11">
        <v>25</v>
      </c>
      <c r="F5051" s="11"/>
      <c r="G5051" s="11" t="s">
        <v>15314</v>
      </c>
      <c r="H5051" s="11" t="s">
        <v>15315</v>
      </c>
    </row>
    <row r="5052" spans="1:8" x14ac:dyDescent="0.3">
      <c r="A5052" s="11" t="s">
        <v>15316</v>
      </c>
      <c r="B5052" s="11">
        <v>2010</v>
      </c>
      <c r="C5052" s="11" t="s">
        <v>15317</v>
      </c>
      <c r="D5052" s="11" t="s">
        <v>15318</v>
      </c>
      <c r="E5052" s="11">
        <v>40</v>
      </c>
      <c r="F5052" s="11"/>
      <c r="G5052" s="11" t="s">
        <v>15319</v>
      </c>
      <c r="H5052" s="11" t="s">
        <v>15320</v>
      </c>
    </row>
    <row r="5053" spans="1:8" x14ac:dyDescent="0.3">
      <c r="A5053" s="11" t="s">
        <v>15321</v>
      </c>
      <c r="B5053" s="11">
        <v>2019</v>
      </c>
      <c r="C5053" s="11" t="s">
        <v>15322</v>
      </c>
      <c r="D5053" s="11" t="s">
        <v>15323</v>
      </c>
      <c r="E5053" s="11">
        <v>393</v>
      </c>
      <c r="F5053" s="11">
        <v>10176</v>
      </c>
      <c r="G5053" s="11" t="s">
        <v>15324</v>
      </c>
      <c r="H5053" s="11" t="s">
        <v>15325</v>
      </c>
    </row>
    <row r="5054" spans="1:8" x14ac:dyDescent="0.3">
      <c r="A5054" s="11" t="s">
        <v>15326</v>
      </c>
      <c r="B5054" s="11">
        <v>2019</v>
      </c>
      <c r="C5054" s="11" t="s">
        <v>15327</v>
      </c>
      <c r="D5054" s="11" t="s">
        <v>12403</v>
      </c>
      <c r="E5054" s="11">
        <v>104</v>
      </c>
      <c r="F5054" s="11"/>
      <c r="G5054" s="11">
        <v>104402</v>
      </c>
      <c r="H5054" s="11" t="s">
        <v>15328</v>
      </c>
    </row>
    <row r="5055" spans="1:8" x14ac:dyDescent="0.3">
      <c r="A5055" s="11" t="s">
        <v>15329</v>
      </c>
      <c r="B5055" s="11">
        <v>2000</v>
      </c>
      <c r="C5055" s="11" t="s">
        <v>15330</v>
      </c>
      <c r="D5055" s="11" t="s">
        <v>12928</v>
      </c>
      <c r="E5055" s="11">
        <v>10</v>
      </c>
      <c r="F5055" s="11">
        <v>1</v>
      </c>
      <c r="G5055" s="11" t="s">
        <v>15331</v>
      </c>
      <c r="H5055" s="11" t="s">
        <v>15332</v>
      </c>
    </row>
    <row r="5056" spans="1:8" x14ac:dyDescent="0.3">
      <c r="A5056" s="11" t="s">
        <v>15329</v>
      </c>
      <c r="B5056" s="11">
        <v>2005</v>
      </c>
      <c r="C5056" s="11" t="s">
        <v>15333</v>
      </c>
      <c r="D5056" s="11" t="s">
        <v>15334</v>
      </c>
      <c r="E5056" s="11">
        <v>8</v>
      </c>
      <c r="F5056" s="11">
        <v>3</v>
      </c>
      <c r="G5056" s="11" t="s">
        <v>15335</v>
      </c>
      <c r="H5056" s="11" t="s">
        <v>15336</v>
      </c>
    </row>
    <row r="5057" spans="1:8" x14ac:dyDescent="0.3">
      <c r="A5057" s="11" t="s">
        <v>15337</v>
      </c>
      <c r="B5057" s="11">
        <v>2017</v>
      </c>
      <c r="C5057" s="11" t="s">
        <v>15338</v>
      </c>
      <c r="D5057" s="11" t="s">
        <v>15339</v>
      </c>
      <c r="E5057" s="11">
        <v>26</v>
      </c>
      <c r="F5057" s="11">
        <v>9</v>
      </c>
      <c r="G5057" s="11" t="s">
        <v>15340</v>
      </c>
      <c r="H5057" s="11" t="s">
        <v>15341</v>
      </c>
    </row>
    <row r="5058" spans="1:8" x14ac:dyDescent="0.3">
      <c r="A5058" s="11" t="s">
        <v>15342</v>
      </c>
      <c r="B5058" s="11">
        <v>2014</v>
      </c>
      <c r="C5058" s="11" t="s">
        <v>15343</v>
      </c>
      <c r="D5058" s="11" t="s">
        <v>3413</v>
      </c>
      <c r="E5058" s="11">
        <v>40</v>
      </c>
      <c r="F5058" s="11"/>
      <c r="G5058" s="11" t="s">
        <v>15344</v>
      </c>
      <c r="H5058" s="11" t="s">
        <v>15345</v>
      </c>
    </row>
    <row r="5059" spans="1:8" x14ac:dyDescent="0.3">
      <c r="A5059" s="11" t="s">
        <v>12935</v>
      </c>
      <c r="B5059" s="11">
        <v>2010</v>
      </c>
      <c r="C5059" s="11" t="s">
        <v>15346</v>
      </c>
      <c r="D5059" s="11" t="s">
        <v>15347</v>
      </c>
      <c r="E5059" s="11">
        <v>30</v>
      </c>
      <c r="F5059" s="11"/>
      <c r="G5059" s="11" t="s">
        <v>15348</v>
      </c>
      <c r="H5059" s="11" t="s">
        <v>15349</v>
      </c>
    </row>
    <row r="5060" spans="1:8" x14ac:dyDescent="0.3">
      <c r="A5060" s="11" t="s">
        <v>8421</v>
      </c>
      <c r="B5060" s="11">
        <v>2007</v>
      </c>
      <c r="C5060" s="11" t="s">
        <v>8424</v>
      </c>
      <c r="D5060" s="11" t="s">
        <v>15350</v>
      </c>
      <c r="E5060" s="11">
        <v>1</v>
      </c>
      <c r="F5060" s="11">
        <v>2</v>
      </c>
      <c r="G5060" s="11" t="s">
        <v>15351</v>
      </c>
      <c r="H5060" s="11" t="s">
        <v>15352</v>
      </c>
    </row>
    <row r="5061" spans="1:8" x14ac:dyDescent="0.3">
      <c r="A5061" s="11" t="s">
        <v>15353</v>
      </c>
      <c r="B5061" s="11">
        <v>2013</v>
      </c>
      <c r="C5061" s="11" t="s">
        <v>15354</v>
      </c>
      <c r="D5061" s="11" t="s">
        <v>15355</v>
      </c>
      <c r="E5061" s="11">
        <v>122</v>
      </c>
      <c r="F5061" s="11"/>
      <c r="G5061" s="11" t="s">
        <v>15356</v>
      </c>
      <c r="H5061" s="11" t="s">
        <v>15357</v>
      </c>
    </row>
    <row r="5062" spans="1:8" x14ac:dyDescent="0.3">
      <c r="A5062" s="11" t="s">
        <v>15358</v>
      </c>
      <c r="B5062" s="11">
        <v>2020</v>
      </c>
      <c r="C5062" s="11" t="s">
        <v>15359</v>
      </c>
      <c r="D5062" s="11" t="s">
        <v>14021</v>
      </c>
      <c r="E5062" s="11">
        <v>20</v>
      </c>
      <c r="F5062" s="11"/>
      <c r="G5062" s="11">
        <v>100276</v>
      </c>
      <c r="H5062" s="11" t="s">
        <v>15360</v>
      </c>
    </row>
    <row r="5063" spans="1:8" x14ac:dyDescent="0.3">
      <c r="A5063" s="11" t="s">
        <v>15361</v>
      </c>
      <c r="B5063" s="11">
        <v>2012</v>
      </c>
      <c r="C5063" s="11" t="s">
        <v>15362</v>
      </c>
      <c r="D5063" s="11" t="s">
        <v>15363</v>
      </c>
      <c r="E5063" s="11">
        <v>50</v>
      </c>
      <c r="F5063" s="11">
        <v>6</v>
      </c>
      <c r="G5063" s="11" t="s">
        <v>15364</v>
      </c>
      <c r="H5063" s="11" t="s">
        <v>15365</v>
      </c>
    </row>
    <row r="5064" spans="1:8" x14ac:dyDescent="0.3">
      <c r="A5064" s="11" t="s">
        <v>15366</v>
      </c>
      <c r="B5064" s="11">
        <v>2009</v>
      </c>
      <c r="C5064" s="11" t="s">
        <v>15367</v>
      </c>
      <c r="D5064" s="11" t="s">
        <v>15368</v>
      </c>
      <c r="E5064" s="11">
        <v>43</v>
      </c>
      <c r="F5064" s="11">
        <v>3</v>
      </c>
      <c r="G5064" s="11" t="s">
        <v>15369</v>
      </c>
      <c r="H5064" s="11" t="s">
        <v>15370</v>
      </c>
    </row>
    <row r="5065" spans="1:8" x14ac:dyDescent="0.3">
      <c r="A5065" s="11" t="s">
        <v>15371</v>
      </c>
      <c r="B5065" s="11">
        <v>2015</v>
      </c>
      <c r="C5065" s="11" t="s">
        <v>15372</v>
      </c>
      <c r="D5065" s="11" t="s">
        <v>15373</v>
      </c>
      <c r="E5065" s="11">
        <v>44</v>
      </c>
      <c r="F5065" s="11">
        <v>3</v>
      </c>
      <c r="G5065" s="11" t="s">
        <v>15374</v>
      </c>
      <c r="H5065" s="11" t="s">
        <v>15375</v>
      </c>
    </row>
    <row r="5066" spans="1:8" x14ac:dyDescent="0.3">
      <c r="A5066" s="11" t="s">
        <v>15376</v>
      </c>
      <c r="B5066" s="11">
        <v>1979</v>
      </c>
      <c r="C5066" s="11" t="s">
        <v>15377</v>
      </c>
      <c r="D5066" s="11" t="s">
        <v>15378</v>
      </c>
      <c r="E5066" s="11"/>
      <c r="F5066" s="11"/>
      <c r="G5066" s="11"/>
    </row>
    <row r="5067" spans="1:8" x14ac:dyDescent="0.3">
      <c r="A5067" s="11" t="s">
        <v>15379</v>
      </c>
      <c r="B5067" s="11">
        <v>2021</v>
      </c>
      <c r="C5067" s="11" t="s">
        <v>15380</v>
      </c>
      <c r="D5067" s="11" t="s">
        <v>5196</v>
      </c>
      <c r="E5067" s="11">
        <v>18</v>
      </c>
      <c r="F5067" s="11">
        <v>14</v>
      </c>
      <c r="G5067" s="11">
        <v>7625</v>
      </c>
      <c r="H5067" s="11" t="s">
        <v>15381</v>
      </c>
    </row>
    <row r="5068" spans="1:8" x14ac:dyDescent="0.3">
      <c r="A5068" s="11" t="s">
        <v>15382</v>
      </c>
      <c r="B5068" s="11">
        <v>2015</v>
      </c>
      <c r="C5068" s="11" t="s">
        <v>15383</v>
      </c>
      <c r="D5068" s="11" t="s">
        <v>15384</v>
      </c>
      <c r="E5068" s="11">
        <v>2</v>
      </c>
      <c r="F5068" s="11">
        <v>7</v>
      </c>
      <c r="G5068" s="11" t="s">
        <v>15385</v>
      </c>
      <c r="H5068" s="11" t="s">
        <v>15386</v>
      </c>
    </row>
    <row r="5069" spans="1:8" x14ac:dyDescent="0.3">
      <c r="A5069" s="11" t="s">
        <v>15387</v>
      </c>
      <c r="B5069" s="11">
        <v>2020</v>
      </c>
      <c r="C5069" s="11" t="s">
        <v>15388</v>
      </c>
      <c r="D5069" s="11" t="s">
        <v>9676</v>
      </c>
      <c r="E5069" s="11">
        <v>20</v>
      </c>
      <c r="F5069" s="11">
        <v>9</v>
      </c>
      <c r="G5069" s="11">
        <v>2734</v>
      </c>
      <c r="H5069" s="11" t="s">
        <v>15389</v>
      </c>
    </row>
    <row r="5070" spans="1:8" x14ac:dyDescent="0.3">
      <c r="A5070" s="11" t="s">
        <v>1229</v>
      </c>
      <c r="B5070" s="11">
        <v>2002</v>
      </c>
      <c r="C5070" s="11" t="s">
        <v>4679</v>
      </c>
      <c r="D5070" s="11" t="s">
        <v>1231</v>
      </c>
      <c r="E5070" s="11">
        <v>16</v>
      </c>
      <c r="F5070" s="11"/>
      <c r="G5070" s="11" t="s">
        <v>1782</v>
      </c>
      <c r="H5070" s="11" t="s">
        <v>1783</v>
      </c>
    </row>
    <row r="5071" spans="1:8" x14ac:dyDescent="0.3">
      <c r="A5071" s="11" t="s">
        <v>15390</v>
      </c>
      <c r="B5071" s="11">
        <v>2010</v>
      </c>
      <c r="C5071" s="11" t="s">
        <v>15391</v>
      </c>
      <c r="D5071" s="11" t="s">
        <v>15392</v>
      </c>
      <c r="E5071" s="11">
        <v>80</v>
      </c>
      <c r="F5071" s="11"/>
      <c r="G5071" s="11" t="s">
        <v>13672</v>
      </c>
      <c r="H5071" s="11" t="s">
        <v>15393</v>
      </c>
    </row>
    <row r="5072" spans="1:8" x14ac:dyDescent="0.3">
      <c r="A5072" s="11" t="s">
        <v>15394</v>
      </c>
      <c r="B5072" s="11">
        <v>2020</v>
      </c>
      <c r="C5072" s="11" t="s">
        <v>15395</v>
      </c>
      <c r="D5072" s="11" t="s">
        <v>1551</v>
      </c>
      <c r="E5072" s="11">
        <v>19</v>
      </c>
      <c r="F5072" s="11">
        <v>2</v>
      </c>
      <c r="G5072" s="11" t="s">
        <v>15396</v>
      </c>
      <c r="H5072" s="11" t="s">
        <v>15397</v>
      </c>
    </row>
    <row r="5073" spans="1:8" x14ac:dyDescent="0.3">
      <c r="A5073" s="11" t="s">
        <v>15398</v>
      </c>
      <c r="B5073" s="11">
        <v>2017</v>
      </c>
      <c r="C5073" s="11" t="s">
        <v>15399</v>
      </c>
      <c r="D5073" s="11" t="s">
        <v>1520</v>
      </c>
      <c r="E5073" s="11">
        <v>19</v>
      </c>
      <c r="F5073" s="11">
        <v>8</v>
      </c>
      <c r="G5073" s="11" t="s">
        <v>15400</v>
      </c>
      <c r="H5073" s="11" t="s">
        <v>15401</v>
      </c>
    </row>
    <row r="5074" spans="1:8" x14ac:dyDescent="0.3">
      <c r="A5074" s="11" t="s">
        <v>15402</v>
      </c>
      <c r="B5074" s="11">
        <v>2018</v>
      </c>
      <c r="C5074" s="11" t="s">
        <v>15403</v>
      </c>
      <c r="D5074" s="11" t="s">
        <v>13479</v>
      </c>
      <c r="E5074" s="11">
        <v>47</v>
      </c>
      <c r="F5074" s="11">
        <v>11</v>
      </c>
      <c r="G5074" s="11" t="s">
        <v>15404</v>
      </c>
      <c r="H5074" s="11" t="s">
        <v>15405</v>
      </c>
    </row>
    <row r="5075" spans="1:8" x14ac:dyDescent="0.3">
      <c r="A5075" s="11" t="s">
        <v>15406</v>
      </c>
      <c r="B5075" s="11">
        <v>2022</v>
      </c>
      <c r="C5075" s="11" t="s">
        <v>15407</v>
      </c>
      <c r="D5075" s="11" t="s">
        <v>12942</v>
      </c>
      <c r="E5075" s="11">
        <v>31</v>
      </c>
      <c r="F5075" s="11">
        <v>9</v>
      </c>
      <c r="G5075" s="11" t="s">
        <v>15408</v>
      </c>
      <c r="H5075" s="11" t="s">
        <v>15409</v>
      </c>
    </row>
    <row r="5076" spans="1:8" x14ac:dyDescent="0.3">
      <c r="A5076" s="11" t="s">
        <v>15410</v>
      </c>
      <c r="B5076" s="11">
        <v>2010</v>
      </c>
      <c r="C5076" s="11" t="s">
        <v>15411</v>
      </c>
      <c r="D5076" s="11" t="s">
        <v>15412</v>
      </c>
      <c r="E5076" s="11">
        <v>25</v>
      </c>
      <c r="F5076" s="11"/>
      <c r="G5076" s="11" t="s">
        <v>15413</v>
      </c>
      <c r="H5076" s="11" t="s">
        <v>15414</v>
      </c>
    </row>
    <row r="5077" spans="1:8" x14ac:dyDescent="0.3">
      <c r="A5077" s="11" t="s">
        <v>15415</v>
      </c>
      <c r="B5077" s="11">
        <v>2020</v>
      </c>
      <c r="C5077" s="11" t="s">
        <v>15416</v>
      </c>
      <c r="D5077" s="11" t="s">
        <v>437</v>
      </c>
      <c r="E5077" s="11">
        <v>111</v>
      </c>
      <c r="F5077" s="11"/>
      <c r="G5077" s="11">
        <v>106439</v>
      </c>
      <c r="H5077" s="11" t="s">
        <v>15417</v>
      </c>
    </row>
    <row r="5078" spans="1:8" x14ac:dyDescent="0.3">
      <c r="A5078" s="11" t="s">
        <v>15418</v>
      </c>
      <c r="B5078" s="11">
        <v>2018</v>
      </c>
      <c r="C5078" s="11" t="s">
        <v>15419</v>
      </c>
      <c r="D5078" s="11" t="s">
        <v>15420</v>
      </c>
      <c r="E5078" s="11">
        <v>14</v>
      </c>
      <c r="F5078" s="11"/>
      <c r="G5078" s="11" t="s">
        <v>15421</v>
      </c>
      <c r="H5078" s="11" t="s">
        <v>15422</v>
      </c>
    </row>
    <row r="5079" spans="1:8" x14ac:dyDescent="0.3">
      <c r="A5079" s="11" t="s">
        <v>15423</v>
      </c>
      <c r="B5079" s="11">
        <v>2015</v>
      </c>
      <c r="C5079" s="11" t="s">
        <v>15424</v>
      </c>
      <c r="D5079" s="11" t="s">
        <v>15425</v>
      </c>
      <c r="E5079" s="11">
        <v>27</v>
      </c>
      <c r="F5079" s="11"/>
      <c r="G5079" s="11" t="s">
        <v>15426</v>
      </c>
      <c r="H5079" s="11" t="s">
        <v>15427</v>
      </c>
    </row>
    <row r="5080" spans="1:8" x14ac:dyDescent="0.3">
      <c r="A5080" s="11" t="s">
        <v>15428</v>
      </c>
      <c r="B5080" s="11">
        <v>2014</v>
      </c>
      <c r="C5080" s="11" t="s">
        <v>15429</v>
      </c>
      <c r="D5080" s="11" t="s">
        <v>15430</v>
      </c>
      <c r="E5080" s="11">
        <v>53</v>
      </c>
      <c r="F5080" s="11"/>
      <c r="G5080" s="11" t="s">
        <v>15431</v>
      </c>
      <c r="H5080" s="11" t="s">
        <v>15432</v>
      </c>
    </row>
    <row r="5081" spans="1:8" x14ac:dyDescent="0.3">
      <c r="A5081" s="11" t="s">
        <v>15433</v>
      </c>
      <c r="B5081" s="11">
        <v>2009</v>
      </c>
      <c r="C5081" s="11" t="s">
        <v>15434</v>
      </c>
      <c r="D5081" s="11" t="s">
        <v>15435</v>
      </c>
      <c r="E5081" s="11"/>
      <c r="F5081" s="11"/>
      <c r="G5081" s="11" t="s">
        <v>15436</v>
      </c>
    </row>
    <row r="5082" spans="1:8" x14ac:dyDescent="0.3">
      <c r="A5082" s="11" t="s">
        <v>15437</v>
      </c>
      <c r="B5082" s="11">
        <v>2021</v>
      </c>
      <c r="C5082" s="11" t="s">
        <v>15438</v>
      </c>
      <c r="D5082" s="11" t="s">
        <v>15439</v>
      </c>
      <c r="E5082" s="11">
        <v>297</v>
      </c>
      <c r="F5082" s="11"/>
      <c r="G5082" s="11">
        <v>113730</v>
      </c>
      <c r="H5082" s="11" t="s">
        <v>15440</v>
      </c>
    </row>
    <row r="5083" spans="1:8" x14ac:dyDescent="0.3">
      <c r="A5083" s="11" t="s">
        <v>15441</v>
      </c>
      <c r="B5083" s="11">
        <v>2012</v>
      </c>
      <c r="C5083" s="11" t="s">
        <v>15442</v>
      </c>
      <c r="D5083" s="11" t="s">
        <v>4564</v>
      </c>
      <c r="E5083" s="11">
        <v>9</v>
      </c>
      <c r="F5083" s="11">
        <v>2</v>
      </c>
      <c r="G5083" s="11" t="s">
        <v>15443</v>
      </c>
      <c r="H5083" s="11" t="s">
        <v>15444</v>
      </c>
    </row>
    <row r="5084" spans="1:8" x14ac:dyDescent="0.3">
      <c r="A5084" s="11" t="s">
        <v>15445</v>
      </c>
      <c r="B5084" s="11">
        <v>2006</v>
      </c>
      <c r="C5084" s="11" t="s">
        <v>15446</v>
      </c>
      <c r="D5084" s="11" t="s">
        <v>1429</v>
      </c>
      <c r="E5084" s="11">
        <v>117</v>
      </c>
      <c r="F5084" s="11">
        <v>5</v>
      </c>
      <c r="G5084" s="11" t="s">
        <v>15447</v>
      </c>
      <c r="H5084" s="11" t="s">
        <v>15448</v>
      </c>
    </row>
    <row r="5085" spans="1:8" x14ac:dyDescent="0.3">
      <c r="A5085" s="11" t="s">
        <v>15449</v>
      </c>
      <c r="B5085" s="11">
        <v>2021</v>
      </c>
      <c r="C5085" s="11" t="s">
        <v>15450</v>
      </c>
      <c r="D5085" s="11"/>
      <c r="E5085" s="11"/>
      <c r="F5085" s="11"/>
      <c r="G5085" s="8" t="s">
        <v>15451</v>
      </c>
    </row>
    <row r="5086" spans="1:8" x14ac:dyDescent="0.3">
      <c r="A5086" s="11" t="s">
        <v>15452</v>
      </c>
      <c r="B5086" s="11">
        <v>2013</v>
      </c>
      <c r="C5086" s="11" t="s">
        <v>15453</v>
      </c>
      <c r="D5086" s="11" t="s">
        <v>1555</v>
      </c>
      <c r="E5086" s="11">
        <v>53</v>
      </c>
      <c r="F5086" s="11">
        <v>4</v>
      </c>
      <c r="G5086" s="11" t="s">
        <v>15454</v>
      </c>
      <c r="H5086" s="11" t="s">
        <v>15455</v>
      </c>
    </row>
    <row r="5087" spans="1:8" x14ac:dyDescent="0.3">
      <c r="A5087" s="11" t="s">
        <v>15456</v>
      </c>
      <c r="B5087" s="11">
        <v>2018</v>
      </c>
      <c r="C5087" s="11" t="s">
        <v>15457</v>
      </c>
      <c r="D5087" s="11" t="s">
        <v>3413</v>
      </c>
      <c r="E5087" s="11">
        <v>44</v>
      </c>
      <c r="F5087" s="11">
        <v>2</v>
      </c>
      <c r="G5087" s="11" t="s">
        <v>15458</v>
      </c>
      <c r="H5087" s="11" t="s">
        <v>15459</v>
      </c>
    </row>
    <row r="5088" spans="1:8" x14ac:dyDescent="0.3">
      <c r="A5088" s="11" t="s">
        <v>15460</v>
      </c>
      <c r="B5088" s="11">
        <v>2017</v>
      </c>
      <c r="C5088" s="11" t="s">
        <v>15461</v>
      </c>
      <c r="D5088" s="11" t="s">
        <v>15462</v>
      </c>
      <c r="E5088" s="11">
        <v>38</v>
      </c>
      <c r="F5088" s="11">
        <v>23</v>
      </c>
      <c r="G5088" s="11" t="s">
        <v>15463</v>
      </c>
      <c r="H5088" s="11" t="s">
        <v>15464</v>
      </c>
    </row>
    <row r="5089" spans="1:8" x14ac:dyDescent="0.3">
      <c r="A5089" s="11" t="s">
        <v>15465</v>
      </c>
      <c r="B5089" s="11">
        <v>2014</v>
      </c>
      <c r="C5089" s="11" t="s">
        <v>15466</v>
      </c>
      <c r="D5089" s="11" t="s">
        <v>15467</v>
      </c>
      <c r="E5089" s="11">
        <v>26</v>
      </c>
      <c r="F5089" s="11">
        <v>1</v>
      </c>
      <c r="G5089" s="11" t="s">
        <v>15468</v>
      </c>
      <c r="H5089" s="11" t="s">
        <v>15469</v>
      </c>
    </row>
    <row r="5090" spans="1:8" x14ac:dyDescent="0.3">
      <c r="A5090" s="11" t="s">
        <v>15470</v>
      </c>
      <c r="B5090" s="11">
        <v>2016</v>
      </c>
      <c r="C5090" s="11" t="s">
        <v>15471</v>
      </c>
      <c r="D5090" s="11" t="s">
        <v>8677</v>
      </c>
      <c r="E5090" s="11">
        <v>53</v>
      </c>
      <c r="F5090" s="11"/>
      <c r="G5090" s="11" t="s">
        <v>15472</v>
      </c>
      <c r="H5090" s="11" t="s">
        <v>15473</v>
      </c>
    </row>
    <row r="5091" spans="1:8" x14ac:dyDescent="0.3">
      <c r="A5091" s="11" t="s">
        <v>15474</v>
      </c>
      <c r="B5091" s="11">
        <v>2019</v>
      </c>
      <c r="C5091" s="11" t="s">
        <v>15475</v>
      </c>
      <c r="D5091" s="11" t="s">
        <v>3186</v>
      </c>
      <c r="E5091" s="11">
        <v>9</v>
      </c>
      <c r="F5091" s="11">
        <v>9</v>
      </c>
      <c r="G5091" s="11">
        <v>1828</v>
      </c>
      <c r="H5091" s="11" t="s">
        <v>15476</v>
      </c>
    </row>
    <row r="5092" spans="1:8" x14ac:dyDescent="0.3">
      <c r="A5092" s="11" t="s">
        <v>15477</v>
      </c>
      <c r="B5092" s="11">
        <v>2022</v>
      </c>
      <c r="C5092" s="11" t="s">
        <v>15478</v>
      </c>
      <c r="D5092" s="11" t="s">
        <v>15479</v>
      </c>
      <c r="E5092" s="11"/>
      <c r="F5092" s="11"/>
      <c r="G5092" s="11" t="s">
        <v>15480</v>
      </c>
      <c r="H5092" s="11" t="s">
        <v>15481</v>
      </c>
    </row>
    <row r="5093" spans="1:8" x14ac:dyDescent="0.3">
      <c r="A5093" s="11" t="s">
        <v>15482</v>
      </c>
      <c r="B5093" s="11">
        <v>2008</v>
      </c>
      <c r="C5093" s="11" t="s">
        <v>15483</v>
      </c>
      <c r="D5093" s="11" t="s">
        <v>15176</v>
      </c>
      <c r="E5093" s="11">
        <v>7</v>
      </c>
      <c r="F5093" s="11"/>
      <c r="G5093" s="11">
        <v>6</v>
      </c>
      <c r="H5093" s="11" t="s">
        <v>15484</v>
      </c>
    </row>
    <row r="5094" spans="1:8" x14ac:dyDescent="0.3">
      <c r="A5094" s="11" t="s">
        <v>3968</v>
      </c>
      <c r="B5094" s="11">
        <v>2009</v>
      </c>
      <c r="C5094" s="11" t="s">
        <v>3969</v>
      </c>
      <c r="D5094" s="11" t="s">
        <v>12319</v>
      </c>
      <c r="E5094" s="11"/>
      <c r="F5094" s="11"/>
      <c r="G5094" s="11"/>
    </row>
    <row r="5095" spans="1:8" x14ac:dyDescent="0.3">
      <c r="A5095" s="11" t="s">
        <v>15485</v>
      </c>
      <c r="B5095" s="11">
        <v>1999</v>
      </c>
      <c r="C5095" s="11" t="s">
        <v>15486</v>
      </c>
      <c r="D5095" s="11" t="s">
        <v>14125</v>
      </c>
      <c r="E5095" s="11">
        <v>35</v>
      </c>
      <c r="F5095" s="11">
        <v>1</v>
      </c>
      <c r="G5095" s="11" t="s">
        <v>15487</v>
      </c>
      <c r="H5095" s="11" t="s">
        <v>15488</v>
      </c>
    </row>
    <row r="5096" spans="1:8" x14ac:dyDescent="0.3">
      <c r="A5096" s="11" t="s">
        <v>15489</v>
      </c>
      <c r="B5096" s="11">
        <v>2017</v>
      </c>
      <c r="C5096" s="11" t="s">
        <v>15490</v>
      </c>
      <c r="D5096" s="11" t="s">
        <v>15491</v>
      </c>
      <c r="E5096" s="11">
        <v>73</v>
      </c>
      <c r="F5096" s="11"/>
      <c r="G5096" s="11" t="s">
        <v>8082</v>
      </c>
      <c r="H5096" s="11" t="s">
        <v>15492</v>
      </c>
    </row>
    <row r="5097" spans="1:8" x14ac:dyDescent="0.3">
      <c r="A5097" s="11" t="s">
        <v>15493</v>
      </c>
      <c r="B5097" s="11">
        <v>2016</v>
      </c>
      <c r="C5097" s="11" t="s">
        <v>15494</v>
      </c>
      <c r="D5097" s="11" t="s">
        <v>15495</v>
      </c>
      <c r="E5097" s="11">
        <v>31</v>
      </c>
      <c r="F5097" s="11"/>
      <c r="G5097" s="11" t="s">
        <v>15496</v>
      </c>
      <c r="H5097" s="11" t="s">
        <v>15497</v>
      </c>
    </row>
    <row r="5098" spans="1:8" x14ac:dyDescent="0.3">
      <c r="A5098" s="11" t="s">
        <v>15498</v>
      </c>
      <c r="B5098" s="11">
        <v>2021</v>
      </c>
      <c r="C5098" s="11" t="s">
        <v>15499</v>
      </c>
      <c r="D5098" s="11" t="s">
        <v>14021</v>
      </c>
      <c r="E5098" s="11">
        <v>41</v>
      </c>
      <c r="F5098" s="11"/>
      <c r="G5098" s="11">
        <v>101142</v>
      </c>
      <c r="H5098" s="11" t="s">
        <v>15500</v>
      </c>
    </row>
    <row r="5099" spans="1:8" x14ac:dyDescent="0.3">
      <c r="A5099" s="11" t="s">
        <v>15501</v>
      </c>
      <c r="B5099" s="11">
        <v>2018</v>
      </c>
      <c r="C5099" s="11" t="s">
        <v>15502</v>
      </c>
      <c r="D5099" s="11" t="s">
        <v>8294</v>
      </c>
      <c r="E5099" s="11">
        <v>8</v>
      </c>
      <c r="F5099" s="11">
        <v>1</v>
      </c>
      <c r="G5099" s="11" t="s">
        <v>2624</v>
      </c>
      <c r="H5099" s="11" t="s">
        <v>15503</v>
      </c>
    </row>
    <row r="5100" spans="1:8" x14ac:dyDescent="0.3">
      <c r="A5100" s="11" t="s">
        <v>15504</v>
      </c>
      <c r="B5100" s="11">
        <v>2021</v>
      </c>
      <c r="C5100" s="11" t="s">
        <v>15505</v>
      </c>
      <c r="D5100" s="11" t="s">
        <v>12403</v>
      </c>
      <c r="E5100" s="11">
        <v>120</v>
      </c>
      <c r="F5100" s="11"/>
      <c r="G5100" s="11">
        <v>105709</v>
      </c>
      <c r="H5100" s="11" t="s">
        <v>15506</v>
      </c>
    </row>
    <row r="5101" spans="1:8" x14ac:dyDescent="0.3">
      <c r="A5101" s="11" t="s">
        <v>15507</v>
      </c>
      <c r="B5101" s="11">
        <v>2019</v>
      </c>
      <c r="C5101" s="11" t="s">
        <v>15508</v>
      </c>
      <c r="D5101" s="11" t="s">
        <v>715</v>
      </c>
      <c r="E5101" s="11">
        <v>7</v>
      </c>
      <c r="F5101" s="11"/>
      <c r="G5101" s="11" t="s">
        <v>15509</v>
      </c>
      <c r="H5101" s="11" t="s">
        <v>15510</v>
      </c>
    </row>
    <row r="5102" spans="1:8" x14ac:dyDescent="0.3">
      <c r="A5102" s="11" t="s">
        <v>15511</v>
      </c>
      <c r="B5102" s="11">
        <v>2008</v>
      </c>
      <c r="C5102" s="11" t="s">
        <v>15512</v>
      </c>
      <c r="D5102" s="11" t="s">
        <v>15392</v>
      </c>
      <c r="E5102" s="11">
        <v>78</v>
      </c>
      <c r="F5102" s="11">
        <v>9</v>
      </c>
      <c r="G5102" s="11" t="s">
        <v>15513</v>
      </c>
      <c r="H5102" s="11" t="s">
        <v>15514</v>
      </c>
    </row>
    <row r="5103" spans="1:8" x14ac:dyDescent="0.3">
      <c r="A5103" s="11" t="s">
        <v>15515</v>
      </c>
      <c r="B5103" s="11">
        <v>2000</v>
      </c>
      <c r="C5103" s="11" t="s">
        <v>15516</v>
      </c>
      <c r="D5103" s="11" t="s">
        <v>8786</v>
      </c>
      <c r="E5103" s="11">
        <v>92</v>
      </c>
      <c r="F5103" s="11">
        <v>2</v>
      </c>
      <c r="G5103" s="11" t="s">
        <v>15517</v>
      </c>
      <c r="H5103" s="11" t="s">
        <v>15518</v>
      </c>
    </row>
    <row r="5104" spans="1:8" x14ac:dyDescent="0.3">
      <c r="A5104" s="11" t="s">
        <v>15519</v>
      </c>
      <c r="B5104" s="11">
        <v>2017</v>
      </c>
      <c r="C5104" s="11" t="s">
        <v>11138</v>
      </c>
      <c r="D5104" s="11" t="s">
        <v>1091</v>
      </c>
      <c r="E5104" s="11">
        <v>30</v>
      </c>
      <c r="F5104" s="11"/>
      <c r="G5104" s="11"/>
    </row>
    <row r="5105" spans="1:8" x14ac:dyDescent="0.3">
      <c r="A5105" s="11" t="s">
        <v>15520</v>
      </c>
      <c r="B5105" s="11">
        <v>2010</v>
      </c>
      <c r="C5105" s="11" t="s">
        <v>15521</v>
      </c>
      <c r="D5105" s="11" t="s">
        <v>15522</v>
      </c>
      <c r="E5105" s="11">
        <v>33</v>
      </c>
      <c r="F5105" s="11"/>
      <c r="G5105" s="11" t="s">
        <v>15523</v>
      </c>
      <c r="H5105" s="11" t="s">
        <v>15524</v>
      </c>
    </row>
    <row r="5106" spans="1:8" x14ac:dyDescent="0.3">
      <c r="A5106" s="11" t="s">
        <v>15525</v>
      </c>
      <c r="B5106" s="11">
        <v>2010</v>
      </c>
      <c r="C5106" s="11" t="s">
        <v>15526</v>
      </c>
      <c r="D5106" s="11" t="s">
        <v>8786</v>
      </c>
      <c r="E5106" s="11">
        <v>102</v>
      </c>
      <c r="F5106" s="11">
        <v>4</v>
      </c>
      <c r="G5106" s="11" t="s">
        <v>15527</v>
      </c>
      <c r="H5106" s="11" t="s">
        <v>15528</v>
      </c>
    </row>
    <row r="5107" spans="1:8" x14ac:dyDescent="0.3">
      <c r="A5107" s="11" t="s">
        <v>15529</v>
      </c>
      <c r="B5107" s="11">
        <v>2019</v>
      </c>
      <c r="C5107" s="11" t="s">
        <v>15530</v>
      </c>
      <c r="D5107" s="11" t="s">
        <v>437</v>
      </c>
      <c r="E5107" s="11">
        <v>98</v>
      </c>
      <c r="F5107" s="11"/>
      <c r="G5107" s="11" t="s">
        <v>3237</v>
      </c>
      <c r="H5107" s="11" t="s">
        <v>15531</v>
      </c>
    </row>
    <row r="5108" spans="1:8" x14ac:dyDescent="0.3">
      <c r="A5108" s="11" t="s">
        <v>15532</v>
      </c>
      <c r="B5108" s="11">
        <v>2016</v>
      </c>
      <c r="C5108" s="11" t="s">
        <v>15533</v>
      </c>
      <c r="D5108" s="11" t="s">
        <v>14006</v>
      </c>
      <c r="E5108" s="11">
        <v>37</v>
      </c>
      <c r="F5108" s="11"/>
      <c r="G5108" s="11" t="s">
        <v>15534</v>
      </c>
      <c r="H5108" s="11" t="s">
        <v>15535</v>
      </c>
    </row>
    <row r="5109" spans="1:8" x14ac:dyDescent="0.3">
      <c r="A5109" s="11" t="s">
        <v>15536</v>
      </c>
      <c r="B5109" s="11">
        <v>2019</v>
      </c>
      <c r="C5109" s="11" t="s">
        <v>15537</v>
      </c>
      <c r="D5109" s="11" t="s">
        <v>15538</v>
      </c>
      <c r="E5109" s="11">
        <v>12</v>
      </c>
      <c r="F5109" s="11">
        <v>1</v>
      </c>
      <c r="G5109" s="11">
        <v>180023</v>
      </c>
      <c r="H5109" s="11" t="s">
        <v>15539</v>
      </c>
    </row>
    <row r="5110" spans="1:8" x14ac:dyDescent="0.3">
      <c r="A5110" s="11" t="s">
        <v>1349</v>
      </c>
      <c r="B5110" s="11">
        <v>2014</v>
      </c>
      <c r="C5110" s="11" t="s">
        <v>6823</v>
      </c>
      <c r="D5110" s="11" t="s">
        <v>1351</v>
      </c>
      <c r="E5110" s="11">
        <v>140</v>
      </c>
      <c r="F5110" s="11">
        <v>4</v>
      </c>
      <c r="G5110" s="11" t="s">
        <v>6824</v>
      </c>
      <c r="H5110" s="11" t="s">
        <v>6825</v>
      </c>
    </row>
    <row r="5111" spans="1:8" x14ac:dyDescent="0.3">
      <c r="A5111" s="11" t="s">
        <v>7259</v>
      </c>
      <c r="B5111" s="11">
        <v>2013</v>
      </c>
      <c r="C5111" s="11" t="s">
        <v>13209</v>
      </c>
      <c r="D5111" s="11" t="s">
        <v>1555</v>
      </c>
      <c r="E5111" s="11">
        <v>53</v>
      </c>
      <c r="F5111" s="11">
        <v>1</v>
      </c>
      <c r="G5111" s="11" t="s">
        <v>13210</v>
      </c>
      <c r="H5111" s="11" t="s">
        <v>13211</v>
      </c>
    </row>
    <row r="5112" spans="1:8" x14ac:dyDescent="0.3">
      <c r="A5112" s="11" t="s">
        <v>15540</v>
      </c>
      <c r="B5112" s="11" t="s">
        <v>2860</v>
      </c>
      <c r="C5112" s="11" t="s">
        <v>1357</v>
      </c>
      <c r="D5112" s="11" t="s">
        <v>1358</v>
      </c>
      <c r="E5112" s="11"/>
      <c r="F5112" s="11"/>
      <c r="G5112" s="11"/>
    </row>
    <row r="5113" spans="1:8" x14ac:dyDescent="0.3">
      <c r="A5113" s="11" t="s">
        <v>8577</v>
      </c>
      <c r="B5113" s="11" t="s">
        <v>2864</v>
      </c>
      <c r="C5113" s="11" t="s">
        <v>8578</v>
      </c>
      <c r="D5113" s="11" t="s">
        <v>8579</v>
      </c>
      <c r="E5113" s="11">
        <v>33</v>
      </c>
      <c r="F5113" s="11"/>
      <c r="G5113" s="11" t="s">
        <v>8580</v>
      </c>
      <c r="H5113" s="11" t="s">
        <v>13212</v>
      </c>
    </row>
    <row r="5114" spans="1:8" x14ac:dyDescent="0.3">
      <c r="A5114" s="11" t="s">
        <v>13243</v>
      </c>
      <c r="B5114" s="11">
        <v>2012</v>
      </c>
      <c r="C5114" s="11" t="s">
        <v>13244</v>
      </c>
      <c r="D5114" s="11" t="s">
        <v>437</v>
      </c>
      <c r="E5114" s="11">
        <v>28</v>
      </c>
      <c r="F5114" s="11">
        <v>1</v>
      </c>
      <c r="G5114" s="11" t="s">
        <v>13245</v>
      </c>
      <c r="H5114" s="11" t="s">
        <v>13246</v>
      </c>
    </row>
    <row r="5115" spans="1:8" x14ac:dyDescent="0.3">
      <c r="A5115" s="11" t="s">
        <v>15541</v>
      </c>
      <c r="B5115" s="11">
        <v>2020</v>
      </c>
      <c r="C5115" s="11" t="s">
        <v>7413</v>
      </c>
      <c r="D5115" s="11" t="s">
        <v>15542</v>
      </c>
      <c r="E5115" s="11">
        <v>32</v>
      </c>
      <c r="F5115" s="11">
        <v>23</v>
      </c>
      <c r="G5115" s="11"/>
      <c r="H5115" s="11" t="s">
        <v>15543</v>
      </c>
    </row>
    <row r="5116" spans="1:8" x14ac:dyDescent="0.3">
      <c r="A5116" s="11" t="s">
        <v>15544</v>
      </c>
      <c r="B5116" s="11">
        <v>2022</v>
      </c>
      <c r="C5116" s="11" t="s">
        <v>15545</v>
      </c>
      <c r="D5116" s="11" t="s">
        <v>15309</v>
      </c>
      <c r="E5116" s="11">
        <v>303</v>
      </c>
      <c r="F5116" s="11"/>
      <c r="G5116" s="11" t="s">
        <v>15546</v>
      </c>
      <c r="H5116" s="11" t="s">
        <v>15547</v>
      </c>
    </row>
    <row r="5117" spans="1:8" x14ac:dyDescent="0.3">
      <c r="A5117" s="11" t="s">
        <v>15548</v>
      </c>
      <c r="B5117" s="11">
        <v>2019</v>
      </c>
      <c r="C5117" s="11" t="s">
        <v>15549</v>
      </c>
      <c r="D5117" s="11" t="s">
        <v>15550</v>
      </c>
      <c r="E5117" s="11"/>
      <c r="F5117" s="11"/>
      <c r="G5117" s="11" t="s">
        <v>15551</v>
      </c>
    </row>
    <row r="5118" spans="1:8" x14ac:dyDescent="0.3">
      <c r="A5118" s="11" t="s">
        <v>15552</v>
      </c>
      <c r="B5118" s="11">
        <v>2016</v>
      </c>
      <c r="C5118" s="11" t="s">
        <v>15553</v>
      </c>
      <c r="D5118" s="11" t="s">
        <v>12305</v>
      </c>
      <c r="E5118" s="11">
        <v>16</v>
      </c>
      <c r="F5118" s="11">
        <v>1</v>
      </c>
      <c r="G5118" s="11">
        <v>145</v>
      </c>
      <c r="H5118" s="11" t="s">
        <v>15554</v>
      </c>
    </row>
    <row r="5119" spans="1:8" x14ac:dyDescent="0.3">
      <c r="A5119" s="11" t="s">
        <v>15555</v>
      </c>
      <c r="B5119" s="11">
        <v>2010</v>
      </c>
      <c r="C5119" s="11" t="s">
        <v>15556</v>
      </c>
      <c r="D5119" s="11" t="s">
        <v>15557</v>
      </c>
      <c r="E5119" s="11">
        <v>80</v>
      </c>
      <c r="F5119" s="11">
        <v>3</v>
      </c>
      <c r="G5119" s="11" t="s">
        <v>15558</v>
      </c>
      <c r="H5119" s="11" t="s">
        <v>15559</v>
      </c>
    </row>
    <row r="5120" spans="1:8" x14ac:dyDescent="0.3">
      <c r="A5120" s="11" t="s">
        <v>15560</v>
      </c>
      <c r="B5120" s="11">
        <v>2012</v>
      </c>
      <c r="C5120" s="11" t="s">
        <v>15561</v>
      </c>
      <c r="D5120" s="11" t="s">
        <v>12403</v>
      </c>
      <c r="E5120" s="11">
        <v>34</v>
      </c>
      <c r="F5120" s="11"/>
      <c r="G5120" s="11" t="s">
        <v>8082</v>
      </c>
      <c r="H5120" s="11" t="s">
        <v>15562</v>
      </c>
    </row>
    <row r="5121" spans="1:8" x14ac:dyDescent="0.3">
      <c r="A5121" s="11" t="s">
        <v>15563</v>
      </c>
      <c r="B5121" s="11">
        <v>2014</v>
      </c>
      <c r="C5121" s="11" t="s">
        <v>15564</v>
      </c>
      <c r="D5121" s="11" t="s">
        <v>1555</v>
      </c>
      <c r="E5121" s="11">
        <v>55</v>
      </c>
      <c r="F5121" s="11"/>
      <c r="G5121" s="11" t="s">
        <v>4366</v>
      </c>
      <c r="H5121" s="11" t="s">
        <v>15565</v>
      </c>
    </row>
    <row r="5122" spans="1:8" x14ac:dyDescent="0.3">
      <c r="A5122" s="11" t="s">
        <v>15566</v>
      </c>
      <c r="B5122" s="11">
        <v>2017</v>
      </c>
      <c r="C5122" s="11" t="s">
        <v>15567</v>
      </c>
      <c r="D5122" s="11" t="s">
        <v>15568</v>
      </c>
      <c r="E5122" s="11">
        <v>26</v>
      </c>
      <c r="F5122" s="11"/>
      <c r="G5122" s="11" t="s">
        <v>15569</v>
      </c>
      <c r="H5122" s="11" t="s">
        <v>15570</v>
      </c>
    </row>
    <row r="5123" spans="1:8" x14ac:dyDescent="0.3">
      <c r="A5123" s="11" t="s">
        <v>15571</v>
      </c>
      <c r="B5123" s="11">
        <v>2001</v>
      </c>
      <c r="C5123" s="11" t="s">
        <v>15572</v>
      </c>
      <c r="D5123" s="11" t="s">
        <v>15573</v>
      </c>
      <c r="E5123" s="11">
        <v>285</v>
      </c>
      <c r="F5123" s="11">
        <v>16</v>
      </c>
      <c r="G5123" s="11" t="s">
        <v>15574</v>
      </c>
      <c r="H5123" s="11" t="s">
        <v>15575</v>
      </c>
    </row>
    <row r="5124" spans="1:8" x14ac:dyDescent="0.3">
      <c r="A5124" s="11" t="s">
        <v>15576</v>
      </c>
      <c r="B5124" s="11">
        <v>2021</v>
      </c>
      <c r="C5124" s="11" t="s">
        <v>15577</v>
      </c>
      <c r="D5124" s="11"/>
      <c r="E5124" s="11"/>
      <c r="F5124" s="11"/>
      <c r="G5124" s="8" t="s">
        <v>15578</v>
      </c>
    </row>
    <row r="5125" spans="1:8" x14ac:dyDescent="0.3">
      <c r="A5125" s="11" t="s">
        <v>15579</v>
      </c>
      <c r="B5125" s="11">
        <v>1996</v>
      </c>
      <c r="C5125" s="11" t="s">
        <v>15580</v>
      </c>
      <c r="D5125" s="11" t="s">
        <v>15392</v>
      </c>
      <c r="E5125" s="11">
        <v>66</v>
      </c>
      <c r="F5125" s="11">
        <v>6</v>
      </c>
      <c r="G5125" s="11" t="s">
        <v>15581</v>
      </c>
    </row>
    <row r="5126" spans="1:8" x14ac:dyDescent="0.3">
      <c r="A5126" s="11" t="s">
        <v>4390</v>
      </c>
      <c r="B5126" s="11">
        <v>1994</v>
      </c>
      <c r="C5126" s="11" t="s">
        <v>15582</v>
      </c>
      <c r="D5126" s="11" t="s">
        <v>3455</v>
      </c>
      <c r="E5126" s="11">
        <v>35</v>
      </c>
      <c r="F5126" s="11">
        <v>7</v>
      </c>
      <c r="G5126" s="11" t="s">
        <v>15583</v>
      </c>
      <c r="H5126" s="11" t="s">
        <v>15584</v>
      </c>
    </row>
    <row r="5127" spans="1:8" x14ac:dyDescent="0.3">
      <c r="A5127" s="11" t="s">
        <v>4390</v>
      </c>
      <c r="B5127" s="11">
        <v>2012</v>
      </c>
      <c r="C5127" s="11" t="s">
        <v>4563</v>
      </c>
      <c r="D5127" s="11" t="s">
        <v>4564</v>
      </c>
      <c r="E5127" s="11">
        <v>9</v>
      </c>
      <c r="F5127" s="11"/>
      <c r="G5127" s="11" t="s">
        <v>4565</v>
      </c>
      <c r="H5127" s="11" t="s">
        <v>12353</v>
      </c>
    </row>
    <row r="5128" spans="1:8" x14ac:dyDescent="0.3">
      <c r="A5128" s="11" t="s">
        <v>15585</v>
      </c>
      <c r="B5128" s="11">
        <v>2011</v>
      </c>
      <c r="C5128" s="11" t="s">
        <v>2777</v>
      </c>
      <c r="D5128" s="11" t="s">
        <v>4397</v>
      </c>
      <c r="E5128" s="11">
        <v>12</v>
      </c>
      <c r="F5128" s="11"/>
      <c r="G5128" s="11" t="s">
        <v>2778</v>
      </c>
    </row>
    <row r="5129" spans="1:8" x14ac:dyDescent="0.3">
      <c r="A5129" s="11" t="s">
        <v>15586</v>
      </c>
      <c r="B5129" s="11">
        <v>2010</v>
      </c>
      <c r="C5129" s="11" t="s">
        <v>15587</v>
      </c>
      <c r="D5129" s="11" t="s">
        <v>15588</v>
      </c>
      <c r="E5129" s="11">
        <v>95</v>
      </c>
      <c r="F5129" s="11">
        <v>9</v>
      </c>
      <c r="G5129" s="11" t="s">
        <v>15589</v>
      </c>
      <c r="H5129" s="11" t="s">
        <v>15590</v>
      </c>
    </row>
    <row r="5130" spans="1:8" x14ac:dyDescent="0.3">
      <c r="A5130" s="11" t="s">
        <v>15591</v>
      </c>
      <c r="B5130" s="11">
        <v>2017</v>
      </c>
      <c r="C5130" s="11" t="s">
        <v>15592</v>
      </c>
      <c r="D5130" s="11" t="s">
        <v>15593</v>
      </c>
      <c r="E5130" s="11">
        <v>1</v>
      </c>
      <c r="F5130" s="11">
        <v>1</v>
      </c>
      <c r="G5130" s="11" t="s">
        <v>1935</v>
      </c>
      <c r="H5130" s="11" t="s">
        <v>15594</v>
      </c>
    </row>
    <row r="5131" spans="1:8" x14ac:dyDescent="0.3">
      <c r="A5131" s="11" t="s">
        <v>14123</v>
      </c>
      <c r="B5131" s="11">
        <v>2007</v>
      </c>
      <c r="C5131" s="11" t="s">
        <v>14124</v>
      </c>
      <c r="D5131" s="11" t="s">
        <v>14125</v>
      </c>
      <c r="E5131" s="11">
        <v>43</v>
      </c>
      <c r="F5131" s="11">
        <v>3</v>
      </c>
      <c r="G5131" s="11" t="s">
        <v>15595</v>
      </c>
      <c r="H5131" s="11" t="s">
        <v>14126</v>
      </c>
    </row>
    <row r="5132" spans="1:8" x14ac:dyDescent="0.3">
      <c r="A5132" s="11" t="s">
        <v>1468</v>
      </c>
      <c r="B5132" s="11">
        <v>2011</v>
      </c>
      <c r="C5132" s="11" t="s">
        <v>1469</v>
      </c>
      <c r="D5132" s="11" t="s">
        <v>15596</v>
      </c>
      <c r="E5132" s="11">
        <v>2</v>
      </c>
      <c r="F5132" s="11"/>
      <c r="G5132" s="11" t="s">
        <v>3507</v>
      </c>
    </row>
    <row r="5133" spans="1:8" x14ac:dyDescent="0.3">
      <c r="A5133" s="11" t="s">
        <v>15597</v>
      </c>
      <c r="B5133" s="11">
        <v>2021</v>
      </c>
      <c r="C5133" s="11" t="s">
        <v>15598</v>
      </c>
      <c r="D5133" s="11" t="s">
        <v>5196</v>
      </c>
      <c r="E5133" s="11">
        <v>18</v>
      </c>
      <c r="F5133" s="11">
        <v>6</v>
      </c>
      <c r="G5133" s="11">
        <v>3187</v>
      </c>
      <c r="H5133" s="11" t="s">
        <v>15599</v>
      </c>
    </row>
    <row r="5134" spans="1:8" x14ac:dyDescent="0.3">
      <c r="A5134" s="11" t="s">
        <v>15600</v>
      </c>
      <c r="B5134" s="11">
        <v>2018</v>
      </c>
      <c r="C5134" s="11" t="s">
        <v>15601</v>
      </c>
      <c r="D5134" s="11" t="s">
        <v>1206</v>
      </c>
      <c r="E5134" s="11">
        <v>63</v>
      </c>
      <c r="F5134" s="11"/>
      <c r="G5134" s="11" t="s">
        <v>15602</v>
      </c>
      <c r="H5134" s="11" t="s">
        <v>15603</v>
      </c>
    </row>
    <row r="5135" spans="1:8" x14ac:dyDescent="0.3">
      <c r="A5135" s="11" t="s">
        <v>15604</v>
      </c>
      <c r="B5135" s="11">
        <v>2018</v>
      </c>
      <c r="C5135" s="11" t="s">
        <v>15605</v>
      </c>
      <c r="D5135" s="11" t="s">
        <v>1351</v>
      </c>
      <c r="E5135" s="11">
        <v>144</v>
      </c>
      <c r="F5135" s="11"/>
      <c r="G5135" s="11" t="s">
        <v>9655</v>
      </c>
      <c r="H5135" s="11" t="s">
        <v>15606</v>
      </c>
    </row>
    <row r="5136" spans="1:8" x14ac:dyDescent="0.3">
      <c r="A5136" s="11" t="s">
        <v>15607</v>
      </c>
      <c r="B5136" s="11">
        <v>2016</v>
      </c>
      <c r="C5136" s="11" t="s">
        <v>15608</v>
      </c>
      <c r="D5136" s="11" t="s">
        <v>1555</v>
      </c>
      <c r="E5136" s="11">
        <v>58</v>
      </c>
      <c r="F5136" s="11">
        <v>2</v>
      </c>
      <c r="G5136" s="11" t="s">
        <v>3528</v>
      </c>
      <c r="H5136" s="11" t="s">
        <v>15609</v>
      </c>
    </row>
    <row r="5137" spans="1:8" x14ac:dyDescent="0.3">
      <c r="A5137" s="11" t="s">
        <v>15610</v>
      </c>
      <c r="B5137" s="11">
        <v>2019</v>
      </c>
      <c r="C5137" s="11" t="s">
        <v>15611</v>
      </c>
      <c r="D5137" s="11" t="s">
        <v>1480</v>
      </c>
      <c r="E5137" s="11">
        <v>45</v>
      </c>
      <c r="F5137" s="11"/>
      <c r="G5137" s="11" t="s">
        <v>15612</v>
      </c>
      <c r="H5137" s="11" t="s">
        <v>15613</v>
      </c>
    </row>
    <row r="5138" spans="1:8" x14ac:dyDescent="0.3">
      <c r="A5138" s="11" t="s">
        <v>15614</v>
      </c>
      <c r="B5138" s="11">
        <v>2003</v>
      </c>
      <c r="C5138" s="11" t="s">
        <v>15615</v>
      </c>
      <c r="D5138" s="11" t="s">
        <v>3413</v>
      </c>
      <c r="E5138" s="11">
        <v>29</v>
      </c>
      <c r="F5138" s="11">
        <v>3</v>
      </c>
      <c r="G5138" s="11" t="s">
        <v>10712</v>
      </c>
      <c r="H5138" s="11" t="s">
        <v>15616</v>
      </c>
    </row>
    <row r="5139" spans="1:8" x14ac:dyDescent="0.3">
      <c r="A5139" s="11" t="s">
        <v>15617</v>
      </c>
      <c r="B5139" s="11">
        <v>2015</v>
      </c>
      <c r="C5139" s="11" t="s">
        <v>15618</v>
      </c>
      <c r="D5139" s="11" t="s">
        <v>15339</v>
      </c>
      <c r="E5139" s="11">
        <v>24</v>
      </c>
      <c r="F5139" s="11">
        <v>6</v>
      </c>
      <c r="G5139" s="11" t="s">
        <v>15619</v>
      </c>
      <c r="H5139" s="11" t="s">
        <v>15620</v>
      </c>
    </row>
    <row r="5140" spans="1:8" x14ac:dyDescent="0.3">
      <c r="A5140" s="11" t="s">
        <v>15621</v>
      </c>
      <c r="B5140" s="11">
        <v>2014</v>
      </c>
      <c r="C5140" s="11" t="s">
        <v>15622</v>
      </c>
      <c r="D5140" s="11" t="s">
        <v>2204</v>
      </c>
      <c r="E5140" s="11">
        <v>104</v>
      </c>
      <c r="F5140" s="11">
        <v>6</v>
      </c>
      <c r="G5140" s="11" t="s">
        <v>15623</v>
      </c>
      <c r="H5140" s="11" t="s">
        <v>15624</v>
      </c>
    </row>
    <row r="5141" spans="1:8" x14ac:dyDescent="0.3">
      <c r="A5141" s="11" t="s">
        <v>1515</v>
      </c>
      <c r="B5141" s="11">
        <v>2010</v>
      </c>
      <c r="C5141" s="11" t="s">
        <v>13508</v>
      </c>
      <c r="D5141" s="11" t="s">
        <v>437</v>
      </c>
      <c r="E5141" s="11">
        <v>26</v>
      </c>
      <c r="F5141" s="11">
        <v>3</v>
      </c>
      <c r="G5141" s="11" t="s">
        <v>13509</v>
      </c>
      <c r="H5141" s="11" t="s">
        <v>13510</v>
      </c>
    </row>
    <row r="5142" spans="1:8" x14ac:dyDescent="0.3">
      <c r="A5142" s="11" t="s">
        <v>7362</v>
      </c>
      <c r="B5142" s="11">
        <v>2019</v>
      </c>
      <c r="C5142" s="11" t="s">
        <v>4437</v>
      </c>
      <c r="D5142" s="11" t="s">
        <v>7362</v>
      </c>
      <c r="E5142" s="11"/>
      <c r="F5142" s="11"/>
      <c r="G5142" s="11"/>
    </row>
    <row r="5143" spans="1:8" x14ac:dyDescent="0.3">
      <c r="A5143" s="11" t="s">
        <v>13520</v>
      </c>
      <c r="B5143" s="11">
        <v>2020</v>
      </c>
      <c r="C5143" s="11" t="s">
        <v>13521</v>
      </c>
      <c r="D5143" s="11" t="s">
        <v>619</v>
      </c>
      <c r="E5143" s="11">
        <v>54</v>
      </c>
      <c r="F5143" s="11">
        <v>4</v>
      </c>
      <c r="G5143" s="11" t="s">
        <v>13522</v>
      </c>
      <c r="H5143" s="11" t="s">
        <v>13523</v>
      </c>
    </row>
    <row r="5144" spans="1:8" x14ac:dyDescent="0.3">
      <c r="A5144" s="11" t="s">
        <v>1518</v>
      </c>
      <c r="B5144" s="11">
        <v>2008</v>
      </c>
      <c r="C5144" s="11" t="s">
        <v>15625</v>
      </c>
      <c r="D5144" s="11" t="s">
        <v>4432</v>
      </c>
      <c r="E5144" s="11">
        <v>11</v>
      </c>
      <c r="F5144" s="11"/>
      <c r="G5144" s="11" t="s">
        <v>15626</v>
      </c>
      <c r="H5144" s="11" t="s">
        <v>15627</v>
      </c>
    </row>
    <row r="5145" spans="1:8" x14ac:dyDescent="0.3">
      <c r="A5145" s="11" t="s">
        <v>13546</v>
      </c>
      <c r="B5145" s="11">
        <v>2015</v>
      </c>
      <c r="C5145" s="11" t="s">
        <v>13547</v>
      </c>
      <c r="D5145" s="11" t="s">
        <v>1555</v>
      </c>
      <c r="E5145" s="11">
        <v>56</v>
      </c>
      <c r="F5145" s="11">
        <v>5</v>
      </c>
      <c r="G5145" s="11" t="s">
        <v>13548</v>
      </c>
      <c r="H5145" s="11" t="s">
        <v>13549</v>
      </c>
    </row>
    <row r="5146" spans="1:8" x14ac:dyDescent="0.3">
      <c r="A5146" s="11" t="s">
        <v>15628</v>
      </c>
      <c r="B5146" s="11">
        <v>2020</v>
      </c>
      <c r="C5146" s="11" t="s">
        <v>15629</v>
      </c>
      <c r="D5146" s="11" t="s">
        <v>15630</v>
      </c>
      <c r="E5146" s="11">
        <v>3</v>
      </c>
      <c r="F5146" s="11">
        <v>8</v>
      </c>
      <c r="G5146" s="11" t="s">
        <v>15631</v>
      </c>
      <c r="H5146" s="11" t="s">
        <v>15632</v>
      </c>
    </row>
    <row r="5147" spans="1:8" x14ac:dyDescent="0.3">
      <c r="A5147" s="11" t="s">
        <v>15633</v>
      </c>
      <c r="B5147" s="11">
        <v>2019</v>
      </c>
      <c r="C5147" s="11" t="s">
        <v>15634</v>
      </c>
      <c r="D5147" s="11" t="s">
        <v>12305</v>
      </c>
      <c r="E5147" s="11">
        <v>19</v>
      </c>
      <c r="F5147" s="11">
        <v>1</v>
      </c>
      <c r="G5147" s="11">
        <v>1756</v>
      </c>
      <c r="H5147" s="11" t="s">
        <v>15635</v>
      </c>
    </row>
    <row r="5148" spans="1:8" x14ac:dyDescent="0.3">
      <c r="A5148" s="11" t="s">
        <v>15636</v>
      </c>
      <c r="B5148" s="11">
        <v>2021</v>
      </c>
      <c r="C5148" s="11" t="s">
        <v>15637</v>
      </c>
      <c r="D5148" s="11" t="s">
        <v>1239</v>
      </c>
      <c r="E5148" s="11">
        <v>16</v>
      </c>
      <c r="F5148" s="11">
        <v>11</v>
      </c>
      <c r="G5148" s="11" t="s">
        <v>15638</v>
      </c>
      <c r="H5148" s="11" t="s">
        <v>15639</v>
      </c>
    </row>
    <row r="5149" spans="1:8" x14ac:dyDescent="0.3">
      <c r="A5149" s="11" t="s">
        <v>15640</v>
      </c>
      <c r="B5149" s="11">
        <v>1993</v>
      </c>
      <c r="C5149" s="11" t="s">
        <v>15641</v>
      </c>
      <c r="D5149" s="11" t="s">
        <v>12311</v>
      </c>
      <c r="E5149" s="11">
        <v>35</v>
      </c>
      <c r="F5149" s="11">
        <v>1</v>
      </c>
      <c r="G5149" s="11" t="s">
        <v>15642</v>
      </c>
      <c r="H5149" s="11" t="s">
        <v>15643</v>
      </c>
    </row>
    <row r="5150" spans="1:8" x14ac:dyDescent="0.3">
      <c r="A5150" s="11" t="s">
        <v>1553</v>
      </c>
      <c r="B5150" s="11">
        <v>2007</v>
      </c>
      <c r="C5150" s="11" t="s">
        <v>1554</v>
      </c>
      <c r="D5150" s="11" t="s">
        <v>4453</v>
      </c>
      <c r="E5150" s="11">
        <v>41</v>
      </c>
      <c r="F5150" s="11"/>
      <c r="G5150" s="11" t="s">
        <v>15644</v>
      </c>
      <c r="H5150" s="11" t="s">
        <v>15645</v>
      </c>
    </row>
    <row r="5151" spans="1:8" x14ac:dyDescent="0.3">
      <c r="A5151" s="11" t="s">
        <v>15646</v>
      </c>
      <c r="B5151" s="11">
        <v>2011</v>
      </c>
      <c r="C5151" s="11" t="s">
        <v>15647</v>
      </c>
      <c r="D5151" s="11" t="s">
        <v>15648</v>
      </c>
      <c r="E5151" s="11">
        <v>55</v>
      </c>
      <c r="F5151" s="11"/>
      <c r="G5151" s="11" t="s">
        <v>15649</v>
      </c>
      <c r="H5151" s="11" t="s">
        <v>15650</v>
      </c>
    </row>
    <row r="5152" spans="1:8" x14ac:dyDescent="0.3">
      <c r="A5152" s="11" t="s">
        <v>15651</v>
      </c>
      <c r="B5152" s="11">
        <v>2015</v>
      </c>
      <c r="C5152" s="11" t="s">
        <v>15652</v>
      </c>
      <c r="D5152" s="11" t="s">
        <v>8579</v>
      </c>
      <c r="E5152" s="11">
        <v>36</v>
      </c>
      <c r="F5152" s="11"/>
      <c r="G5152" s="11" t="s">
        <v>15653</v>
      </c>
      <c r="H5152" s="11" t="s">
        <v>15654</v>
      </c>
    </row>
    <row r="5153" spans="1:9" x14ac:dyDescent="0.3">
      <c r="A5153" s="11" t="s">
        <v>15655</v>
      </c>
      <c r="B5153" s="11">
        <v>2013</v>
      </c>
      <c r="C5153" s="11" t="s">
        <v>15656</v>
      </c>
      <c r="D5153" s="11" t="s">
        <v>12942</v>
      </c>
      <c r="E5153" s="11">
        <v>22</v>
      </c>
      <c r="F5153" s="11"/>
      <c r="G5153" s="11" t="s">
        <v>15657</v>
      </c>
      <c r="H5153" s="11" t="s">
        <v>15658</v>
      </c>
    </row>
    <row r="5154" spans="1:9" x14ac:dyDescent="0.3">
      <c r="A5154" s="11" t="s">
        <v>15659</v>
      </c>
      <c r="B5154" s="11">
        <v>2012</v>
      </c>
      <c r="C5154" s="11" t="s">
        <v>4452</v>
      </c>
      <c r="D5154" s="11" t="s">
        <v>1555</v>
      </c>
      <c r="E5154" s="11">
        <v>51</v>
      </c>
      <c r="F5154" s="11">
        <v>1</v>
      </c>
      <c r="G5154" s="11" t="s">
        <v>15660</v>
      </c>
      <c r="H5154" s="11" t="s">
        <v>15661</v>
      </c>
    </row>
    <row r="5155" spans="1:9" x14ac:dyDescent="0.3">
      <c r="A5155" s="11" t="s">
        <v>15662</v>
      </c>
      <c r="B5155" s="11">
        <v>2021</v>
      </c>
      <c r="C5155" s="11" t="s">
        <v>15663</v>
      </c>
      <c r="D5155" s="11" t="s">
        <v>15664</v>
      </c>
      <c r="E5155" s="11">
        <v>12</v>
      </c>
      <c r="F5155" s="11"/>
      <c r="G5155" s="11">
        <v>659099</v>
      </c>
      <c r="H5155" s="11" t="s">
        <v>15665</v>
      </c>
    </row>
    <row r="5156" spans="1:9" x14ac:dyDescent="0.3">
      <c r="A5156" s="11" t="s">
        <v>15666</v>
      </c>
      <c r="B5156" s="11">
        <v>2022</v>
      </c>
      <c r="C5156" s="11" t="s">
        <v>15667</v>
      </c>
      <c r="D5156" s="11" t="s">
        <v>811</v>
      </c>
      <c r="E5156" s="11">
        <v>28</v>
      </c>
      <c r="F5156" s="11">
        <v>6</v>
      </c>
      <c r="G5156" s="11" t="s">
        <v>15668</v>
      </c>
      <c r="H5156" s="11" t="s">
        <v>15669</v>
      </c>
    </row>
    <row r="5157" spans="1:9" x14ac:dyDescent="0.3">
      <c r="A5157" s="11" t="s">
        <v>15670</v>
      </c>
      <c r="B5157" s="11">
        <v>2022</v>
      </c>
      <c r="C5157" s="11" t="s">
        <v>15671</v>
      </c>
      <c r="D5157" s="11" t="s">
        <v>1551</v>
      </c>
      <c r="E5157" s="11"/>
      <c r="F5157" s="11"/>
      <c r="G5157" s="11" t="s">
        <v>5538</v>
      </c>
      <c r="H5157" s="11" t="s">
        <v>15672</v>
      </c>
    </row>
    <row r="5158" spans="1:9" x14ac:dyDescent="0.3">
      <c r="A5158" s="11" t="s">
        <v>15673</v>
      </c>
      <c r="B5158" s="11">
        <v>2019</v>
      </c>
      <c r="C5158" s="11" t="s">
        <v>15674</v>
      </c>
      <c r="D5158" s="11" t="s">
        <v>15675</v>
      </c>
      <c r="E5158" s="11">
        <v>36</v>
      </c>
      <c r="F5158" s="11" t="s">
        <v>14684</v>
      </c>
      <c r="G5158" s="11" t="s">
        <v>15676</v>
      </c>
      <c r="H5158" s="11" t="s">
        <v>15677</v>
      </c>
    </row>
    <row r="5159" spans="1:9" x14ac:dyDescent="0.3">
      <c r="A5159" s="11" t="s">
        <v>12423</v>
      </c>
      <c r="B5159" s="11">
        <v>2017</v>
      </c>
      <c r="C5159" s="11" t="s">
        <v>7359</v>
      </c>
      <c r="D5159" s="11" t="s">
        <v>626</v>
      </c>
      <c r="E5159" s="11">
        <v>8</v>
      </c>
      <c r="F5159" s="11">
        <v>3</v>
      </c>
      <c r="G5159" s="11" t="s">
        <v>7361</v>
      </c>
      <c r="H5159" s="11" t="s">
        <v>13572</v>
      </c>
    </row>
    <row r="5160" spans="1:9" x14ac:dyDescent="0.3">
      <c r="A5160" s="11" t="s">
        <v>15678</v>
      </c>
      <c r="B5160" s="11">
        <v>2018</v>
      </c>
      <c r="C5160" s="11" t="s">
        <v>15679</v>
      </c>
      <c r="D5160" s="11" t="s">
        <v>3983</v>
      </c>
      <c r="E5160" s="11">
        <v>9</v>
      </c>
      <c r="F5160" s="11"/>
      <c r="G5160" s="11"/>
      <c r="H5160" s="11">
        <v>2007</v>
      </c>
      <c r="I5160" s="11" t="s">
        <v>15680</v>
      </c>
    </row>
    <row r="5161" spans="1:9" x14ac:dyDescent="0.3">
      <c r="A5161" s="11" t="s">
        <v>15681</v>
      </c>
      <c r="B5161" s="11">
        <v>2015</v>
      </c>
      <c r="C5161" s="11" t="s">
        <v>15682</v>
      </c>
      <c r="D5161" s="11" t="s">
        <v>15495</v>
      </c>
      <c r="E5161" s="11">
        <v>30</v>
      </c>
      <c r="F5161" s="11">
        <v>4</v>
      </c>
      <c r="G5161" s="11" t="s">
        <v>15683</v>
      </c>
      <c r="H5161" s="11" t="s">
        <v>15684</v>
      </c>
    </row>
    <row r="5162" spans="1:9" x14ac:dyDescent="0.3">
      <c r="A5162" s="11" t="s">
        <v>15685</v>
      </c>
      <c r="B5162" s="11">
        <v>2018</v>
      </c>
      <c r="C5162" s="11" t="s">
        <v>15686</v>
      </c>
      <c r="D5162" s="11" t="s">
        <v>15675</v>
      </c>
      <c r="E5162" s="11">
        <v>33</v>
      </c>
      <c r="F5162" s="11">
        <v>12</v>
      </c>
      <c r="G5162" s="11" t="s">
        <v>15687</v>
      </c>
      <c r="H5162" s="11" t="s">
        <v>15688</v>
      </c>
    </row>
    <row r="5163" spans="1:9" x14ac:dyDescent="0.3">
      <c r="A5163" s="11" t="s">
        <v>15689</v>
      </c>
      <c r="B5163" s="11">
        <v>2019</v>
      </c>
      <c r="C5163" s="11" t="s">
        <v>15690</v>
      </c>
      <c r="D5163" s="11" t="s">
        <v>1480</v>
      </c>
      <c r="E5163" s="11">
        <v>45</v>
      </c>
      <c r="F5163" s="11"/>
      <c r="G5163" s="11" t="s">
        <v>15691</v>
      </c>
      <c r="H5163" s="11" t="s">
        <v>15692</v>
      </c>
    </row>
    <row r="5164" spans="1:9" x14ac:dyDescent="0.3">
      <c r="A5164" s="11" t="s">
        <v>15693</v>
      </c>
      <c r="B5164" s="11">
        <v>2021</v>
      </c>
      <c r="C5164" s="11" t="s">
        <v>15694</v>
      </c>
      <c r="D5164" s="11" t="s">
        <v>15695</v>
      </c>
      <c r="E5164" s="11">
        <v>47</v>
      </c>
      <c r="F5164" s="11">
        <v>4</v>
      </c>
      <c r="G5164" s="11" t="s">
        <v>15696</v>
      </c>
    </row>
    <row r="5165" spans="1:9" x14ac:dyDescent="0.3">
      <c r="A5165" s="11" t="s">
        <v>15697</v>
      </c>
      <c r="B5165" s="11">
        <v>2020</v>
      </c>
      <c r="C5165" s="11" t="s">
        <v>15698</v>
      </c>
      <c r="D5165" s="11" t="s">
        <v>8266</v>
      </c>
      <c r="E5165" s="11"/>
      <c r="F5165" s="11"/>
      <c r="G5165" s="11" t="s">
        <v>15699</v>
      </c>
    </row>
    <row r="5166" spans="1:9" x14ac:dyDescent="0.3">
      <c r="A5166" s="11" t="s">
        <v>4142</v>
      </c>
      <c r="B5166" s="11">
        <v>2022</v>
      </c>
      <c r="C5166" s="11" t="s">
        <v>4143</v>
      </c>
      <c r="D5166" s="11" t="s">
        <v>4144</v>
      </c>
      <c r="E5166" s="11">
        <v>13</v>
      </c>
      <c r="F5166" s="11">
        <v>6</v>
      </c>
      <c r="G5166" s="11"/>
    </row>
    <row r="5167" spans="1:9" x14ac:dyDescent="0.3">
      <c r="A5167" s="11" t="s">
        <v>10358</v>
      </c>
      <c r="B5167" s="11">
        <v>2021</v>
      </c>
      <c r="C5167" s="11" t="s">
        <v>15700</v>
      </c>
      <c r="D5167" s="11" t="s">
        <v>446</v>
      </c>
      <c r="E5167" s="11">
        <v>164</v>
      </c>
      <c r="F5167" s="11"/>
      <c r="G5167" s="11">
        <v>114006</v>
      </c>
    </row>
    <row r="5168" spans="1:9" x14ac:dyDescent="0.3">
      <c r="A5168" s="11" t="s">
        <v>3886</v>
      </c>
      <c r="B5168" s="11">
        <v>2020</v>
      </c>
      <c r="C5168" s="11" t="s">
        <v>15701</v>
      </c>
      <c r="D5168" s="11" t="s">
        <v>2832</v>
      </c>
      <c r="E5168" s="11">
        <v>90</v>
      </c>
      <c r="F5168" s="11"/>
      <c r="G5168" s="11">
        <v>101710</v>
      </c>
    </row>
    <row r="5169" spans="1:7" x14ac:dyDescent="0.3">
      <c r="A5169" s="11" t="s">
        <v>15702</v>
      </c>
      <c r="B5169" s="11">
        <v>2021</v>
      </c>
      <c r="C5169" s="11" t="s">
        <v>15703</v>
      </c>
      <c r="D5169" s="11" t="s">
        <v>15704</v>
      </c>
      <c r="E5169" s="11">
        <v>4</v>
      </c>
      <c r="F5169" s="11">
        <v>3</v>
      </c>
      <c r="G5169" s="11"/>
    </row>
    <row r="5170" spans="1:7" x14ac:dyDescent="0.3">
      <c r="A5170" s="11" t="s">
        <v>15705</v>
      </c>
      <c r="B5170" s="11">
        <v>2019</v>
      </c>
      <c r="C5170" s="11" t="s">
        <v>15706</v>
      </c>
      <c r="D5170" s="11" t="s">
        <v>1247</v>
      </c>
      <c r="E5170" s="11">
        <v>143</v>
      </c>
      <c r="F5170" s="11"/>
      <c r="G5170" s="11" t="s">
        <v>15707</v>
      </c>
    </row>
    <row r="5171" spans="1:7" x14ac:dyDescent="0.3">
      <c r="A5171" s="11" t="s">
        <v>15708</v>
      </c>
      <c r="B5171" s="11">
        <v>2019</v>
      </c>
      <c r="C5171" s="11" t="s">
        <v>15709</v>
      </c>
      <c r="D5171" s="11" t="s">
        <v>13949</v>
      </c>
      <c r="E5171" s="11">
        <v>8</v>
      </c>
      <c r="F5171" s="11">
        <v>3</v>
      </c>
      <c r="G5171" s="11" t="s">
        <v>15710</v>
      </c>
    </row>
    <row r="5172" spans="1:7" x14ac:dyDescent="0.3">
      <c r="A5172" s="11" t="s">
        <v>15711</v>
      </c>
      <c r="B5172" s="11">
        <v>2024</v>
      </c>
      <c r="C5172" s="11" t="s">
        <v>15712</v>
      </c>
      <c r="D5172" s="11" t="s">
        <v>15713</v>
      </c>
      <c r="E5172" s="11"/>
      <c r="F5172" s="11"/>
      <c r="G5172" s="11" t="s">
        <v>15714</v>
      </c>
    </row>
    <row r="5173" spans="1:7" x14ac:dyDescent="0.3">
      <c r="A5173" s="11" t="s">
        <v>15715</v>
      </c>
      <c r="B5173" s="11">
        <v>1998</v>
      </c>
      <c r="C5173" s="11" t="s">
        <v>15716</v>
      </c>
      <c r="D5173" s="11" t="s">
        <v>15717</v>
      </c>
      <c r="E5173" s="11">
        <v>16</v>
      </c>
      <c r="F5173" s="11">
        <v>3</v>
      </c>
      <c r="G5173" s="11" t="s">
        <v>4370</v>
      </c>
    </row>
    <row r="5174" spans="1:7" x14ac:dyDescent="0.3">
      <c r="A5174" s="11" t="s">
        <v>15718</v>
      </c>
      <c r="B5174" s="11">
        <v>2022</v>
      </c>
      <c r="C5174" s="11" t="s">
        <v>15719</v>
      </c>
      <c r="D5174" s="11" t="s">
        <v>15720</v>
      </c>
      <c r="E5174" s="11">
        <v>55</v>
      </c>
      <c r="F5174" s="11">
        <v>2</v>
      </c>
      <c r="G5174" s="11" t="s">
        <v>15721</v>
      </c>
    </row>
    <row r="5175" spans="1:7" x14ac:dyDescent="0.3">
      <c r="A5175" s="11" t="s">
        <v>15722</v>
      </c>
      <c r="B5175" s="11">
        <v>2018</v>
      </c>
      <c r="C5175" s="11" t="s">
        <v>15723</v>
      </c>
      <c r="D5175" s="11" t="s">
        <v>15724</v>
      </c>
      <c r="E5175" s="11">
        <v>21</v>
      </c>
      <c r="F5175" s="11" t="s">
        <v>15725</v>
      </c>
      <c r="G5175" s="11" t="s">
        <v>15726</v>
      </c>
    </row>
    <row r="5176" spans="1:7" x14ac:dyDescent="0.3">
      <c r="A5176" s="11" t="s">
        <v>15727</v>
      </c>
      <c r="B5176" s="11">
        <v>2023</v>
      </c>
      <c r="C5176" s="11" t="s">
        <v>15728</v>
      </c>
      <c r="D5176" s="11" t="s">
        <v>683</v>
      </c>
      <c r="E5176" s="11">
        <v>37</v>
      </c>
      <c r="F5176" s="11">
        <v>6</v>
      </c>
      <c r="G5176" s="11" t="s">
        <v>15729</v>
      </c>
    </row>
    <row r="5177" spans="1:7" x14ac:dyDescent="0.3">
      <c r="A5177" s="11" t="s">
        <v>15730</v>
      </c>
      <c r="B5177" s="11">
        <v>2017</v>
      </c>
      <c r="C5177" s="11" t="s">
        <v>15731</v>
      </c>
      <c r="D5177" s="11" t="s">
        <v>15732</v>
      </c>
      <c r="E5177" s="11">
        <v>8</v>
      </c>
      <c r="F5177" s="11">
        <v>5</v>
      </c>
      <c r="G5177" s="11" t="s">
        <v>15733</v>
      </c>
    </row>
    <row r="5178" spans="1:7" x14ac:dyDescent="0.3">
      <c r="A5178" s="11" t="s">
        <v>15734</v>
      </c>
      <c r="B5178" s="11">
        <v>2023</v>
      </c>
      <c r="C5178" s="11" t="s">
        <v>15735</v>
      </c>
      <c r="D5178" s="11" t="s">
        <v>15736</v>
      </c>
      <c r="E5178" s="11"/>
      <c r="F5178" s="11"/>
      <c r="G5178" s="11" t="s">
        <v>15737</v>
      </c>
    </row>
    <row r="5179" spans="1:7" x14ac:dyDescent="0.3">
      <c r="A5179" s="11" t="s">
        <v>15738</v>
      </c>
      <c r="B5179" s="11">
        <v>2017</v>
      </c>
      <c r="C5179" s="11" t="s">
        <v>15739</v>
      </c>
      <c r="D5179" s="11" t="s">
        <v>15740</v>
      </c>
      <c r="E5179" s="11">
        <v>32</v>
      </c>
      <c r="F5179" s="11">
        <v>4</v>
      </c>
      <c r="G5179" s="11" t="s">
        <v>15741</v>
      </c>
    </row>
    <row r="5180" spans="1:7" x14ac:dyDescent="0.3">
      <c r="A5180" s="11" t="s">
        <v>809</v>
      </c>
      <c r="B5180" s="11">
        <v>2023</v>
      </c>
      <c r="C5180" s="11" t="s">
        <v>810</v>
      </c>
      <c r="D5180" s="11" t="s">
        <v>811</v>
      </c>
      <c r="E5180" s="11">
        <v>29</v>
      </c>
      <c r="F5180" s="11">
        <v>3</v>
      </c>
      <c r="G5180" s="11" t="s">
        <v>812</v>
      </c>
    </row>
    <row r="5181" spans="1:7" x14ac:dyDescent="0.3">
      <c r="A5181" s="11" t="s">
        <v>15742</v>
      </c>
      <c r="B5181" s="11">
        <v>2009</v>
      </c>
      <c r="C5181" s="11" t="s">
        <v>15743</v>
      </c>
      <c r="D5181" s="11" t="s">
        <v>15744</v>
      </c>
      <c r="E5181" s="11"/>
      <c r="F5181" s="11"/>
      <c r="G5181" s="11"/>
    </row>
    <row r="5182" spans="1:7" x14ac:dyDescent="0.3">
      <c r="A5182" s="11" t="s">
        <v>15745</v>
      </c>
      <c r="B5182" s="11">
        <v>2018</v>
      </c>
      <c r="C5182" s="11" t="s">
        <v>15746</v>
      </c>
      <c r="D5182" s="11" t="s">
        <v>1247</v>
      </c>
      <c r="E5182" s="11">
        <v>133</v>
      </c>
      <c r="F5182" s="11"/>
      <c r="G5182" s="11" t="s">
        <v>5953</v>
      </c>
    </row>
    <row r="5183" spans="1:7" x14ac:dyDescent="0.3">
      <c r="A5183" s="11" t="s">
        <v>15747</v>
      </c>
      <c r="B5183" s="11">
        <v>2023</v>
      </c>
      <c r="C5183" s="11" t="s">
        <v>15748</v>
      </c>
      <c r="D5183" s="11" t="s">
        <v>906</v>
      </c>
      <c r="E5183" s="11">
        <v>11</v>
      </c>
      <c r="F5183" s="11"/>
      <c r="G5183" s="11" t="s">
        <v>15749</v>
      </c>
    </row>
    <row r="5184" spans="1:7" x14ac:dyDescent="0.3">
      <c r="A5184" s="11" t="s">
        <v>15750</v>
      </c>
      <c r="B5184" s="11">
        <v>2019</v>
      </c>
      <c r="C5184" s="11" t="s">
        <v>15751</v>
      </c>
      <c r="D5184" s="11" t="s">
        <v>15752</v>
      </c>
      <c r="E5184" s="11"/>
      <c r="F5184" s="11"/>
      <c r="G5184" s="11" t="s">
        <v>15753</v>
      </c>
    </row>
    <row r="5185" spans="1:7" x14ac:dyDescent="0.3">
      <c r="A5185" s="11" t="s">
        <v>15754</v>
      </c>
      <c r="B5185" s="11">
        <v>2023</v>
      </c>
      <c r="C5185" s="11" t="s">
        <v>15755</v>
      </c>
      <c r="D5185" s="11" t="s">
        <v>15756</v>
      </c>
      <c r="E5185" s="11"/>
      <c r="F5185" s="11"/>
      <c r="G5185" s="11" t="s">
        <v>15757</v>
      </c>
    </row>
    <row r="5186" spans="1:7" x14ac:dyDescent="0.3">
      <c r="A5186" s="11" t="s">
        <v>15758</v>
      </c>
      <c r="B5186" s="11">
        <v>2013</v>
      </c>
      <c r="C5186" s="11" t="s">
        <v>15759</v>
      </c>
      <c r="D5186" s="11" t="s">
        <v>3724</v>
      </c>
      <c r="E5186" s="11"/>
      <c r="F5186" s="11"/>
      <c r="G5186" s="11"/>
    </row>
    <row r="5187" spans="1:7" x14ac:dyDescent="0.3">
      <c r="A5187" s="11" t="s">
        <v>15760</v>
      </c>
      <c r="B5187" s="11">
        <v>2018</v>
      </c>
      <c r="C5187" s="11" t="s">
        <v>15761</v>
      </c>
      <c r="D5187" s="11" t="s">
        <v>15762</v>
      </c>
      <c r="E5187" s="11">
        <v>36</v>
      </c>
      <c r="F5187" s="11">
        <v>1</v>
      </c>
      <c r="G5187" s="11" t="s">
        <v>15763</v>
      </c>
    </row>
    <row r="5188" spans="1:7" x14ac:dyDescent="0.3">
      <c r="A5188" s="11" t="s">
        <v>15764</v>
      </c>
      <c r="B5188" s="11">
        <v>2022</v>
      </c>
      <c r="C5188" s="11" t="s">
        <v>15765</v>
      </c>
      <c r="D5188" s="11" t="s">
        <v>15766</v>
      </c>
      <c r="E5188" s="11">
        <v>6</v>
      </c>
      <c r="F5188" s="11" t="s">
        <v>8576</v>
      </c>
      <c r="G5188" s="11"/>
    </row>
    <row r="5189" spans="1:7" x14ac:dyDescent="0.3">
      <c r="A5189" s="11" t="s">
        <v>15767</v>
      </c>
      <c r="B5189" s="11">
        <v>2021</v>
      </c>
      <c r="C5189" s="11" t="s">
        <v>15768</v>
      </c>
      <c r="D5189" s="11" t="s">
        <v>15769</v>
      </c>
      <c r="E5189" s="11">
        <v>152</v>
      </c>
      <c r="F5189" s="11"/>
      <c r="G5189" s="11">
        <v>106684</v>
      </c>
    </row>
    <row r="5190" spans="1:7" x14ac:dyDescent="0.3">
      <c r="A5190" s="11" t="s">
        <v>15770</v>
      </c>
      <c r="B5190" s="11">
        <v>2005</v>
      </c>
      <c r="C5190" s="11" t="s">
        <v>15771</v>
      </c>
      <c r="D5190" s="11" t="s">
        <v>15772</v>
      </c>
      <c r="E5190" s="11"/>
      <c r="F5190" s="11"/>
      <c r="G5190" s="11" t="s">
        <v>15773</v>
      </c>
    </row>
    <row r="5191" spans="1:7" x14ac:dyDescent="0.3">
      <c r="A5191" s="11" t="s">
        <v>15774</v>
      </c>
      <c r="B5191" s="11">
        <v>1993</v>
      </c>
      <c r="C5191" s="11" t="s">
        <v>15775</v>
      </c>
      <c r="D5191" s="11" t="s">
        <v>15776</v>
      </c>
      <c r="E5191" s="11"/>
      <c r="F5191" s="11"/>
      <c r="G5191" s="11"/>
    </row>
    <row r="5192" spans="1:7" x14ac:dyDescent="0.3">
      <c r="A5192" s="11" t="s">
        <v>15777</v>
      </c>
      <c r="B5192" s="11">
        <v>2024</v>
      </c>
      <c r="C5192" s="11" t="s">
        <v>394</v>
      </c>
      <c r="D5192" s="11" t="s">
        <v>437</v>
      </c>
      <c r="E5192" s="11">
        <v>153</v>
      </c>
      <c r="F5192" s="11"/>
      <c r="G5192" s="11">
        <v>108123</v>
      </c>
    </row>
    <row r="5193" spans="1:7" x14ac:dyDescent="0.3">
      <c r="A5193" s="11" t="s">
        <v>15778</v>
      </c>
      <c r="B5193" s="11">
        <v>1991</v>
      </c>
      <c r="C5193" s="11" t="s">
        <v>15779</v>
      </c>
      <c r="D5193" s="11" t="s">
        <v>15717</v>
      </c>
      <c r="E5193" s="11">
        <v>9</v>
      </c>
      <c r="F5193" s="11">
        <v>3</v>
      </c>
      <c r="G5193" s="11" t="s">
        <v>15780</v>
      </c>
    </row>
    <row r="5194" spans="1:7" x14ac:dyDescent="0.3">
      <c r="A5194" s="11" t="s">
        <v>15781</v>
      </c>
      <c r="B5194" s="11">
        <v>1998</v>
      </c>
      <c r="C5194" s="11" t="s">
        <v>15782</v>
      </c>
      <c r="D5194" s="11" t="s">
        <v>15783</v>
      </c>
      <c r="E5194" s="11"/>
      <c r="F5194" s="11"/>
      <c r="G5194" s="11"/>
    </row>
    <row r="5195" spans="1:7" x14ac:dyDescent="0.3">
      <c r="A5195" s="11" t="s">
        <v>15784</v>
      </c>
      <c r="B5195" s="11">
        <v>2018</v>
      </c>
      <c r="C5195" s="11" t="s">
        <v>15785</v>
      </c>
      <c r="D5195" s="11" t="s">
        <v>3983</v>
      </c>
      <c r="E5195" s="11">
        <v>9</v>
      </c>
      <c r="F5195" s="11"/>
      <c r="G5195" s="11">
        <v>367</v>
      </c>
    </row>
    <row r="5196" spans="1:7" x14ac:dyDescent="0.3">
      <c r="A5196" s="11" t="s">
        <v>15786</v>
      </c>
      <c r="B5196" s="11">
        <v>2022</v>
      </c>
      <c r="C5196" s="11" t="s">
        <v>15787</v>
      </c>
      <c r="D5196" s="11" t="s">
        <v>15788</v>
      </c>
      <c r="E5196" s="11"/>
      <c r="F5196" s="11"/>
      <c r="G5196" s="11" t="s">
        <v>15789</v>
      </c>
    </row>
    <row r="5197" spans="1:7" x14ac:dyDescent="0.3">
      <c r="A5197" s="11" t="s">
        <v>15790</v>
      </c>
      <c r="B5197" s="11">
        <v>2018</v>
      </c>
      <c r="C5197" s="11" t="s">
        <v>2374</v>
      </c>
      <c r="D5197" s="11" t="s">
        <v>4177</v>
      </c>
      <c r="E5197" s="11">
        <v>12</v>
      </c>
      <c r="F5197" s="11">
        <v>1</v>
      </c>
      <c r="G5197" s="11"/>
    </row>
    <row r="5198" spans="1:7" x14ac:dyDescent="0.3">
      <c r="A5198" s="11" t="s">
        <v>15791</v>
      </c>
      <c r="B5198" s="11">
        <v>2023</v>
      </c>
      <c r="C5198" s="11" t="s">
        <v>15792</v>
      </c>
      <c r="D5198" s="11" t="s">
        <v>527</v>
      </c>
      <c r="E5198" s="11">
        <v>55</v>
      </c>
      <c r="F5198" s="11" t="s">
        <v>15793</v>
      </c>
      <c r="G5198" s="11"/>
    </row>
    <row r="5199" spans="1:7" x14ac:dyDescent="0.3">
      <c r="A5199" s="11" t="s">
        <v>15794</v>
      </c>
      <c r="B5199" s="11">
        <v>2011</v>
      </c>
      <c r="C5199" s="11" t="s">
        <v>15795</v>
      </c>
      <c r="D5199" s="11" t="s">
        <v>9078</v>
      </c>
      <c r="E5199" s="11">
        <v>30</v>
      </c>
      <c r="F5199" s="11"/>
      <c r="G5199" s="11" t="s">
        <v>15796</v>
      </c>
    </row>
    <row r="5200" spans="1:7" x14ac:dyDescent="0.3">
      <c r="A5200" s="11" t="s">
        <v>15797</v>
      </c>
      <c r="B5200" s="11">
        <v>1975</v>
      </c>
      <c r="C5200" s="11" t="s">
        <v>15798</v>
      </c>
      <c r="D5200" s="11" t="s">
        <v>15799</v>
      </c>
      <c r="E5200" s="11">
        <v>43</v>
      </c>
      <c r="F5200" s="11">
        <v>4</v>
      </c>
      <c r="G5200" s="11" t="s">
        <v>15800</v>
      </c>
    </row>
    <row r="5201" spans="1:7" x14ac:dyDescent="0.3">
      <c r="A5201" s="11" t="s">
        <v>3965</v>
      </c>
      <c r="B5201" s="11">
        <v>2021</v>
      </c>
      <c r="C5201" s="11" t="s">
        <v>15801</v>
      </c>
      <c r="D5201" s="11"/>
      <c r="E5201" s="11"/>
      <c r="F5201" s="11"/>
      <c r="G5201" s="11"/>
    </row>
    <row r="5202" spans="1:7" x14ac:dyDescent="0.3">
      <c r="A5202" s="11" t="s">
        <v>15802</v>
      </c>
      <c r="B5202" s="11">
        <v>2023</v>
      </c>
      <c r="C5202" s="11" t="s">
        <v>15803</v>
      </c>
      <c r="D5202" s="11" t="s">
        <v>15804</v>
      </c>
      <c r="E5202" s="11"/>
      <c r="F5202" s="11"/>
      <c r="G5202" s="11" t="s">
        <v>15805</v>
      </c>
    </row>
    <row r="5203" spans="1:7" x14ac:dyDescent="0.3">
      <c r="A5203" s="11" t="s">
        <v>15806</v>
      </c>
      <c r="B5203" s="11">
        <v>2019</v>
      </c>
      <c r="C5203" s="11" t="s">
        <v>15807</v>
      </c>
      <c r="D5203" s="11" t="s">
        <v>15808</v>
      </c>
      <c r="E5203" s="11">
        <v>33</v>
      </c>
      <c r="F5203" s="11">
        <v>1</v>
      </c>
      <c r="G5203" s="11" t="s">
        <v>15809</v>
      </c>
    </row>
    <row r="5204" spans="1:7" x14ac:dyDescent="0.3">
      <c r="A5204" s="11" t="s">
        <v>7878</v>
      </c>
      <c r="B5204" s="11">
        <v>2023</v>
      </c>
      <c r="C5204" s="11" t="s">
        <v>7879</v>
      </c>
      <c r="D5204" s="11" t="s">
        <v>768</v>
      </c>
      <c r="E5204" s="11"/>
      <c r="F5204" s="11"/>
      <c r="G5204" s="11">
        <v>126232</v>
      </c>
    </row>
    <row r="5205" spans="1:7" x14ac:dyDescent="0.3">
      <c r="A5205" s="11" t="s">
        <v>15810</v>
      </c>
      <c r="B5205" s="11">
        <v>2020</v>
      </c>
      <c r="C5205" s="11" t="s">
        <v>15811</v>
      </c>
      <c r="D5205" s="11" t="s">
        <v>15812</v>
      </c>
      <c r="E5205" s="11">
        <v>8</v>
      </c>
      <c r="F5205" s="11">
        <v>4</v>
      </c>
      <c r="G5205" s="11" t="s">
        <v>15813</v>
      </c>
    </row>
    <row r="5206" spans="1:7" x14ac:dyDescent="0.3">
      <c r="A5206" s="11" t="s">
        <v>914</v>
      </c>
      <c r="B5206" s="11">
        <v>2014</v>
      </c>
      <c r="C5206" s="11" t="s">
        <v>2529</v>
      </c>
      <c r="D5206" s="11" t="s">
        <v>11468</v>
      </c>
      <c r="E5206" s="11"/>
      <c r="F5206" s="11"/>
      <c r="G5206" s="11" t="s">
        <v>917</v>
      </c>
    </row>
    <row r="5207" spans="1:7" x14ac:dyDescent="0.3">
      <c r="A5207" s="11" t="s">
        <v>8326</v>
      </c>
      <c r="B5207" s="11">
        <v>2021</v>
      </c>
      <c r="C5207" s="11" t="s">
        <v>8327</v>
      </c>
      <c r="D5207" s="11" t="s">
        <v>597</v>
      </c>
      <c r="E5207" s="11">
        <v>58</v>
      </c>
      <c r="F5207" s="11">
        <v>5</v>
      </c>
      <c r="G5207" s="11">
        <v>102643</v>
      </c>
    </row>
    <row r="5208" spans="1:7" x14ac:dyDescent="0.3">
      <c r="A5208" s="11" t="s">
        <v>15814</v>
      </c>
      <c r="B5208" s="11">
        <v>2021</v>
      </c>
      <c r="C5208" s="11" t="s">
        <v>15815</v>
      </c>
      <c r="D5208" s="11" t="s">
        <v>15816</v>
      </c>
      <c r="E5208" s="11"/>
      <c r="F5208" s="11"/>
      <c r="G5208" s="11" t="s">
        <v>15817</v>
      </c>
    </row>
    <row r="5209" spans="1:7" x14ac:dyDescent="0.3">
      <c r="A5209" s="11" t="s">
        <v>15818</v>
      </c>
      <c r="B5209" s="11">
        <v>2023</v>
      </c>
      <c r="C5209" s="11" t="s">
        <v>15819</v>
      </c>
      <c r="D5209" s="11" t="s">
        <v>15820</v>
      </c>
      <c r="E5209" s="11">
        <v>19</v>
      </c>
      <c r="F5209" s="11">
        <v>1</v>
      </c>
      <c r="G5209" s="11" t="s">
        <v>15821</v>
      </c>
    </row>
    <row r="5210" spans="1:7" x14ac:dyDescent="0.3">
      <c r="A5210" s="11" t="s">
        <v>15822</v>
      </c>
      <c r="B5210" s="11">
        <v>1999</v>
      </c>
      <c r="C5210" s="11" t="s">
        <v>15823</v>
      </c>
      <c r="D5210" s="11" t="s">
        <v>15824</v>
      </c>
      <c r="E5210" s="11">
        <v>23</v>
      </c>
      <c r="F5210" s="11">
        <v>6</v>
      </c>
      <c r="G5210" s="11" t="s">
        <v>6095</v>
      </c>
    </row>
    <row r="5211" spans="1:7" x14ac:dyDescent="0.3">
      <c r="A5211" s="11" t="s">
        <v>976</v>
      </c>
      <c r="B5211" s="11">
        <v>2019</v>
      </c>
      <c r="C5211" s="11" t="s">
        <v>4785</v>
      </c>
      <c r="D5211" s="11"/>
      <c r="E5211" s="11"/>
      <c r="F5211" s="11"/>
      <c r="G5211" s="11"/>
    </row>
    <row r="5212" spans="1:7" x14ac:dyDescent="0.3">
      <c r="A5212" s="11" t="s">
        <v>15825</v>
      </c>
      <c r="B5212" s="11">
        <v>2003</v>
      </c>
      <c r="C5212" s="11" t="s">
        <v>15826</v>
      </c>
      <c r="D5212" s="11" t="s">
        <v>15827</v>
      </c>
      <c r="E5212" s="11">
        <v>10</v>
      </c>
      <c r="F5212" s="11">
        <v>4</v>
      </c>
      <c r="G5212" s="11" t="s">
        <v>15828</v>
      </c>
    </row>
    <row r="5213" spans="1:7" x14ac:dyDescent="0.3">
      <c r="A5213" s="11" t="s">
        <v>15829</v>
      </c>
      <c r="B5213" s="11">
        <v>2020</v>
      </c>
      <c r="C5213" s="11" t="s">
        <v>15830</v>
      </c>
      <c r="D5213" s="11" t="s">
        <v>8266</v>
      </c>
      <c r="E5213" s="11"/>
      <c r="F5213" s="11"/>
      <c r="G5213" s="11" t="s">
        <v>15831</v>
      </c>
    </row>
    <row r="5214" spans="1:7" x14ac:dyDescent="0.3">
      <c r="A5214" s="11" t="s">
        <v>15832</v>
      </c>
      <c r="B5214" s="11">
        <v>2021</v>
      </c>
      <c r="C5214" s="11" t="s">
        <v>15833</v>
      </c>
      <c r="D5214" s="11" t="s">
        <v>527</v>
      </c>
      <c r="E5214" s="11">
        <v>54</v>
      </c>
      <c r="F5214" s="11">
        <v>6</v>
      </c>
      <c r="G5214" s="11"/>
    </row>
    <row r="5215" spans="1:7" x14ac:dyDescent="0.3">
      <c r="A5215" s="11" t="s">
        <v>15834</v>
      </c>
      <c r="B5215" s="11">
        <v>2020</v>
      </c>
      <c r="C5215" s="11" t="s">
        <v>15835</v>
      </c>
      <c r="D5215" s="11"/>
      <c r="E5215" s="11"/>
      <c r="F5215" s="11"/>
      <c r="G5215" s="11"/>
    </row>
    <row r="5216" spans="1:7" x14ac:dyDescent="0.3">
      <c r="A5216" s="11" t="s">
        <v>15836</v>
      </c>
      <c r="B5216" s="11">
        <v>2006</v>
      </c>
      <c r="C5216" s="11" t="s">
        <v>15837</v>
      </c>
      <c r="D5216" s="11" t="s">
        <v>15838</v>
      </c>
      <c r="E5216" s="11">
        <v>24</v>
      </c>
      <c r="F5216" s="11">
        <v>4</v>
      </c>
      <c r="G5216" s="11" t="s">
        <v>15839</v>
      </c>
    </row>
    <row r="5217" spans="1:7" x14ac:dyDescent="0.3">
      <c r="A5217" s="11" t="s">
        <v>15840</v>
      </c>
      <c r="B5217" s="11">
        <v>2022</v>
      </c>
      <c r="C5217" s="11" t="s">
        <v>15841</v>
      </c>
      <c r="D5217" s="11" t="s">
        <v>15842</v>
      </c>
      <c r="E5217" s="11"/>
      <c r="F5217" s="11"/>
      <c r="G5217" s="11" t="s">
        <v>15843</v>
      </c>
    </row>
    <row r="5218" spans="1:7" x14ac:dyDescent="0.3">
      <c r="A5218" s="11" t="s">
        <v>15844</v>
      </c>
      <c r="B5218" s="11">
        <v>2011</v>
      </c>
      <c r="C5218" s="11" t="s">
        <v>15845</v>
      </c>
      <c r="D5218" s="11" t="s">
        <v>15846</v>
      </c>
      <c r="E5218" s="11">
        <v>13</v>
      </c>
      <c r="F5218" s="11">
        <v>4</v>
      </c>
      <c r="G5218" s="11" t="s">
        <v>15847</v>
      </c>
    </row>
    <row r="5219" spans="1:7" x14ac:dyDescent="0.3">
      <c r="A5219" s="11" t="s">
        <v>15848</v>
      </c>
      <c r="B5219" s="11">
        <v>2013</v>
      </c>
      <c r="C5219" s="11" t="s">
        <v>15849</v>
      </c>
      <c r="D5219" s="11" t="s">
        <v>15850</v>
      </c>
      <c r="E5219" s="11">
        <v>3</v>
      </c>
      <c r="F5219" s="11">
        <v>2</v>
      </c>
      <c r="G5219" s="11"/>
    </row>
    <row r="5220" spans="1:7" x14ac:dyDescent="0.3">
      <c r="A5220" s="11" t="s">
        <v>718</v>
      </c>
      <c r="B5220" s="11">
        <v>2023</v>
      </c>
      <c r="C5220" s="11" t="s">
        <v>15851</v>
      </c>
      <c r="D5220" s="11" t="s">
        <v>15852</v>
      </c>
      <c r="E5220" s="11">
        <v>27</v>
      </c>
      <c r="F5220" s="11"/>
      <c r="G5220" s="11" t="s">
        <v>15853</v>
      </c>
    </row>
    <row r="5221" spans="1:7" x14ac:dyDescent="0.3">
      <c r="A5221" s="11" t="s">
        <v>15854</v>
      </c>
      <c r="B5221" s="11">
        <v>2019</v>
      </c>
      <c r="C5221" s="11" t="s">
        <v>15855</v>
      </c>
      <c r="D5221" s="11" t="s">
        <v>602</v>
      </c>
      <c r="E5221" s="11"/>
      <c r="F5221" s="11"/>
      <c r="G5221" s="11" t="s">
        <v>15856</v>
      </c>
    </row>
    <row r="5222" spans="1:7" x14ac:dyDescent="0.3">
      <c r="A5222" s="11" t="s">
        <v>15857</v>
      </c>
      <c r="B5222" s="11">
        <v>2022</v>
      </c>
      <c r="C5222" s="11" t="s">
        <v>15858</v>
      </c>
      <c r="D5222" s="11" t="s">
        <v>15788</v>
      </c>
      <c r="E5222" s="11"/>
      <c r="F5222" s="11"/>
      <c r="G5222" s="11" t="s">
        <v>15859</v>
      </c>
    </row>
    <row r="5223" spans="1:7" x14ac:dyDescent="0.3">
      <c r="A5223" s="11" t="s">
        <v>15860</v>
      </c>
      <c r="B5223" s="11">
        <v>2021</v>
      </c>
      <c r="C5223" s="11" t="s">
        <v>4206</v>
      </c>
      <c r="D5223" s="11" t="s">
        <v>619</v>
      </c>
      <c r="E5223" s="11">
        <v>55</v>
      </c>
      <c r="F5223" s="11"/>
      <c r="G5223" s="11" t="s">
        <v>4207</v>
      </c>
    </row>
    <row r="5224" spans="1:7" x14ac:dyDescent="0.3">
      <c r="A5224" s="11" t="s">
        <v>15861</v>
      </c>
      <c r="B5224" s="11">
        <v>1989</v>
      </c>
      <c r="C5224" s="11" t="s">
        <v>15862</v>
      </c>
      <c r="D5224" s="11" t="s">
        <v>14745</v>
      </c>
      <c r="E5224" s="11"/>
      <c r="F5224" s="11"/>
      <c r="G5224" s="11"/>
    </row>
    <row r="5225" spans="1:7" x14ac:dyDescent="0.3">
      <c r="A5225" s="11" t="s">
        <v>15863</v>
      </c>
      <c r="B5225" s="11">
        <v>2022</v>
      </c>
      <c r="C5225" s="11" t="s">
        <v>15864</v>
      </c>
      <c r="D5225" s="11" t="s">
        <v>15865</v>
      </c>
      <c r="E5225" s="11"/>
      <c r="F5225" s="11"/>
      <c r="G5225" s="11" t="s">
        <v>15866</v>
      </c>
    </row>
    <row r="5226" spans="1:7" x14ac:dyDescent="0.3">
      <c r="A5226" s="11" t="s">
        <v>15867</v>
      </c>
      <c r="B5226" s="11">
        <v>2022</v>
      </c>
      <c r="C5226" s="11" t="s">
        <v>15868</v>
      </c>
      <c r="D5226" s="11" t="s">
        <v>15869</v>
      </c>
      <c r="E5226" s="11"/>
      <c r="F5226" s="11"/>
      <c r="G5226" s="11" t="s">
        <v>15870</v>
      </c>
    </row>
    <row r="5227" spans="1:7" x14ac:dyDescent="0.3">
      <c r="A5227" s="11" t="s">
        <v>15871</v>
      </c>
      <c r="B5227" s="11">
        <v>2023</v>
      </c>
      <c r="C5227" s="11" t="s">
        <v>15872</v>
      </c>
      <c r="D5227" s="11" t="s">
        <v>15873</v>
      </c>
      <c r="E5227" s="11">
        <v>17</v>
      </c>
      <c r="F5227" s="11">
        <v>4</v>
      </c>
      <c r="G5227" s="11" t="s">
        <v>15874</v>
      </c>
    </row>
    <row r="5228" spans="1:7" x14ac:dyDescent="0.3">
      <c r="A5228" s="11" t="s">
        <v>15875</v>
      </c>
      <c r="B5228" s="11">
        <v>2023</v>
      </c>
      <c r="C5228" s="11" t="s">
        <v>15876</v>
      </c>
      <c r="D5228" s="11" t="s">
        <v>15877</v>
      </c>
      <c r="E5228" s="11"/>
      <c r="F5228" s="11"/>
      <c r="G5228" s="11" t="s">
        <v>15878</v>
      </c>
    </row>
    <row r="5229" spans="1:7" x14ac:dyDescent="0.3">
      <c r="A5229" s="11" t="s">
        <v>1092</v>
      </c>
      <c r="B5229" s="11">
        <v>2020</v>
      </c>
      <c r="C5229" s="11" t="s">
        <v>15879</v>
      </c>
      <c r="D5229" s="11"/>
      <c r="E5229" s="11"/>
      <c r="F5229" s="11"/>
      <c r="G5229" s="11"/>
    </row>
    <row r="5230" spans="1:7" x14ac:dyDescent="0.3">
      <c r="A5230" s="11" t="s">
        <v>15880</v>
      </c>
      <c r="B5230" s="11">
        <v>2022</v>
      </c>
      <c r="C5230" s="11" t="s">
        <v>15881</v>
      </c>
      <c r="D5230" s="11" t="s">
        <v>4151</v>
      </c>
      <c r="E5230" s="11"/>
      <c r="F5230" s="11"/>
      <c r="G5230" s="11" t="s">
        <v>15882</v>
      </c>
    </row>
    <row r="5231" spans="1:7" x14ac:dyDescent="0.3">
      <c r="A5231" s="11" t="s">
        <v>15883</v>
      </c>
      <c r="B5231" s="11">
        <v>2024</v>
      </c>
      <c r="C5231" s="11" t="s">
        <v>7924</v>
      </c>
      <c r="D5231" s="11" t="s">
        <v>446</v>
      </c>
      <c r="E5231" s="11">
        <v>247</v>
      </c>
      <c r="F5231" s="11"/>
      <c r="G5231" s="11">
        <v>123211</v>
      </c>
    </row>
    <row r="5232" spans="1:7" x14ac:dyDescent="0.3">
      <c r="A5232" s="11" t="s">
        <v>15884</v>
      </c>
      <c r="B5232" s="11">
        <v>2018</v>
      </c>
      <c r="C5232" s="11" t="s">
        <v>15885</v>
      </c>
      <c r="D5232" s="11" t="s">
        <v>15886</v>
      </c>
      <c r="E5232" s="11">
        <v>34</v>
      </c>
      <c r="F5232" s="11">
        <v>3</v>
      </c>
      <c r="G5232" s="11" t="s">
        <v>15887</v>
      </c>
    </row>
    <row r="5233" spans="1:8" x14ac:dyDescent="0.3">
      <c r="A5233" s="11" t="s">
        <v>15888</v>
      </c>
      <c r="B5233" s="11">
        <v>2022</v>
      </c>
      <c r="C5233" s="11" t="s">
        <v>15889</v>
      </c>
      <c r="D5233" s="11" t="s">
        <v>1231</v>
      </c>
      <c r="E5233" s="11">
        <v>72</v>
      </c>
      <c r="F5233" s="11"/>
      <c r="G5233" s="11" t="s">
        <v>15890</v>
      </c>
    </row>
    <row r="5234" spans="1:8" x14ac:dyDescent="0.3">
      <c r="A5234" s="11" t="s">
        <v>15891</v>
      </c>
      <c r="B5234" s="11">
        <v>2020</v>
      </c>
      <c r="C5234" s="11" t="s">
        <v>15892</v>
      </c>
      <c r="D5234" s="11" t="s">
        <v>1239</v>
      </c>
      <c r="E5234" s="11">
        <v>15</v>
      </c>
      <c r="F5234" s="11">
        <v>12</v>
      </c>
      <c r="G5234" s="11" t="s">
        <v>15893</v>
      </c>
    </row>
    <row r="5235" spans="1:8" x14ac:dyDescent="0.3">
      <c r="A5235" s="11" t="s">
        <v>15894</v>
      </c>
      <c r="B5235" s="11">
        <v>2024</v>
      </c>
      <c r="C5235" s="11" t="s">
        <v>15895</v>
      </c>
      <c r="D5235" s="11" t="s">
        <v>1231</v>
      </c>
      <c r="E5235" s="11">
        <v>79</v>
      </c>
      <c r="F5235" s="11"/>
      <c r="G5235" s="11"/>
    </row>
    <row r="5236" spans="1:8" x14ac:dyDescent="0.3">
      <c r="A5236" s="11" t="s">
        <v>15896</v>
      </c>
      <c r="B5236" s="11">
        <v>2023</v>
      </c>
      <c r="C5236" s="11" t="s">
        <v>15897</v>
      </c>
      <c r="D5236" s="11" t="s">
        <v>683</v>
      </c>
      <c r="E5236" s="11">
        <v>37</v>
      </c>
      <c r="F5236" s="11">
        <v>12</v>
      </c>
      <c r="G5236" s="11" t="s">
        <v>15898</v>
      </c>
    </row>
    <row r="5237" spans="1:8" x14ac:dyDescent="0.3">
      <c r="A5237" s="11" t="s">
        <v>1710</v>
      </c>
      <c r="B5237" s="11">
        <v>2016</v>
      </c>
      <c r="C5237" s="11" t="s">
        <v>10450</v>
      </c>
      <c r="D5237" s="11" t="s">
        <v>4615</v>
      </c>
      <c r="E5237" s="11"/>
      <c r="F5237" s="11"/>
      <c r="G5237" s="11" t="s">
        <v>1713</v>
      </c>
    </row>
    <row r="5238" spans="1:8" x14ac:dyDescent="0.3">
      <c r="A5238" s="11" t="s">
        <v>9997</v>
      </c>
      <c r="B5238" s="11">
        <v>2017</v>
      </c>
      <c r="C5238" s="11" t="s">
        <v>6468</v>
      </c>
      <c r="D5238" s="11" t="s">
        <v>9855</v>
      </c>
      <c r="E5238" s="11"/>
      <c r="F5238" s="11"/>
      <c r="G5238" s="11" t="s">
        <v>15899</v>
      </c>
    </row>
    <row r="5239" spans="1:8" x14ac:dyDescent="0.3">
      <c r="A5239" s="11" t="s">
        <v>1549</v>
      </c>
      <c r="B5239" s="11">
        <v>2015</v>
      </c>
      <c r="C5239" s="11" t="s">
        <v>1550</v>
      </c>
      <c r="D5239" s="11" t="s">
        <v>1551</v>
      </c>
      <c r="E5239" s="11">
        <v>14</v>
      </c>
      <c r="F5239" s="11">
        <v>1</v>
      </c>
      <c r="G5239" s="11" t="s">
        <v>4120</v>
      </c>
    </row>
    <row r="5240" spans="1:8" x14ac:dyDescent="0.3">
      <c r="A5240" s="11" t="s">
        <v>4229</v>
      </c>
      <c r="B5240" s="11">
        <v>2019</v>
      </c>
      <c r="C5240" s="11" t="s">
        <v>6397</v>
      </c>
      <c r="D5240" s="11" t="s">
        <v>10245</v>
      </c>
      <c r="E5240" s="11"/>
      <c r="F5240" s="11"/>
      <c r="G5240" s="11" t="s">
        <v>4232</v>
      </c>
    </row>
    <row r="5241" spans="1:8" x14ac:dyDescent="0.3">
      <c r="A5241" s="11" t="s">
        <v>4233</v>
      </c>
      <c r="B5241" s="11">
        <v>2020</v>
      </c>
      <c r="C5241" s="11" t="s">
        <v>4234</v>
      </c>
      <c r="D5241" s="11" t="s">
        <v>12730</v>
      </c>
      <c r="E5241" s="11"/>
      <c r="F5241" s="11"/>
      <c r="G5241" s="11" t="s">
        <v>12731</v>
      </c>
    </row>
    <row r="5242" spans="1:8" x14ac:dyDescent="0.3">
      <c r="A5242" s="11" t="s">
        <v>15900</v>
      </c>
      <c r="B5242" s="11">
        <v>2016</v>
      </c>
      <c r="C5242" s="11" t="s">
        <v>15901</v>
      </c>
      <c r="D5242" s="11" t="s">
        <v>1286</v>
      </c>
      <c r="E5242" s="11">
        <v>111</v>
      </c>
      <c r="F5242" s="11">
        <v>4</v>
      </c>
      <c r="G5242" s="11" t="s">
        <v>15902</v>
      </c>
    </row>
    <row r="5243" spans="1:8" x14ac:dyDescent="0.3">
      <c r="A5243" s="11" t="s">
        <v>15903</v>
      </c>
      <c r="B5243" s="11">
        <v>2018</v>
      </c>
      <c r="C5243" s="11" t="s">
        <v>15904</v>
      </c>
      <c r="D5243" s="11" t="s">
        <v>978</v>
      </c>
      <c r="E5243" s="20">
        <v>180202896</v>
      </c>
      <c r="F5243" s="11"/>
      <c r="G5243" s="11"/>
    </row>
    <row r="5244" spans="1:8" x14ac:dyDescent="0.3">
      <c r="A5244" s="11" t="s">
        <v>15905</v>
      </c>
      <c r="B5244" s="11">
        <v>2017</v>
      </c>
      <c r="C5244" s="11" t="s">
        <v>15906</v>
      </c>
      <c r="D5244" s="11" t="s">
        <v>2877</v>
      </c>
      <c r="E5244" s="11">
        <v>8</v>
      </c>
      <c r="F5244" s="11">
        <v>1</v>
      </c>
      <c r="G5244" s="11">
        <v>14753</v>
      </c>
      <c r="H5244" s="11" t="s">
        <v>15907</v>
      </c>
    </row>
    <row r="5245" spans="1:8" x14ac:dyDescent="0.3">
      <c r="A5245" s="11" t="s">
        <v>15908</v>
      </c>
      <c r="B5245" s="11">
        <v>2018</v>
      </c>
      <c r="C5245" s="11" t="s">
        <v>15909</v>
      </c>
      <c r="D5245" s="11" t="s">
        <v>15910</v>
      </c>
      <c r="E5245" s="11">
        <v>36</v>
      </c>
      <c r="F5245" s="11">
        <v>4</v>
      </c>
      <c r="G5245" s="11" t="s">
        <v>5224</v>
      </c>
      <c r="H5245" s="11" t="s">
        <v>15911</v>
      </c>
    </row>
    <row r="5246" spans="1:8" x14ac:dyDescent="0.3">
      <c r="A5246" s="11" t="s">
        <v>15912</v>
      </c>
      <c r="B5246" s="11">
        <v>2020</v>
      </c>
      <c r="C5246" s="11" t="s">
        <v>15913</v>
      </c>
      <c r="D5246" s="11" t="s">
        <v>2113</v>
      </c>
      <c r="E5246" s="11">
        <v>15</v>
      </c>
      <c r="F5246" s="11">
        <v>12</v>
      </c>
      <c r="G5246" s="11" t="s">
        <v>15914</v>
      </c>
      <c r="H5246" s="11" t="s">
        <v>15915</v>
      </c>
    </row>
    <row r="5247" spans="1:8" x14ac:dyDescent="0.3">
      <c r="A5247" s="11" t="s">
        <v>1201</v>
      </c>
      <c r="B5247" s="11">
        <v>2015</v>
      </c>
      <c r="C5247" s="11" t="s">
        <v>15916</v>
      </c>
      <c r="D5247" s="11" t="s">
        <v>437</v>
      </c>
      <c r="E5247" s="11">
        <v>46</v>
      </c>
      <c r="F5247" s="11"/>
      <c r="G5247" s="11" t="s">
        <v>15917</v>
      </c>
      <c r="H5247" s="11" t="s">
        <v>15918</v>
      </c>
    </row>
    <row r="5248" spans="1:8" x14ac:dyDescent="0.3">
      <c r="A5248" s="11" t="s">
        <v>15919</v>
      </c>
      <c r="B5248" s="11">
        <v>2017</v>
      </c>
      <c r="C5248" s="11" t="s">
        <v>15920</v>
      </c>
      <c r="D5248" s="11" t="s">
        <v>15921</v>
      </c>
      <c r="E5248" s="11">
        <v>12</v>
      </c>
      <c r="F5248" s="11">
        <v>5</v>
      </c>
      <c r="G5248" s="11" t="s">
        <v>15922</v>
      </c>
      <c r="H5248" s="11" t="s">
        <v>15923</v>
      </c>
    </row>
    <row r="5249" spans="1:8" x14ac:dyDescent="0.3">
      <c r="A5249" s="11" t="s">
        <v>15924</v>
      </c>
      <c r="B5249" s="11">
        <v>2009</v>
      </c>
      <c r="C5249" s="11" t="s">
        <v>15925</v>
      </c>
      <c r="D5249" s="11" t="s">
        <v>1317</v>
      </c>
      <c r="E5249" s="11">
        <v>325</v>
      </c>
      <c r="F5249" s="11">
        <v>5939</v>
      </c>
      <c r="G5249" s="11" t="s">
        <v>15926</v>
      </c>
      <c r="H5249" s="11" t="s">
        <v>15927</v>
      </c>
    </row>
    <row r="5250" spans="1:8" x14ac:dyDescent="0.3">
      <c r="A5250" s="11" t="s">
        <v>15928</v>
      </c>
      <c r="B5250" s="11">
        <v>2017</v>
      </c>
      <c r="C5250" s="11" t="s">
        <v>15929</v>
      </c>
      <c r="D5250" s="11" t="s">
        <v>15930</v>
      </c>
      <c r="E5250" s="11">
        <v>31</v>
      </c>
      <c r="F5250" s="11">
        <v>3</v>
      </c>
      <c r="G5250" s="11" t="s">
        <v>15931</v>
      </c>
      <c r="H5250" s="11" t="s">
        <v>15932</v>
      </c>
    </row>
    <row r="5251" spans="1:8" x14ac:dyDescent="0.3">
      <c r="A5251" s="11" t="s">
        <v>15933</v>
      </c>
      <c r="B5251" s="11">
        <v>2012</v>
      </c>
      <c r="C5251" s="11" t="s">
        <v>15934</v>
      </c>
      <c r="D5251" s="11" t="s">
        <v>1298</v>
      </c>
      <c r="E5251" s="11">
        <v>489</v>
      </c>
      <c r="F5251" s="11">
        <v>7415</v>
      </c>
      <c r="G5251" s="11" t="s">
        <v>15935</v>
      </c>
      <c r="H5251" s="11" t="s">
        <v>15936</v>
      </c>
    </row>
    <row r="5252" spans="1:8" x14ac:dyDescent="0.3">
      <c r="A5252" s="11" t="s">
        <v>15937</v>
      </c>
      <c r="B5252" s="11">
        <v>2007</v>
      </c>
      <c r="C5252" s="11" t="s">
        <v>15938</v>
      </c>
      <c r="D5252" s="11" t="s">
        <v>4980</v>
      </c>
      <c r="E5252" s="11">
        <v>113</v>
      </c>
      <c r="F5252" s="11">
        <v>3</v>
      </c>
      <c r="G5252" s="11" t="s">
        <v>15939</v>
      </c>
      <c r="H5252" s="11" t="s">
        <v>15940</v>
      </c>
    </row>
    <row r="5253" spans="1:8" x14ac:dyDescent="0.3">
      <c r="A5253" s="11" t="s">
        <v>1229</v>
      </c>
      <c r="B5253" s="11">
        <v>2002</v>
      </c>
      <c r="C5253" s="11" t="s">
        <v>15941</v>
      </c>
      <c r="D5253" s="11" t="s">
        <v>1231</v>
      </c>
      <c r="E5253" s="11">
        <v>16</v>
      </c>
      <c r="F5253" s="11"/>
      <c r="G5253" s="11" t="s">
        <v>1782</v>
      </c>
      <c r="H5253" s="11" t="s">
        <v>1783</v>
      </c>
    </row>
    <row r="5254" spans="1:8" x14ac:dyDescent="0.3">
      <c r="A5254" s="11" t="s">
        <v>15942</v>
      </c>
      <c r="B5254" s="11">
        <v>2018</v>
      </c>
      <c r="C5254" s="11" t="s">
        <v>15943</v>
      </c>
      <c r="D5254" s="11" t="s">
        <v>15944</v>
      </c>
      <c r="E5254" s="11">
        <v>25</v>
      </c>
      <c r="F5254" s="11">
        <v>10</v>
      </c>
      <c r="G5254" s="11" t="s">
        <v>15945</v>
      </c>
      <c r="H5254" s="11" t="s">
        <v>15946</v>
      </c>
    </row>
    <row r="5255" spans="1:8" x14ac:dyDescent="0.3">
      <c r="A5255" s="11" t="s">
        <v>15947</v>
      </c>
      <c r="B5255" s="11">
        <v>2017</v>
      </c>
      <c r="C5255" s="11" t="s">
        <v>15948</v>
      </c>
      <c r="D5255" s="11" t="s">
        <v>437</v>
      </c>
      <c r="E5255" s="11">
        <v>73</v>
      </c>
      <c r="F5255" s="11"/>
      <c r="G5255" s="11" t="s">
        <v>15949</v>
      </c>
      <c r="H5255" s="11" t="s">
        <v>15950</v>
      </c>
    </row>
    <row r="5256" spans="1:8" x14ac:dyDescent="0.3">
      <c r="A5256" s="11" t="s">
        <v>15951</v>
      </c>
      <c r="B5256" s="11">
        <v>2008</v>
      </c>
      <c r="C5256" s="11" t="s">
        <v>15952</v>
      </c>
      <c r="D5256" s="11" t="s">
        <v>15953</v>
      </c>
      <c r="E5256" s="11">
        <v>358</v>
      </c>
      <c r="F5256" s="11">
        <v>21</v>
      </c>
      <c r="G5256" s="11" t="s">
        <v>15954</v>
      </c>
      <c r="H5256" s="11" t="s">
        <v>15955</v>
      </c>
    </row>
    <row r="5257" spans="1:8" x14ac:dyDescent="0.3">
      <c r="A5257" s="11" t="s">
        <v>15956</v>
      </c>
      <c r="B5257" s="11">
        <v>2019</v>
      </c>
      <c r="C5257" s="11" t="s">
        <v>15957</v>
      </c>
      <c r="D5257" s="11" t="s">
        <v>15958</v>
      </c>
      <c r="E5257" s="11">
        <v>34</v>
      </c>
      <c r="F5257" s="11">
        <v>3</v>
      </c>
      <c r="G5257" s="11" t="s">
        <v>15959</v>
      </c>
      <c r="H5257" s="11" t="s">
        <v>15960</v>
      </c>
    </row>
    <row r="5258" spans="1:8" x14ac:dyDescent="0.3">
      <c r="A5258" s="11" t="s">
        <v>15961</v>
      </c>
      <c r="B5258" s="11">
        <v>2020</v>
      </c>
      <c r="C5258" s="11" t="s">
        <v>15962</v>
      </c>
      <c r="D5258" s="11" t="s">
        <v>437</v>
      </c>
      <c r="E5258" s="11">
        <v>102</v>
      </c>
      <c r="F5258" s="11"/>
      <c r="G5258" s="11" t="s">
        <v>15963</v>
      </c>
      <c r="H5258" s="11" t="s">
        <v>15964</v>
      </c>
    </row>
    <row r="5259" spans="1:8" x14ac:dyDescent="0.3">
      <c r="A5259" s="11" t="s">
        <v>15965</v>
      </c>
      <c r="B5259" s="11">
        <v>2012</v>
      </c>
      <c r="C5259" s="11" t="s">
        <v>15966</v>
      </c>
      <c r="D5259" s="11" t="s">
        <v>437</v>
      </c>
      <c r="E5259" s="11">
        <v>28</v>
      </c>
      <c r="F5259" s="11">
        <v>1</v>
      </c>
      <c r="G5259" s="11" t="s">
        <v>13591</v>
      </c>
      <c r="H5259" s="11" t="s">
        <v>15967</v>
      </c>
    </row>
    <row r="5260" spans="1:8" x14ac:dyDescent="0.3">
      <c r="A5260" s="11" t="s">
        <v>15968</v>
      </c>
      <c r="B5260" s="11">
        <v>2018</v>
      </c>
      <c r="C5260" s="11" t="s">
        <v>15969</v>
      </c>
      <c r="D5260" s="11" t="s">
        <v>437</v>
      </c>
      <c r="E5260" s="11">
        <v>80</v>
      </c>
      <c r="F5260" s="11"/>
      <c r="G5260" s="11" t="s">
        <v>15970</v>
      </c>
      <c r="H5260" s="11" t="s">
        <v>15971</v>
      </c>
    </row>
    <row r="5261" spans="1:8" x14ac:dyDescent="0.3">
      <c r="A5261" s="11" t="s">
        <v>15972</v>
      </c>
      <c r="B5261" s="11">
        <v>2019</v>
      </c>
      <c r="C5261" s="11" t="s">
        <v>15973</v>
      </c>
      <c r="D5261" s="11"/>
      <c r="E5261" s="11"/>
      <c r="F5261" s="11"/>
      <c r="G5261" s="11" t="s">
        <v>15974</v>
      </c>
    </row>
    <row r="5262" spans="1:8" x14ac:dyDescent="0.3">
      <c r="A5262" s="11" t="s">
        <v>15975</v>
      </c>
      <c r="B5262" s="11">
        <v>2005</v>
      </c>
      <c r="C5262" s="11" t="s">
        <v>15976</v>
      </c>
      <c r="D5262" s="11" t="s">
        <v>6112</v>
      </c>
      <c r="E5262" s="11">
        <v>18</v>
      </c>
      <c r="F5262" s="11">
        <v>5</v>
      </c>
      <c r="G5262" s="11" t="s">
        <v>15977</v>
      </c>
      <c r="H5262" s="11" t="s">
        <v>15978</v>
      </c>
    </row>
    <row r="5263" spans="1:8" x14ac:dyDescent="0.3">
      <c r="A5263" s="11" t="s">
        <v>15979</v>
      </c>
      <c r="B5263" s="11">
        <v>2013</v>
      </c>
      <c r="C5263" s="11" t="s">
        <v>15980</v>
      </c>
      <c r="D5263" s="11" t="s">
        <v>15981</v>
      </c>
      <c r="E5263" s="11">
        <v>43</v>
      </c>
      <c r="F5263" s="11">
        <v>9</v>
      </c>
      <c r="G5263" s="11" t="s">
        <v>15982</v>
      </c>
      <c r="H5263" s="11" t="s">
        <v>15983</v>
      </c>
    </row>
    <row r="5264" spans="1:8" x14ac:dyDescent="0.3">
      <c r="A5264" s="11" t="s">
        <v>15984</v>
      </c>
      <c r="B5264" s="11">
        <v>2013</v>
      </c>
      <c r="C5264" s="11" t="s">
        <v>15985</v>
      </c>
      <c r="D5264" s="11" t="s">
        <v>1321</v>
      </c>
      <c r="E5264" s="11">
        <v>35</v>
      </c>
      <c r="F5264" s="11">
        <v>4</v>
      </c>
      <c r="G5264" s="11" t="s">
        <v>15986</v>
      </c>
      <c r="H5264" s="11" t="s">
        <v>15987</v>
      </c>
    </row>
    <row r="5265" spans="1:8" x14ac:dyDescent="0.3">
      <c r="A5265" s="11" t="s">
        <v>15988</v>
      </c>
      <c r="B5265" s="11">
        <v>2020</v>
      </c>
      <c r="C5265" s="11" t="s">
        <v>15989</v>
      </c>
      <c r="D5265" s="11" t="s">
        <v>15630</v>
      </c>
      <c r="E5265" s="11">
        <v>3</v>
      </c>
      <c r="F5265" s="11">
        <v>1</v>
      </c>
      <c r="G5265" s="11"/>
      <c r="H5265" s="11" t="s">
        <v>15990</v>
      </c>
    </row>
    <row r="5266" spans="1:8" x14ac:dyDescent="0.3">
      <c r="A5266" s="11" t="s">
        <v>15991</v>
      </c>
      <c r="B5266" s="11">
        <v>2017</v>
      </c>
      <c r="C5266" s="11" t="s">
        <v>15992</v>
      </c>
      <c r="D5266" s="11" t="s">
        <v>437</v>
      </c>
      <c r="E5266" s="11">
        <v>75</v>
      </c>
      <c r="F5266" s="11"/>
      <c r="G5266" s="11" t="s">
        <v>15993</v>
      </c>
      <c r="H5266" s="11" t="s">
        <v>15994</v>
      </c>
    </row>
    <row r="5267" spans="1:8" x14ac:dyDescent="0.3">
      <c r="A5267" s="11" t="s">
        <v>15995</v>
      </c>
      <c r="B5267" s="11">
        <v>2014</v>
      </c>
      <c r="C5267" s="11" t="s">
        <v>6823</v>
      </c>
      <c r="D5267" s="11" t="s">
        <v>1351</v>
      </c>
      <c r="E5267" s="11">
        <v>140</v>
      </c>
      <c r="F5267" s="11">
        <v>4</v>
      </c>
      <c r="G5267" s="11" t="s">
        <v>6824</v>
      </c>
      <c r="H5267" s="11" t="s">
        <v>6825</v>
      </c>
    </row>
    <row r="5268" spans="1:8" x14ac:dyDescent="0.3">
      <c r="A5268" s="11" t="s">
        <v>15996</v>
      </c>
      <c r="B5268" s="11">
        <v>1997</v>
      </c>
      <c r="C5268" s="11" t="s">
        <v>15997</v>
      </c>
      <c r="D5268" s="11" t="s">
        <v>15998</v>
      </c>
      <c r="E5268" s="11">
        <v>8</v>
      </c>
      <c r="F5268" s="11">
        <v>1</v>
      </c>
      <c r="G5268" s="11" t="s">
        <v>15999</v>
      </c>
      <c r="H5268" s="11" t="s">
        <v>16000</v>
      </c>
    </row>
    <row r="5269" spans="1:8" x14ac:dyDescent="0.3">
      <c r="A5269" s="11" t="s">
        <v>16001</v>
      </c>
      <c r="B5269" s="11">
        <v>2013</v>
      </c>
      <c r="C5269" s="11" t="s">
        <v>16002</v>
      </c>
      <c r="D5269" s="11" t="s">
        <v>437</v>
      </c>
      <c r="E5269" s="11">
        <v>29</v>
      </c>
      <c r="F5269" s="11">
        <v>3</v>
      </c>
      <c r="G5269" s="11" t="s">
        <v>16003</v>
      </c>
      <c r="H5269" s="11" t="s">
        <v>16004</v>
      </c>
    </row>
    <row r="5270" spans="1:8" x14ac:dyDescent="0.3">
      <c r="A5270" s="11" t="s">
        <v>16005</v>
      </c>
      <c r="B5270" s="11">
        <v>2017</v>
      </c>
      <c r="C5270" s="11" t="s">
        <v>16006</v>
      </c>
      <c r="D5270" s="11" t="s">
        <v>437</v>
      </c>
      <c r="E5270" s="11">
        <v>68</v>
      </c>
      <c r="F5270" s="11"/>
      <c r="G5270" s="11" t="s">
        <v>16007</v>
      </c>
      <c r="H5270" s="11" t="s">
        <v>16008</v>
      </c>
    </row>
    <row r="5271" spans="1:8" x14ac:dyDescent="0.3">
      <c r="A5271" s="11" t="s">
        <v>16009</v>
      </c>
      <c r="B5271" s="11">
        <v>2020</v>
      </c>
      <c r="C5271" s="11" t="s">
        <v>16010</v>
      </c>
      <c r="D5271" s="11" t="s">
        <v>16011</v>
      </c>
      <c r="E5271" s="11"/>
      <c r="F5271" s="11"/>
      <c r="G5271" s="11" t="s">
        <v>16012</v>
      </c>
    </row>
    <row r="5272" spans="1:8" x14ac:dyDescent="0.3">
      <c r="A5272" s="11" t="s">
        <v>16013</v>
      </c>
      <c r="B5272" s="11">
        <v>2011</v>
      </c>
      <c r="C5272" s="11" t="s">
        <v>16014</v>
      </c>
      <c r="D5272" s="11" t="s">
        <v>437</v>
      </c>
      <c r="E5272" s="11">
        <v>27</v>
      </c>
      <c r="F5272" s="11">
        <v>3</v>
      </c>
      <c r="G5272" s="11" t="s">
        <v>16015</v>
      </c>
      <c r="H5272" s="11" t="s">
        <v>16016</v>
      </c>
    </row>
    <row r="5273" spans="1:8" x14ac:dyDescent="0.3">
      <c r="A5273" s="11" t="s">
        <v>16017</v>
      </c>
      <c r="B5273" s="11">
        <v>2020</v>
      </c>
      <c r="C5273" s="11" t="s">
        <v>16018</v>
      </c>
      <c r="D5273" s="11" t="s">
        <v>437</v>
      </c>
      <c r="E5273" s="11">
        <v>111</v>
      </c>
      <c r="F5273" s="11"/>
      <c r="G5273" s="11">
        <v>106444</v>
      </c>
      <c r="H5273" s="11" t="s">
        <v>16019</v>
      </c>
    </row>
    <row r="5274" spans="1:8" x14ac:dyDescent="0.3">
      <c r="A5274" s="11" t="s">
        <v>16020</v>
      </c>
      <c r="B5274" s="11">
        <v>2015</v>
      </c>
      <c r="C5274" s="11" t="s">
        <v>16021</v>
      </c>
      <c r="D5274" s="11" t="s">
        <v>16022</v>
      </c>
      <c r="E5274" s="11">
        <v>2</v>
      </c>
      <c r="F5274" s="11">
        <v>3</v>
      </c>
      <c r="G5274" s="11" t="s">
        <v>16023</v>
      </c>
      <c r="H5274" s="11" t="s">
        <v>16024</v>
      </c>
    </row>
    <row r="5275" spans="1:8" x14ac:dyDescent="0.3">
      <c r="A5275" s="11" t="s">
        <v>16025</v>
      </c>
      <c r="B5275" s="11">
        <v>2020</v>
      </c>
      <c r="C5275" s="11" t="s">
        <v>16026</v>
      </c>
      <c r="D5275" s="11" t="s">
        <v>4031</v>
      </c>
      <c r="E5275" s="11">
        <v>3</v>
      </c>
      <c r="F5275" s="11">
        <v>2</v>
      </c>
      <c r="G5275" s="11" t="s">
        <v>16027</v>
      </c>
    </row>
    <row r="5276" spans="1:8" x14ac:dyDescent="0.3">
      <c r="A5276" s="11" t="s">
        <v>16028</v>
      </c>
      <c r="B5276" s="11">
        <v>2009</v>
      </c>
      <c r="C5276" s="11" t="s">
        <v>16029</v>
      </c>
      <c r="D5276" s="11" t="s">
        <v>1429</v>
      </c>
      <c r="E5276" s="11">
        <v>123</v>
      </c>
      <c r="F5276" s="11">
        <v>6</v>
      </c>
      <c r="G5276" s="11" t="s">
        <v>16030</v>
      </c>
      <c r="H5276" s="11" t="s">
        <v>16031</v>
      </c>
    </row>
    <row r="5277" spans="1:8" x14ac:dyDescent="0.3">
      <c r="A5277" s="11" t="s">
        <v>4390</v>
      </c>
      <c r="B5277" s="11">
        <v>1996</v>
      </c>
      <c r="C5277" s="11" t="s">
        <v>16032</v>
      </c>
      <c r="D5277" s="11" t="s">
        <v>16033</v>
      </c>
      <c r="E5277" s="11"/>
      <c r="F5277" s="11"/>
      <c r="G5277" s="11"/>
    </row>
    <row r="5278" spans="1:8" x14ac:dyDescent="0.3">
      <c r="A5278" s="11" t="s">
        <v>8675</v>
      </c>
      <c r="B5278" s="11">
        <v>2009</v>
      </c>
      <c r="C5278" s="11" t="s">
        <v>8676</v>
      </c>
      <c r="D5278" s="11" t="s">
        <v>8677</v>
      </c>
      <c r="E5278" s="11">
        <v>46</v>
      </c>
      <c r="F5278" s="11">
        <v>2</v>
      </c>
      <c r="G5278" s="11" t="s">
        <v>8678</v>
      </c>
      <c r="H5278" s="11" t="s">
        <v>16034</v>
      </c>
    </row>
    <row r="5279" spans="1:8" x14ac:dyDescent="0.3">
      <c r="A5279" s="11" t="s">
        <v>16035</v>
      </c>
      <c r="B5279" s="11">
        <v>2020</v>
      </c>
      <c r="C5279" s="11" t="s">
        <v>16036</v>
      </c>
      <c r="D5279" s="11" t="s">
        <v>437</v>
      </c>
      <c r="E5279" s="11">
        <v>103</v>
      </c>
      <c r="F5279" s="11"/>
      <c r="G5279" s="11" t="s">
        <v>16037</v>
      </c>
      <c r="H5279" s="11" t="s">
        <v>16038</v>
      </c>
    </row>
    <row r="5280" spans="1:8" x14ac:dyDescent="0.3">
      <c r="A5280" s="11" t="s">
        <v>16039</v>
      </c>
      <c r="B5280" s="11">
        <v>2015</v>
      </c>
      <c r="C5280" s="11" t="s">
        <v>16040</v>
      </c>
      <c r="D5280" s="11" t="s">
        <v>16041</v>
      </c>
      <c r="E5280" s="11">
        <v>125</v>
      </c>
      <c r="F5280" s="11"/>
      <c r="G5280" s="11" t="s">
        <v>16042</v>
      </c>
      <c r="H5280" s="11" t="s">
        <v>16043</v>
      </c>
    </row>
    <row r="5281" spans="1:8" x14ac:dyDescent="0.3">
      <c r="A5281" s="11" t="s">
        <v>16044</v>
      </c>
      <c r="B5281" s="11">
        <v>2014</v>
      </c>
      <c r="C5281" s="11" t="s">
        <v>16045</v>
      </c>
      <c r="D5281" s="11" t="s">
        <v>16046</v>
      </c>
      <c r="E5281" s="11"/>
      <c r="F5281" s="11"/>
      <c r="G5281" s="11" t="s">
        <v>16047</v>
      </c>
    </row>
    <row r="5282" spans="1:8" x14ac:dyDescent="0.3">
      <c r="A5282" s="11" t="s">
        <v>16048</v>
      </c>
      <c r="B5282" s="11">
        <v>2013</v>
      </c>
      <c r="C5282" s="11" t="s">
        <v>16049</v>
      </c>
      <c r="D5282" s="11" t="s">
        <v>16050</v>
      </c>
      <c r="E5282" s="11">
        <v>23</v>
      </c>
      <c r="F5282" s="11">
        <v>3</v>
      </c>
      <c r="G5282" s="11" t="s">
        <v>16051</v>
      </c>
      <c r="H5282" s="11" t="s">
        <v>16052</v>
      </c>
    </row>
    <row r="5283" spans="1:8" x14ac:dyDescent="0.3">
      <c r="A5283" s="11" t="s">
        <v>16053</v>
      </c>
      <c r="B5283" s="11">
        <v>2020</v>
      </c>
      <c r="C5283" s="11" t="s">
        <v>16054</v>
      </c>
      <c r="D5283" s="11" t="s">
        <v>16055</v>
      </c>
      <c r="E5283" s="11">
        <v>91</v>
      </c>
      <c r="F5283" s="11">
        <v>4</v>
      </c>
      <c r="G5283" s="11" t="s">
        <v>16056</v>
      </c>
      <c r="H5283" s="11" t="s">
        <v>16057</v>
      </c>
    </row>
    <row r="5284" spans="1:8" x14ac:dyDescent="0.3">
      <c r="A5284" s="11" t="s">
        <v>16058</v>
      </c>
      <c r="B5284" s="11">
        <v>2019</v>
      </c>
      <c r="C5284" s="11" t="s">
        <v>16059</v>
      </c>
      <c r="D5284" s="11" t="s">
        <v>5223</v>
      </c>
      <c r="E5284" s="11">
        <v>22</v>
      </c>
      <c r="F5284" s="11">
        <v>4</v>
      </c>
      <c r="G5284" s="11" t="s">
        <v>16060</v>
      </c>
      <c r="H5284" s="11" t="s">
        <v>16061</v>
      </c>
    </row>
    <row r="5285" spans="1:8" x14ac:dyDescent="0.3">
      <c r="A5285" s="11" t="s">
        <v>16062</v>
      </c>
      <c r="B5285" s="11">
        <v>2015</v>
      </c>
      <c r="C5285" s="11" t="s">
        <v>16063</v>
      </c>
      <c r="D5285" s="11" t="s">
        <v>3452</v>
      </c>
      <c r="E5285" s="11">
        <v>70</v>
      </c>
      <c r="F5285" s="11">
        <v>4</v>
      </c>
      <c r="G5285" s="11" t="s">
        <v>16064</v>
      </c>
      <c r="H5285" s="11" t="s">
        <v>16065</v>
      </c>
    </row>
    <row r="5286" spans="1:8" x14ac:dyDescent="0.3">
      <c r="A5286" s="11" t="s">
        <v>16066</v>
      </c>
      <c r="B5286" s="11">
        <v>2018</v>
      </c>
      <c r="C5286" s="11" t="s">
        <v>16067</v>
      </c>
      <c r="D5286" s="11" t="s">
        <v>437</v>
      </c>
      <c r="E5286" s="11">
        <v>78</v>
      </c>
      <c r="F5286" s="11"/>
      <c r="G5286" s="11" t="s">
        <v>1950</v>
      </c>
      <c r="H5286" s="11" t="s">
        <v>16068</v>
      </c>
    </row>
    <row r="5287" spans="1:8" x14ac:dyDescent="0.3">
      <c r="A5287" s="11" t="s">
        <v>16069</v>
      </c>
      <c r="B5287" s="11">
        <v>2020</v>
      </c>
      <c r="C5287" s="11" t="s">
        <v>16070</v>
      </c>
      <c r="D5287" s="11" t="s">
        <v>437</v>
      </c>
      <c r="E5287" s="11">
        <v>108</v>
      </c>
      <c r="F5287" s="11"/>
      <c r="G5287" s="11">
        <v>106343</v>
      </c>
      <c r="H5287" s="11" t="s">
        <v>16071</v>
      </c>
    </row>
    <row r="5288" spans="1:8" x14ac:dyDescent="0.3">
      <c r="A5288" s="11" t="s">
        <v>16072</v>
      </c>
      <c r="B5288" s="11">
        <v>2011</v>
      </c>
      <c r="C5288" s="11" t="s">
        <v>16073</v>
      </c>
      <c r="D5288" s="11" t="s">
        <v>16074</v>
      </c>
      <c r="E5288" s="11">
        <v>33</v>
      </c>
      <c r="F5288" s="11">
        <v>1</v>
      </c>
      <c r="G5288" s="11" t="s">
        <v>16075</v>
      </c>
      <c r="H5288" s="11" t="s">
        <v>16076</v>
      </c>
    </row>
    <row r="5289" spans="1:8" x14ac:dyDescent="0.3">
      <c r="A5289" s="11" t="s">
        <v>16077</v>
      </c>
      <c r="B5289" s="11">
        <v>2020</v>
      </c>
      <c r="C5289" s="11" t="s">
        <v>16078</v>
      </c>
      <c r="D5289" s="11" t="s">
        <v>14523</v>
      </c>
      <c r="E5289" s="11"/>
      <c r="F5289" s="11"/>
      <c r="G5289" s="11"/>
      <c r="H5289" s="11" t="s">
        <v>16079</v>
      </c>
    </row>
    <row r="5290" spans="1:8" x14ac:dyDescent="0.3">
      <c r="A5290" s="11" t="s">
        <v>16080</v>
      </c>
      <c r="B5290" s="11">
        <v>2019</v>
      </c>
      <c r="C5290" s="11" t="s">
        <v>16081</v>
      </c>
      <c r="D5290" s="11" t="s">
        <v>828</v>
      </c>
      <c r="E5290" s="11">
        <v>13</v>
      </c>
      <c r="F5290" s="11"/>
      <c r="G5290" s="11" t="s">
        <v>9079</v>
      </c>
    </row>
    <row r="5291" spans="1:8" x14ac:dyDescent="0.3">
      <c r="A5291" s="11" t="s">
        <v>16082</v>
      </c>
      <c r="B5291" s="11">
        <v>2020</v>
      </c>
      <c r="C5291" s="11" t="s">
        <v>16083</v>
      </c>
      <c r="D5291" s="11" t="s">
        <v>437</v>
      </c>
      <c r="E5291" s="11">
        <v>104</v>
      </c>
      <c r="F5291" s="11"/>
      <c r="G5291" s="11">
        <v>106193</v>
      </c>
      <c r="H5291" s="11" t="s">
        <v>16084</v>
      </c>
    </row>
    <row r="5292" spans="1:8" x14ac:dyDescent="0.3">
      <c r="A5292" s="11" t="s">
        <v>16085</v>
      </c>
      <c r="B5292" s="11">
        <v>2020</v>
      </c>
      <c r="C5292" s="11" t="s">
        <v>16086</v>
      </c>
      <c r="D5292" s="11" t="s">
        <v>1321</v>
      </c>
      <c r="E5292" s="11">
        <v>61</v>
      </c>
      <c r="F5292" s="11"/>
      <c r="G5292" s="11" t="s">
        <v>16087</v>
      </c>
      <c r="H5292" s="11" t="s">
        <v>16088</v>
      </c>
    </row>
    <row r="5293" spans="1:8" x14ac:dyDescent="0.3">
      <c r="A5293" s="11" t="s">
        <v>16089</v>
      </c>
      <c r="B5293" s="11">
        <v>2019</v>
      </c>
      <c r="C5293" s="11" t="s">
        <v>16090</v>
      </c>
      <c r="D5293" s="11" t="s">
        <v>437</v>
      </c>
      <c r="E5293" s="11">
        <v>96</v>
      </c>
      <c r="F5293" s="11"/>
      <c r="G5293" s="11" t="s">
        <v>16091</v>
      </c>
      <c r="H5293" s="11" t="s">
        <v>16092</v>
      </c>
    </row>
    <row r="5294" spans="1:8" x14ac:dyDescent="0.3">
      <c r="A5294" s="11" t="s">
        <v>16093</v>
      </c>
      <c r="B5294" s="11">
        <v>2006</v>
      </c>
      <c r="C5294" s="11" t="s">
        <v>16094</v>
      </c>
      <c r="D5294" s="11" t="s">
        <v>16095</v>
      </c>
      <c r="E5294" s="11">
        <v>18</v>
      </c>
      <c r="F5294" s="11">
        <v>2</v>
      </c>
      <c r="G5294" s="11" t="s">
        <v>16096</v>
      </c>
      <c r="H5294" s="11" t="s">
        <v>16097</v>
      </c>
    </row>
    <row r="5295" spans="1:8" x14ac:dyDescent="0.3">
      <c r="A5295" s="11" t="s">
        <v>16098</v>
      </c>
      <c r="B5295" s="11">
        <v>2020</v>
      </c>
      <c r="C5295" s="11" t="s">
        <v>16099</v>
      </c>
      <c r="D5295" s="11" t="s">
        <v>437</v>
      </c>
      <c r="E5295" s="11">
        <v>112</v>
      </c>
      <c r="F5295" s="11"/>
      <c r="G5295" s="11">
        <v>106451</v>
      </c>
      <c r="H5295" s="11" t="s">
        <v>16100</v>
      </c>
    </row>
    <row r="5296" spans="1:8" x14ac:dyDescent="0.3">
      <c r="A5296" s="11" t="s">
        <v>16101</v>
      </c>
      <c r="B5296" s="11">
        <v>2020</v>
      </c>
      <c r="C5296" s="11" t="s">
        <v>16102</v>
      </c>
      <c r="D5296" s="11" t="s">
        <v>437</v>
      </c>
      <c r="E5296" s="11">
        <v>109</v>
      </c>
      <c r="F5296" s="11"/>
      <c r="G5296" s="11">
        <v>106341</v>
      </c>
      <c r="H5296" s="11" t="s">
        <v>16103</v>
      </c>
    </row>
    <row r="5297" spans="1:8" x14ac:dyDescent="0.3">
      <c r="A5297" s="11" t="s">
        <v>16104</v>
      </c>
      <c r="B5297" s="11">
        <v>2020</v>
      </c>
      <c r="C5297" s="11" t="s">
        <v>16105</v>
      </c>
      <c r="D5297" s="11" t="s">
        <v>437</v>
      </c>
      <c r="E5297" s="11">
        <v>112</v>
      </c>
      <c r="F5297" s="11"/>
      <c r="G5297" s="11">
        <v>106459</v>
      </c>
      <c r="H5297" s="11" t="s">
        <v>16106</v>
      </c>
    </row>
    <row r="5298" spans="1:8" x14ac:dyDescent="0.3">
      <c r="A5298" s="11" t="s">
        <v>16107</v>
      </c>
      <c r="B5298" s="11">
        <v>2019</v>
      </c>
      <c r="C5298" s="11" t="s">
        <v>16108</v>
      </c>
      <c r="D5298" s="11" t="s">
        <v>437</v>
      </c>
      <c r="E5298" s="11">
        <v>95</v>
      </c>
      <c r="F5298" s="11"/>
      <c r="G5298" s="11" t="s">
        <v>11834</v>
      </c>
      <c r="H5298" s="11" t="s">
        <v>16109</v>
      </c>
    </row>
    <row r="5299" spans="1:8" x14ac:dyDescent="0.3">
      <c r="A5299" s="11" t="s">
        <v>16110</v>
      </c>
      <c r="B5299" s="11">
        <v>2017</v>
      </c>
      <c r="C5299" s="11" t="s">
        <v>16111</v>
      </c>
      <c r="D5299" s="11" t="s">
        <v>437</v>
      </c>
      <c r="E5299" s="11">
        <v>73</v>
      </c>
      <c r="F5299" s="11"/>
      <c r="G5299" s="11" t="s">
        <v>16112</v>
      </c>
      <c r="H5299" s="11" t="s">
        <v>16113</v>
      </c>
    </row>
    <row r="5300" spans="1:8" x14ac:dyDescent="0.3">
      <c r="A5300" s="11" t="s">
        <v>16114</v>
      </c>
      <c r="B5300" s="11">
        <v>2005</v>
      </c>
      <c r="C5300" s="11" t="s">
        <v>16115</v>
      </c>
      <c r="D5300" s="11" t="s">
        <v>16116</v>
      </c>
      <c r="E5300" s="11">
        <v>33</v>
      </c>
      <c r="F5300" s="11">
        <v>3</v>
      </c>
      <c r="G5300" s="11" t="s">
        <v>16117</v>
      </c>
      <c r="H5300" s="11" t="s">
        <v>16118</v>
      </c>
    </row>
    <row r="5301" spans="1:8" x14ac:dyDescent="0.3">
      <c r="A5301" s="11" t="s">
        <v>16119</v>
      </c>
      <c r="B5301" s="11">
        <v>1998</v>
      </c>
      <c r="C5301" s="11" t="s">
        <v>16120</v>
      </c>
      <c r="D5301" s="11" t="s">
        <v>1298</v>
      </c>
      <c r="E5301" s="11">
        <v>393</v>
      </c>
      <c r="F5301" s="11">
        <v>6684</v>
      </c>
      <c r="G5301" s="11" t="s">
        <v>16121</v>
      </c>
      <c r="H5301" s="11" t="s">
        <v>16122</v>
      </c>
    </row>
    <row r="5302" spans="1:8" x14ac:dyDescent="0.3">
      <c r="A5302" s="11" t="s">
        <v>16123</v>
      </c>
      <c r="B5302" s="11">
        <v>2018</v>
      </c>
      <c r="C5302" s="11" t="s">
        <v>16124</v>
      </c>
      <c r="D5302" s="11" t="s">
        <v>437</v>
      </c>
      <c r="E5302" s="11">
        <v>79</v>
      </c>
      <c r="F5302" s="11"/>
      <c r="G5302" s="11" t="s">
        <v>6867</v>
      </c>
      <c r="H5302" s="11" t="s">
        <v>16125</v>
      </c>
    </row>
    <row r="5303" spans="1:8" x14ac:dyDescent="0.3">
      <c r="A5303" s="11" t="s">
        <v>16126</v>
      </c>
      <c r="B5303" s="11">
        <v>2013</v>
      </c>
      <c r="C5303" s="11" t="s">
        <v>16127</v>
      </c>
      <c r="D5303" s="11" t="s">
        <v>13479</v>
      </c>
      <c r="E5303" s="11">
        <v>42</v>
      </c>
      <c r="F5303" s="11">
        <v>5</v>
      </c>
      <c r="G5303" s="11" t="s">
        <v>16128</v>
      </c>
      <c r="H5303" s="11" t="s">
        <v>16129</v>
      </c>
    </row>
    <row r="5304" spans="1:8" x14ac:dyDescent="0.3">
      <c r="A5304" s="11" t="s">
        <v>16130</v>
      </c>
      <c r="B5304" s="11">
        <v>2014</v>
      </c>
      <c r="C5304" s="11" t="s">
        <v>16131</v>
      </c>
      <c r="D5304" s="11" t="s">
        <v>3413</v>
      </c>
      <c r="E5304" s="11">
        <v>40</v>
      </c>
      <c r="F5304" s="11">
        <v>6</v>
      </c>
      <c r="G5304" s="11" t="s">
        <v>16132</v>
      </c>
      <c r="H5304" s="11" t="s">
        <v>16133</v>
      </c>
    </row>
    <row r="5305" spans="1:8" x14ac:dyDescent="0.3">
      <c r="A5305" s="11" t="s">
        <v>16134</v>
      </c>
      <c r="B5305" s="11">
        <v>2014</v>
      </c>
      <c r="C5305" s="11" t="s">
        <v>16135</v>
      </c>
      <c r="D5305" s="11" t="s">
        <v>16136</v>
      </c>
      <c r="E5305" s="11"/>
      <c r="F5305" s="11"/>
      <c r="G5305" s="11" t="s">
        <v>4279</v>
      </c>
      <c r="H5305" s="11" t="s">
        <v>16137</v>
      </c>
    </row>
    <row r="5306" spans="1:8" x14ac:dyDescent="0.3">
      <c r="A5306" s="11" t="s">
        <v>16138</v>
      </c>
      <c r="B5306" s="11">
        <v>2018</v>
      </c>
      <c r="C5306" s="11" t="s">
        <v>16139</v>
      </c>
      <c r="D5306" s="11" t="s">
        <v>12305</v>
      </c>
      <c r="E5306" s="11">
        <v>18</v>
      </c>
      <c r="F5306" s="11">
        <v>1</v>
      </c>
      <c r="G5306" s="11">
        <v>1142</v>
      </c>
      <c r="H5306" s="11" t="s">
        <v>16140</v>
      </c>
    </row>
    <row r="5307" spans="1:8" x14ac:dyDescent="0.3">
      <c r="A5307" s="11" t="s">
        <v>16141</v>
      </c>
      <c r="B5307" s="11">
        <v>2024</v>
      </c>
      <c r="C5307" s="11" t="s">
        <v>16142</v>
      </c>
      <c r="D5307" s="11" t="s">
        <v>16143</v>
      </c>
      <c r="E5307" s="11">
        <v>5</v>
      </c>
      <c r="F5307" s="11">
        <v>2</v>
      </c>
      <c r="G5307" s="11" t="s">
        <v>4010</v>
      </c>
    </row>
    <row r="5308" spans="1:8" x14ac:dyDescent="0.3">
      <c r="A5308" s="11" t="s">
        <v>16144</v>
      </c>
      <c r="B5308" s="11">
        <v>2020</v>
      </c>
      <c r="C5308" s="11" t="s">
        <v>16145</v>
      </c>
      <c r="D5308" s="11" t="s">
        <v>4177</v>
      </c>
      <c r="E5308" s="11"/>
      <c r="F5308" s="11"/>
      <c r="G5308" s="11" t="s">
        <v>16146</v>
      </c>
    </row>
    <row r="5309" spans="1:8" x14ac:dyDescent="0.3">
      <c r="A5309" s="11" t="s">
        <v>16147</v>
      </c>
      <c r="B5309" s="11">
        <v>2020</v>
      </c>
      <c r="C5309" s="11" t="s">
        <v>16148</v>
      </c>
      <c r="D5309" s="11" t="s">
        <v>16149</v>
      </c>
      <c r="E5309" s="11"/>
      <c r="F5309" s="11"/>
      <c r="G5309" s="11" t="s">
        <v>16150</v>
      </c>
    </row>
    <row r="5310" spans="1:8" x14ac:dyDescent="0.3">
      <c r="A5310" s="11" t="s">
        <v>16151</v>
      </c>
      <c r="B5310" s="11">
        <v>2022</v>
      </c>
      <c r="C5310" s="11" t="s">
        <v>16152</v>
      </c>
      <c r="D5310" s="11" t="s">
        <v>16153</v>
      </c>
      <c r="E5310" s="11"/>
      <c r="F5310" s="11"/>
      <c r="G5310" s="11" t="s">
        <v>16154</v>
      </c>
    </row>
    <row r="5311" spans="1:8" x14ac:dyDescent="0.3">
      <c r="A5311" s="11" t="s">
        <v>16155</v>
      </c>
      <c r="B5311" s="11">
        <v>2016</v>
      </c>
      <c r="C5311" s="11" t="s">
        <v>16156</v>
      </c>
      <c r="D5311" s="11" t="s">
        <v>16157</v>
      </c>
      <c r="E5311" s="11">
        <v>3</v>
      </c>
      <c r="F5311" s="11">
        <v>4</v>
      </c>
      <c r="G5311" s="11" t="s">
        <v>16158</v>
      </c>
    </row>
    <row r="5312" spans="1:8" x14ac:dyDescent="0.3">
      <c r="A5312" s="11" t="s">
        <v>16159</v>
      </c>
      <c r="B5312" s="11">
        <v>2021</v>
      </c>
      <c r="C5312" s="11" t="s">
        <v>16160</v>
      </c>
      <c r="D5312" s="11" t="s">
        <v>16161</v>
      </c>
      <c r="E5312" s="11">
        <v>37</v>
      </c>
      <c r="F5312" s="11">
        <v>8</v>
      </c>
      <c r="G5312" s="11" t="s">
        <v>16162</v>
      </c>
    </row>
    <row r="5313" spans="1:7" x14ac:dyDescent="0.3">
      <c r="A5313" s="11" t="s">
        <v>16163</v>
      </c>
      <c r="B5313" s="11">
        <v>2021</v>
      </c>
      <c r="C5313" s="11" t="s">
        <v>16164</v>
      </c>
      <c r="D5313" s="11" t="s">
        <v>5350</v>
      </c>
      <c r="E5313" s="11"/>
      <c r="F5313" s="11"/>
      <c r="G5313" s="11" t="s">
        <v>16165</v>
      </c>
    </row>
    <row r="5314" spans="1:7" x14ac:dyDescent="0.3">
      <c r="A5314" s="11" t="s">
        <v>16166</v>
      </c>
      <c r="B5314" s="11">
        <v>2020</v>
      </c>
      <c r="C5314" s="11" t="s">
        <v>16167</v>
      </c>
      <c r="D5314" s="11" t="s">
        <v>16168</v>
      </c>
      <c r="E5314" s="11"/>
      <c r="F5314" s="11"/>
      <c r="G5314" s="11" t="s">
        <v>16169</v>
      </c>
    </row>
    <row r="5315" spans="1:7" x14ac:dyDescent="0.3">
      <c r="A5315" s="11" t="s">
        <v>16170</v>
      </c>
      <c r="B5315" s="11">
        <v>2023</v>
      </c>
      <c r="C5315" s="11" t="s">
        <v>16171</v>
      </c>
      <c r="D5315" s="11" t="s">
        <v>16172</v>
      </c>
      <c r="E5315" s="11"/>
      <c r="F5315" s="11"/>
      <c r="G5315" s="11" t="s">
        <v>16173</v>
      </c>
    </row>
    <row r="5316" spans="1:7" x14ac:dyDescent="0.3">
      <c r="A5316" s="11" t="s">
        <v>16174</v>
      </c>
      <c r="B5316" s="11">
        <v>2020</v>
      </c>
      <c r="C5316" s="11" t="s">
        <v>16175</v>
      </c>
      <c r="D5316" s="11" t="s">
        <v>16176</v>
      </c>
      <c r="E5316" s="11"/>
      <c r="F5316" s="11"/>
      <c r="G5316" s="11"/>
    </row>
    <row r="5317" spans="1:7" x14ac:dyDescent="0.3">
      <c r="A5317" s="11" t="s">
        <v>16177</v>
      </c>
      <c r="B5317" s="11">
        <v>2023</v>
      </c>
      <c r="C5317" s="11" t="s">
        <v>16178</v>
      </c>
      <c r="D5317" s="11" t="s">
        <v>16179</v>
      </c>
      <c r="E5317" s="11"/>
      <c r="F5317" s="11"/>
      <c r="G5317" s="11" t="s">
        <v>16180</v>
      </c>
    </row>
    <row r="5318" spans="1:7" x14ac:dyDescent="0.3">
      <c r="A5318" s="11" t="s">
        <v>16181</v>
      </c>
      <c r="B5318" s="11">
        <v>2023</v>
      </c>
      <c r="C5318" s="11" t="s">
        <v>16182</v>
      </c>
      <c r="D5318" s="11" t="s">
        <v>16183</v>
      </c>
      <c r="E5318" s="11"/>
      <c r="F5318" s="11"/>
      <c r="G5318" s="11" t="s">
        <v>2624</v>
      </c>
    </row>
    <row r="5319" spans="1:7" x14ac:dyDescent="0.3">
      <c r="A5319" s="11" t="s">
        <v>16184</v>
      </c>
      <c r="B5319" s="11">
        <v>2022</v>
      </c>
      <c r="C5319" s="11" t="s">
        <v>16185</v>
      </c>
      <c r="D5319" s="11" t="s">
        <v>16186</v>
      </c>
      <c r="E5319" s="11"/>
      <c r="F5319" s="11"/>
      <c r="G5319" s="11" t="s">
        <v>16187</v>
      </c>
    </row>
    <row r="5320" spans="1:7" x14ac:dyDescent="0.3">
      <c r="A5320" s="11" t="s">
        <v>16188</v>
      </c>
      <c r="B5320" s="11">
        <v>2021</v>
      </c>
      <c r="C5320" s="11" t="s">
        <v>16189</v>
      </c>
      <c r="D5320" s="11" t="s">
        <v>3993</v>
      </c>
      <c r="E5320" s="11">
        <v>10</v>
      </c>
      <c r="F5320" s="11">
        <v>7</v>
      </c>
      <c r="G5320" s="11" t="s">
        <v>16190</v>
      </c>
    </row>
    <row r="5321" spans="1:7" x14ac:dyDescent="0.3">
      <c r="A5321" s="11" t="s">
        <v>16191</v>
      </c>
      <c r="B5321" s="11">
        <v>2019</v>
      </c>
      <c r="C5321" s="11" t="s">
        <v>5499</v>
      </c>
      <c r="D5321" s="11" t="s">
        <v>16192</v>
      </c>
      <c r="E5321" s="11">
        <v>1</v>
      </c>
      <c r="F5321" s="11"/>
      <c r="G5321" s="11" t="s">
        <v>16193</v>
      </c>
    </row>
    <row r="5322" spans="1:7" x14ac:dyDescent="0.3">
      <c r="A5322" s="11" t="s">
        <v>16194</v>
      </c>
      <c r="B5322" s="11">
        <v>2022</v>
      </c>
      <c r="C5322" s="11" t="s">
        <v>16195</v>
      </c>
      <c r="D5322" s="11" t="s">
        <v>16196</v>
      </c>
      <c r="E5322" s="11"/>
      <c r="F5322" s="11"/>
      <c r="G5322" s="11" t="s">
        <v>16197</v>
      </c>
    </row>
    <row r="5323" spans="1:7" x14ac:dyDescent="0.3">
      <c r="A5323" s="11" t="s">
        <v>16198</v>
      </c>
      <c r="B5323" s="11">
        <v>2020</v>
      </c>
      <c r="C5323" s="11" t="s">
        <v>16199</v>
      </c>
      <c r="D5323" s="11" t="s">
        <v>16200</v>
      </c>
      <c r="E5323" s="11"/>
      <c r="F5323" s="11"/>
      <c r="G5323" s="11" t="s">
        <v>2624</v>
      </c>
    </row>
    <row r="5324" spans="1:7" x14ac:dyDescent="0.3">
      <c r="A5324" s="11" t="s">
        <v>16201</v>
      </c>
      <c r="B5324" s="11">
        <v>2022</v>
      </c>
      <c r="C5324" s="11" t="s">
        <v>16202</v>
      </c>
      <c r="D5324" s="11" t="s">
        <v>16203</v>
      </c>
      <c r="E5324" s="11">
        <v>1</v>
      </c>
      <c r="F5324" s="11">
        <v>1</v>
      </c>
      <c r="G5324" s="11" t="s">
        <v>16204</v>
      </c>
    </row>
    <row r="5325" spans="1:7" x14ac:dyDescent="0.3">
      <c r="A5325" s="11" t="s">
        <v>8501</v>
      </c>
      <c r="B5325" s="11">
        <v>2022</v>
      </c>
      <c r="C5325" s="11" t="s">
        <v>8502</v>
      </c>
      <c r="D5325" s="11" t="s">
        <v>6850</v>
      </c>
      <c r="E5325" s="11">
        <v>59</v>
      </c>
      <c r="F5325" s="11">
        <v>4</v>
      </c>
      <c r="G5325" s="11" t="s">
        <v>16205</v>
      </c>
    </row>
    <row r="5326" spans="1:7" x14ac:dyDescent="0.3">
      <c r="A5326" s="11" t="s">
        <v>16206</v>
      </c>
      <c r="B5326" s="11">
        <v>2020</v>
      </c>
      <c r="C5326" s="11" t="s">
        <v>16207</v>
      </c>
      <c r="D5326" s="11" t="s">
        <v>16208</v>
      </c>
      <c r="E5326" s="11"/>
      <c r="F5326" s="11"/>
      <c r="G5326" s="11" t="s">
        <v>16209</v>
      </c>
    </row>
    <row r="5327" spans="1:7" x14ac:dyDescent="0.3">
      <c r="A5327" s="11" t="s">
        <v>16210</v>
      </c>
      <c r="B5327" s="11">
        <v>2022</v>
      </c>
      <c r="C5327" s="11" t="s">
        <v>16211</v>
      </c>
      <c r="D5327" s="11" t="s">
        <v>16212</v>
      </c>
      <c r="E5327" s="11"/>
      <c r="F5327" s="11"/>
      <c r="G5327" s="11" t="s">
        <v>16213</v>
      </c>
    </row>
    <row r="5328" spans="1:7" x14ac:dyDescent="0.3">
      <c r="A5328" s="11" t="s">
        <v>8253</v>
      </c>
      <c r="B5328" s="11">
        <v>2021</v>
      </c>
      <c r="C5328" s="11" t="s">
        <v>5296</v>
      </c>
      <c r="D5328" s="11" t="s">
        <v>6850</v>
      </c>
      <c r="E5328" s="11">
        <v>58</v>
      </c>
      <c r="F5328" s="11">
        <v>3</v>
      </c>
      <c r="G5328" s="11" t="s">
        <v>16214</v>
      </c>
    </row>
    <row r="5329" spans="1:7" x14ac:dyDescent="0.3">
      <c r="A5329" s="11" t="s">
        <v>16215</v>
      </c>
      <c r="B5329" s="11">
        <v>2022</v>
      </c>
      <c r="C5329" s="11" t="s">
        <v>387</v>
      </c>
      <c r="D5329" s="11" t="s">
        <v>446</v>
      </c>
      <c r="E5329" s="11">
        <v>193</v>
      </c>
      <c r="F5329" s="11">
        <v>5</v>
      </c>
      <c r="G5329" s="11" t="s">
        <v>16216</v>
      </c>
    </row>
    <row r="5330" spans="1:7" x14ac:dyDescent="0.3">
      <c r="A5330" s="11" t="s">
        <v>16217</v>
      </c>
      <c r="B5330" s="11">
        <v>2022</v>
      </c>
      <c r="C5330" s="11" t="s">
        <v>16218</v>
      </c>
      <c r="D5330" s="11" t="s">
        <v>16219</v>
      </c>
      <c r="E5330" s="11"/>
      <c r="F5330" s="11"/>
      <c r="G5330" s="11" t="s">
        <v>16220</v>
      </c>
    </row>
    <row r="5331" spans="1:7" x14ac:dyDescent="0.3">
      <c r="A5331" s="11" t="s">
        <v>16221</v>
      </c>
      <c r="B5331" s="11">
        <v>2018</v>
      </c>
      <c r="C5331" s="11" t="s">
        <v>16222</v>
      </c>
      <c r="D5331" s="11" t="s">
        <v>16223</v>
      </c>
      <c r="E5331" s="11"/>
      <c r="F5331" s="11"/>
      <c r="G5331" s="11"/>
    </row>
    <row r="5332" spans="1:7" x14ac:dyDescent="0.3">
      <c r="A5332" s="11" t="s">
        <v>16224</v>
      </c>
      <c r="B5332" s="11">
        <v>2024</v>
      </c>
      <c r="C5332" s="11" t="s">
        <v>16225</v>
      </c>
      <c r="D5332" s="11" t="s">
        <v>16226</v>
      </c>
      <c r="E5332" s="11"/>
      <c r="F5332" s="11"/>
      <c r="G5332" s="11" t="s">
        <v>16227</v>
      </c>
    </row>
    <row r="5333" spans="1:7" x14ac:dyDescent="0.3">
      <c r="A5333" s="11" t="s">
        <v>16228</v>
      </c>
      <c r="B5333" s="11">
        <v>2023</v>
      </c>
      <c r="C5333" s="11" t="s">
        <v>16229</v>
      </c>
      <c r="D5333" s="11" t="s">
        <v>16230</v>
      </c>
      <c r="E5333" s="11"/>
      <c r="F5333" s="11"/>
      <c r="G5333" s="11" t="s">
        <v>16231</v>
      </c>
    </row>
    <row r="5334" spans="1:7" x14ac:dyDescent="0.3">
      <c r="A5334" s="11" t="s">
        <v>16232</v>
      </c>
      <c r="B5334" s="11">
        <v>2023</v>
      </c>
      <c r="C5334" s="11" t="s">
        <v>16233</v>
      </c>
      <c r="D5334" s="11" t="s">
        <v>16234</v>
      </c>
      <c r="E5334" s="11"/>
      <c r="F5334" s="11"/>
      <c r="G5334" s="11" t="s">
        <v>8287</v>
      </c>
    </row>
    <row r="5335" spans="1:7" x14ac:dyDescent="0.3">
      <c r="A5335" s="11" t="s">
        <v>16235</v>
      </c>
      <c r="B5335" s="11">
        <v>2024</v>
      </c>
      <c r="C5335" s="11" t="s">
        <v>16236</v>
      </c>
      <c r="D5335" s="11" t="s">
        <v>6704</v>
      </c>
      <c r="E5335" s="11"/>
      <c r="F5335" s="11"/>
      <c r="G5335" s="11" t="s">
        <v>16237</v>
      </c>
    </row>
    <row r="5336" spans="1:7" x14ac:dyDescent="0.3">
      <c r="A5336" s="11" t="s">
        <v>16238</v>
      </c>
      <c r="B5336" s="11">
        <v>2022</v>
      </c>
      <c r="C5336" s="11" t="s">
        <v>16239</v>
      </c>
      <c r="D5336" s="11" t="s">
        <v>6850</v>
      </c>
      <c r="E5336" s="11">
        <v>59</v>
      </c>
      <c r="F5336" s="11">
        <v>1</v>
      </c>
      <c r="G5336" s="11" t="s">
        <v>16240</v>
      </c>
    </row>
    <row r="5337" spans="1:7" x14ac:dyDescent="0.3">
      <c r="A5337" s="11" t="s">
        <v>16241</v>
      </c>
      <c r="B5337" s="11">
        <v>2024</v>
      </c>
      <c r="C5337" s="11" t="s">
        <v>16242</v>
      </c>
      <c r="D5337" s="11" t="s">
        <v>16243</v>
      </c>
      <c r="E5337" s="11"/>
      <c r="F5337" s="11"/>
      <c r="G5337" s="11" t="s">
        <v>16244</v>
      </c>
    </row>
    <row r="5338" spans="1:7" x14ac:dyDescent="0.3">
      <c r="A5338" s="11" t="s">
        <v>16245</v>
      </c>
      <c r="B5338" s="11">
        <v>2024</v>
      </c>
      <c r="C5338" s="11" t="s">
        <v>16246</v>
      </c>
      <c r="D5338" s="11" t="s">
        <v>16247</v>
      </c>
      <c r="E5338" s="11"/>
      <c r="F5338" s="11"/>
      <c r="G5338" s="11" t="s">
        <v>16248</v>
      </c>
    </row>
    <row r="5339" spans="1:7" x14ac:dyDescent="0.3">
      <c r="A5339" s="11" t="s">
        <v>16249</v>
      </c>
      <c r="B5339" s="11">
        <v>2022</v>
      </c>
      <c r="C5339" s="11" t="s">
        <v>16250</v>
      </c>
      <c r="D5339" s="11" t="s">
        <v>16251</v>
      </c>
      <c r="E5339" s="11"/>
      <c r="F5339" s="11"/>
      <c r="G5339" s="11" t="s">
        <v>4064</v>
      </c>
    </row>
    <row r="5340" spans="1:7" x14ac:dyDescent="0.3">
      <c r="A5340" s="11" t="s">
        <v>16252</v>
      </c>
      <c r="B5340" s="11">
        <v>2023</v>
      </c>
      <c r="C5340" s="11" t="s">
        <v>16253</v>
      </c>
      <c r="D5340" s="11" t="s">
        <v>16254</v>
      </c>
      <c r="E5340" s="11"/>
      <c r="F5340" s="11"/>
      <c r="G5340" s="11" t="s">
        <v>16255</v>
      </c>
    </row>
    <row r="5341" spans="1:7" x14ac:dyDescent="0.3">
      <c r="A5341" s="11" t="s">
        <v>16256</v>
      </c>
      <c r="B5341" s="11">
        <v>2022</v>
      </c>
      <c r="C5341" s="11" t="s">
        <v>16257</v>
      </c>
      <c r="D5341" s="11" t="s">
        <v>16258</v>
      </c>
      <c r="E5341" s="11">
        <v>27</v>
      </c>
      <c r="F5341" s="11">
        <v>1</v>
      </c>
      <c r="G5341" s="11" t="s">
        <v>16259</v>
      </c>
    </row>
    <row r="5342" spans="1:7" x14ac:dyDescent="0.3">
      <c r="A5342" s="11" t="s">
        <v>16260</v>
      </c>
      <c r="B5342" s="11">
        <v>2023</v>
      </c>
      <c r="C5342" s="11" t="s">
        <v>16261</v>
      </c>
      <c r="D5342" s="11" t="s">
        <v>16262</v>
      </c>
      <c r="E5342" s="11">
        <v>6</v>
      </c>
      <c r="F5342" s="11">
        <v>1</v>
      </c>
      <c r="G5342" s="11" t="s">
        <v>1622</v>
      </c>
    </row>
    <row r="5343" spans="1:7" x14ac:dyDescent="0.3">
      <c r="A5343" s="11" t="s">
        <v>16263</v>
      </c>
      <c r="B5343" s="11">
        <v>2021</v>
      </c>
      <c r="C5343" s="11" t="s">
        <v>16264</v>
      </c>
      <c r="D5343" s="11" t="s">
        <v>16265</v>
      </c>
      <c r="E5343" s="11"/>
      <c r="F5343" s="11"/>
      <c r="G5343" s="11"/>
    </row>
    <row r="5344" spans="1:7" x14ac:dyDescent="0.3">
      <c r="A5344" s="11" t="s">
        <v>16266</v>
      </c>
      <c r="B5344" s="11">
        <v>2022</v>
      </c>
      <c r="C5344" s="11" t="s">
        <v>16267</v>
      </c>
      <c r="D5344" s="11" t="s">
        <v>16268</v>
      </c>
      <c r="E5344" s="11"/>
      <c r="F5344" s="11"/>
      <c r="G5344" s="11" t="s">
        <v>16269</v>
      </c>
    </row>
    <row r="5345" spans="1:7" x14ac:dyDescent="0.3">
      <c r="A5345" s="11" t="s">
        <v>16270</v>
      </c>
      <c r="B5345" s="11">
        <v>2022</v>
      </c>
      <c r="C5345" s="11" t="s">
        <v>16271</v>
      </c>
      <c r="D5345" s="11" t="s">
        <v>16272</v>
      </c>
      <c r="E5345" s="11"/>
      <c r="F5345" s="11"/>
      <c r="G5345" s="11"/>
    </row>
    <row r="5346" spans="1:7" x14ac:dyDescent="0.3">
      <c r="A5346" s="11" t="s">
        <v>16273</v>
      </c>
      <c r="B5346" s="11">
        <v>2022</v>
      </c>
      <c r="C5346" s="11" t="s">
        <v>16274</v>
      </c>
      <c r="D5346" s="11" t="s">
        <v>728</v>
      </c>
      <c r="E5346" s="11" t="s">
        <v>16275</v>
      </c>
      <c r="F5346" s="11"/>
      <c r="G5346" s="11"/>
    </row>
    <row r="5347" spans="1:7" x14ac:dyDescent="0.3">
      <c r="A5347" s="11" t="s">
        <v>16276</v>
      </c>
      <c r="B5347" s="11">
        <v>2023</v>
      </c>
      <c r="C5347" s="11" t="s">
        <v>16277</v>
      </c>
      <c r="D5347" s="11" t="s">
        <v>16278</v>
      </c>
      <c r="E5347" s="11"/>
      <c r="F5347" s="11"/>
      <c r="G5347" s="11" t="s">
        <v>16279</v>
      </c>
    </row>
    <row r="5348" spans="1:7" x14ac:dyDescent="0.3">
      <c r="A5348" s="11" t="s">
        <v>16280</v>
      </c>
      <c r="B5348" s="11">
        <v>2021</v>
      </c>
      <c r="C5348" s="11" t="s">
        <v>16281</v>
      </c>
      <c r="D5348" s="11" t="s">
        <v>16282</v>
      </c>
      <c r="E5348" s="11"/>
      <c r="F5348" s="11"/>
      <c r="G5348" s="11" t="s">
        <v>3870</v>
      </c>
    </row>
    <row r="5349" spans="1:7" x14ac:dyDescent="0.3">
      <c r="A5349" s="11" t="s">
        <v>16283</v>
      </c>
      <c r="B5349" s="11">
        <v>2024</v>
      </c>
      <c r="C5349" s="11" t="s">
        <v>16284</v>
      </c>
      <c r="D5349" s="11" t="s">
        <v>16285</v>
      </c>
      <c r="E5349" s="11"/>
      <c r="F5349" s="11"/>
      <c r="G5349" s="11" t="s">
        <v>16286</v>
      </c>
    </row>
    <row r="5350" spans="1:7" x14ac:dyDescent="0.3">
      <c r="A5350" s="11" t="s">
        <v>16287</v>
      </c>
      <c r="B5350" s="11">
        <v>2020</v>
      </c>
      <c r="C5350" s="11" t="s">
        <v>16288</v>
      </c>
      <c r="D5350" s="11" t="s">
        <v>16149</v>
      </c>
      <c r="E5350" s="11"/>
      <c r="F5350" s="11"/>
      <c r="G5350" s="11" t="s">
        <v>16289</v>
      </c>
    </row>
    <row r="5351" spans="1:7" x14ac:dyDescent="0.3">
      <c r="A5351" s="11" t="s">
        <v>16290</v>
      </c>
      <c r="B5351" s="11">
        <v>2024</v>
      </c>
      <c r="C5351" s="11" t="s">
        <v>16291</v>
      </c>
      <c r="D5351" s="11" t="s">
        <v>16292</v>
      </c>
      <c r="E5351" s="11"/>
      <c r="F5351" s="11"/>
      <c r="G5351" s="11"/>
    </row>
    <row r="5352" spans="1:7" x14ac:dyDescent="0.3">
      <c r="A5352" s="11" t="s">
        <v>16293</v>
      </c>
      <c r="B5352" s="11">
        <v>2020</v>
      </c>
      <c r="C5352" s="11" t="s">
        <v>16294</v>
      </c>
      <c r="D5352" s="11" t="s">
        <v>16295</v>
      </c>
      <c r="E5352" s="11"/>
      <c r="F5352" s="11"/>
      <c r="G5352" s="11" t="s">
        <v>16296</v>
      </c>
    </row>
    <row r="5353" spans="1:7" x14ac:dyDescent="0.3">
      <c r="A5353" s="11" t="s">
        <v>16297</v>
      </c>
      <c r="B5353" s="11">
        <v>2020</v>
      </c>
      <c r="C5353" s="11" t="s">
        <v>16298</v>
      </c>
      <c r="D5353" s="11" t="s">
        <v>6108</v>
      </c>
      <c r="E5353" s="11">
        <v>34</v>
      </c>
      <c r="F5353" s="11">
        <v>1</v>
      </c>
      <c r="G5353" s="11" t="s">
        <v>16299</v>
      </c>
    </row>
    <row r="5354" spans="1:7" x14ac:dyDescent="0.3">
      <c r="A5354" s="11" t="s">
        <v>16300</v>
      </c>
      <c r="B5354" s="11">
        <v>2024</v>
      </c>
      <c r="C5354" s="11" t="s">
        <v>16301</v>
      </c>
      <c r="D5354" s="11" t="s">
        <v>1091</v>
      </c>
      <c r="E5354" s="11">
        <v>36</v>
      </c>
      <c r="F5354" s="11">
        <v>1</v>
      </c>
      <c r="G5354" s="11" t="s">
        <v>16302</v>
      </c>
    </row>
    <row r="5355" spans="1:7" x14ac:dyDescent="0.3">
      <c r="A5355" s="11" t="s">
        <v>16303</v>
      </c>
      <c r="B5355" s="11">
        <v>2023</v>
      </c>
      <c r="C5355" s="11" t="s">
        <v>16304</v>
      </c>
      <c r="D5355" s="11" t="s">
        <v>16172</v>
      </c>
      <c r="E5355" s="11"/>
      <c r="F5355" s="11"/>
      <c r="G5355" s="11" t="s">
        <v>16305</v>
      </c>
    </row>
    <row r="5356" spans="1:7" x14ac:dyDescent="0.3">
      <c r="A5356" s="11" t="s">
        <v>16306</v>
      </c>
      <c r="B5356" s="11">
        <v>2020</v>
      </c>
      <c r="C5356" s="11" t="s">
        <v>16307</v>
      </c>
      <c r="D5356" s="11" t="s">
        <v>8242</v>
      </c>
      <c r="E5356" s="11"/>
      <c r="F5356" s="11"/>
      <c r="G5356" s="11" t="s">
        <v>16308</v>
      </c>
    </row>
    <row r="5357" spans="1:7" x14ac:dyDescent="0.3">
      <c r="A5357" s="11" t="s">
        <v>16309</v>
      </c>
      <c r="B5357" s="11">
        <v>2023</v>
      </c>
      <c r="C5357" s="11" t="s">
        <v>984</v>
      </c>
      <c r="D5357" s="11" t="s">
        <v>446</v>
      </c>
      <c r="E5357" s="11">
        <v>215</v>
      </c>
      <c r="F5357" s="11">
        <v>1</v>
      </c>
      <c r="G5357" s="11" t="s">
        <v>16310</v>
      </c>
    </row>
    <row r="5358" spans="1:7" x14ac:dyDescent="0.3">
      <c r="A5358" s="11" t="s">
        <v>16311</v>
      </c>
      <c r="B5358" s="11">
        <v>2021</v>
      </c>
      <c r="C5358" s="11" t="s">
        <v>6204</v>
      </c>
      <c r="D5358" s="11" t="s">
        <v>16312</v>
      </c>
      <c r="E5358" s="11"/>
      <c r="F5358" s="11"/>
      <c r="G5358" s="11" t="s">
        <v>7908</v>
      </c>
    </row>
    <row r="5359" spans="1:7" x14ac:dyDescent="0.3">
      <c r="A5359" s="11" t="s">
        <v>16313</v>
      </c>
      <c r="B5359" s="11">
        <v>2019</v>
      </c>
      <c r="C5359" s="11" t="s">
        <v>16314</v>
      </c>
      <c r="D5359" s="11" t="s">
        <v>790</v>
      </c>
      <c r="E5359" s="11">
        <v>4</v>
      </c>
      <c r="F5359" s="11">
        <v>1</v>
      </c>
      <c r="G5359" s="11" t="s">
        <v>16315</v>
      </c>
    </row>
    <row r="5360" spans="1:7" x14ac:dyDescent="0.3">
      <c r="A5360" s="11" t="s">
        <v>16316</v>
      </c>
      <c r="B5360" s="11">
        <v>2022</v>
      </c>
      <c r="C5360" s="11" t="s">
        <v>16317</v>
      </c>
      <c r="D5360" s="11" t="s">
        <v>768</v>
      </c>
      <c r="E5360" s="11">
        <v>500</v>
      </c>
      <c r="F5360" s="11">
        <v>1</v>
      </c>
      <c r="G5360" s="11" t="s">
        <v>16318</v>
      </c>
    </row>
    <row r="5361" spans="1:7" x14ac:dyDescent="0.3">
      <c r="A5361" s="11" t="s">
        <v>16319</v>
      </c>
      <c r="B5361" s="11">
        <v>2023</v>
      </c>
      <c r="C5361" s="11" t="s">
        <v>16320</v>
      </c>
      <c r="D5361" s="11" t="s">
        <v>16321</v>
      </c>
      <c r="E5361" s="11">
        <v>60</v>
      </c>
      <c r="F5361" s="11">
        <v>2</v>
      </c>
      <c r="G5361" s="11" t="s">
        <v>16322</v>
      </c>
    </row>
    <row r="5362" spans="1:7" x14ac:dyDescent="0.3">
      <c r="A5362" s="11" t="s">
        <v>16323</v>
      </c>
      <c r="B5362" s="11">
        <v>2024</v>
      </c>
      <c r="C5362" s="11" t="s">
        <v>16324</v>
      </c>
      <c r="D5362" s="11" t="s">
        <v>16325</v>
      </c>
      <c r="E5362" s="11">
        <v>2</v>
      </c>
      <c r="F5362" s="11"/>
      <c r="G5362" s="11" t="s">
        <v>16326</v>
      </c>
    </row>
    <row r="5363" spans="1:7" x14ac:dyDescent="0.3">
      <c r="A5363" s="11" t="s">
        <v>10293</v>
      </c>
      <c r="B5363" s="11">
        <v>2023</v>
      </c>
      <c r="C5363" s="11" t="s">
        <v>16327</v>
      </c>
      <c r="D5363" s="11" t="s">
        <v>728</v>
      </c>
      <c r="E5363" s="11" t="s">
        <v>16328</v>
      </c>
      <c r="F5363" s="11"/>
      <c r="G5363" s="11"/>
    </row>
    <row r="5364" spans="1:7" x14ac:dyDescent="0.3">
      <c r="A5364" s="11" t="s">
        <v>10293</v>
      </c>
      <c r="B5364" s="11">
        <v>2024</v>
      </c>
      <c r="C5364" s="11" t="s">
        <v>16329</v>
      </c>
      <c r="D5364" s="11"/>
      <c r="E5364" s="11"/>
      <c r="F5364" s="11"/>
      <c r="G5364" s="8" t="s">
        <v>16330</v>
      </c>
    </row>
    <row r="5365" spans="1:7" x14ac:dyDescent="0.3">
      <c r="A5365" s="11" t="s">
        <v>16331</v>
      </c>
      <c r="B5365" s="11">
        <v>2022</v>
      </c>
      <c r="C5365" s="11" t="s">
        <v>16332</v>
      </c>
      <c r="D5365" s="11" t="s">
        <v>16196</v>
      </c>
      <c r="E5365" s="11"/>
      <c r="F5365" s="11"/>
      <c r="G5365" s="11" t="s">
        <v>16333</v>
      </c>
    </row>
    <row r="5366" spans="1:7" x14ac:dyDescent="0.3">
      <c r="A5366" s="11" t="s">
        <v>16334</v>
      </c>
      <c r="B5366" s="11">
        <v>2019</v>
      </c>
      <c r="C5366" s="11" t="s">
        <v>7635</v>
      </c>
      <c r="D5366" s="11" t="s">
        <v>16335</v>
      </c>
      <c r="E5366" s="11"/>
      <c r="F5366" s="11"/>
      <c r="G5366" s="11" t="s">
        <v>7637</v>
      </c>
    </row>
    <row r="5367" spans="1:7" x14ac:dyDescent="0.3">
      <c r="A5367" s="11" t="s">
        <v>11470</v>
      </c>
      <c r="B5367" s="11">
        <v>2019</v>
      </c>
      <c r="C5367" s="11" t="s">
        <v>6331</v>
      </c>
      <c r="D5367" s="11" t="s">
        <v>480</v>
      </c>
      <c r="E5367" s="11"/>
      <c r="F5367" s="11"/>
      <c r="G5367" s="11" t="s">
        <v>8418</v>
      </c>
    </row>
    <row r="5368" spans="1:7" x14ac:dyDescent="0.3">
      <c r="A5368" s="11" t="s">
        <v>16336</v>
      </c>
      <c r="B5368" s="11">
        <v>2017</v>
      </c>
      <c r="C5368" s="11" t="s">
        <v>16337</v>
      </c>
      <c r="D5368" s="11" t="s">
        <v>16338</v>
      </c>
      <c r="E5368" s="11"/>
      <c r="F5368" s="11"/>
      <c r="G5368" s="11" t="s">
        <v>16339</v>
      </c>
    </row>
    <row r="5369" spans="1:7" x14ac:dyDescent="0.3">
      <c r="A5369" s="11" t="s">
        <v>16340</v>
      </c>
      <c r="B5369" s="11">
        <v>2014</v>
      </c>
      <c r="C5369" s="11" t="s">
        <v>16341</v>
      </c>
      <c r="D5369" s="11" t="s">
        <v>16342</v>
      </c>
      <c r="E5369" s="11">
        <v>9</v>
      </c>
      <c r="F5369" s="11">
        <v>3</v>
      </c>
      <c r="G5369" s="11" t="s">
        <v>16343</v>
      </c>
    </row>
    <row r="5370" spans="1:7" x14ac:dyDescent="0.3">
      <c r="A5370" s="11" t="s">
        <v>16344</v>
      </c>
      <c r="B5370" s="11">
        <v>2022</v>
      </c>
      <c r="C5370" s="11" t="s">
        <v>15881</v>
      </c>
      <c r="D5370" s="11" t="s">
        <v>16345</v>
      </c>
      <c r="E5370" s="11"/>
      <c r="F5370" s="11"/>
      <c r="G5370" s="11" t="s">
        <v>15882</v>
      </c>
    </row>
    <row r="5371" spans="1:7" x14ac:dyDescent="0.3">
      <c r="A5371" s="11" t="s">
        <v>16346</v>
      </c>
      <c r="B5371" s="11">
        <v>2024</v>
      </c>
      <c r="C5371" s="11" t="s">
        <v>16347</v>
      </c>
      <c r="D5371" s="11" t="s">
        <v>16348</v>
      </c>
      <c r="E5371" s="11"/>
      <c r="F5371" s="11"/>
      <c r="G5371" s="11" t="s">
        <v>16349</v>
      </c>
    </row>
    <row r="5372" spans="1:7" x14ac:dyDescent="0.3">
      <c r="A5372" s="11" t="s">
        <v>16350</v>
      </c>
      <c r="B5372" s="11">
        <v>2023</v>
      </c>
      <c r="C5372" s="11" t="s">
        <v>16351</v>
      </c>
      <c r="D5372" s="11" t="s">
        <v>16352</v>
      </c>
      <c r="E5372" s="11"/>
      <c r="F5372" s="11"/>
      <c r="G5372" s="11" t="s">
        <v>16353</v>
      </c>
    </row>
    <row r="5373" spans="1:7" x14ac:dyDescent="0.3">
      <c r="A5373" s="11" t="s">
        <v>16354</v>
      </c>
      <c r="B5373" s="11">
        <v>2022</v>
      </c>
      <c r="C5373" s="11" t="s">
        <v>16355</v>
      </c>
      <c r="D5373" s="11" t="s">
        <v>16356</v>
      </c>
      <c r="E5373" s="11"/>
      <c r="F5373" s="11"/>
      <c r="G5373" s="11" t="s">
        <v>16357</v>
      </c>
    </row>
    <row r="5374" spans="1:7" x14ac:dyDescent="0.3">
      <c r="A5374" s="11" t="s">
        <v>16358</v>
      </c>
      <c r="B5374" s="11">
        <v>2021</v>
      </c>
      <c r="C5374" s="11" t="s">
        <v>16359</v>
      </c>
      <c r="D5374" s="11" t="s">
        <v>906</v>
      </c>
      <c r="E5374" s="11">
        <v>9</v>
      </c>
      <c r="F5374" s="11">
        <v>1</v>
      </c>
      <c r="G5374" s="11" t="s">
        <v>16360</v>
      </c>
    </row>
    <row r="5375" spans="1:7" x14ac:dyDescent="0.3">
      <c r="A5375" s="11" t="s">
        <v>16361</v>
      </c>
      <c r="B5375" s="11">
        <v>2023</v>
      </c>
      <c r="C5375" s="11" t="s">
        <v>16362</v>
      </c>
      <c r="D5375" s="11" t="s">
        <v>728</v>
      </c>
      <c r="E5375" s="11" t="s">
        <v>16363</v>
      </c>
      <c r="F5375" s="11"/>
      <c r="G5375" s="11"/>
    </row>
    <row r="5376" spans="1:7" x14ac:dyDescent="0.3">
      <c r="A5376" s="11" t="s">
        <v>16364</v>
      </c>
      <c r="B5376" s="11">
        <v>2021</v>
      </c>
      <c r="C5376" s="11" t="s">
        <v>16365</v>
      </c>
      <c r="D5376" s="11" t="s">
        <v>16312</v>
      </c>
      <c r="E5376" s="11"/>
      <c r="F5376" s="11"/>
      <c r="G5376" s="11" t="s">
        <v>16366</v>
      </c>
    </row>
    <row r="5377" spans="1:7" x14ac:dyDescent="0.3">
      <c r="A5377" s="11" t="s">
        <v>16367</v>
      </c>
      <c r="B5377" s="11">
        <v>2021</v>
      </c>
      <c r="C5377" s="11" t="s">
        <v>16368</v>
      </c>
      <c r="D5377" s="11" t="s">
        <v>16369</v>
      </c>
      <c r="E5377" s="11"/>
      <c r="F5377" s="11"/>
      <c r="G5377" s="11" t="s">
        <v>1950</v>
      </c>
    </row>
    <row r="5378" spans="1:7" x14ac:dyDescent="0.3">
      <c r="A5378" s="11" t="s">
        <v>16370</v>
      </c>
      <c r="B5378" s="11">
        <v>2023</v>
      </c>
      <c r="C5378" s="11" t="s">
        <v>16371</v>
      </c>
      <c r="D5378" s="11" t="s">
        <v>16372</v>
      </c>
      <c r="E5378" s="11"/>
      <c r="F5378" s="11"/>
      <c r="G5378" s="11" t="s">
        <v>16373</v>
      </c>
    </row>
    <row r="5379" spans="1:7" x14ac:dyDescent="0.3">
      <c r="A5379" s="11" t="s">
        <v>16374</v>
      </c>
      <c r="B5379" s="11">
        <v>2022</v>
      </c>
      <c r="C5379" s="11" t="s">
        <v>16375</v>
      </c>
      <c r="D5379" s="11" t="s">
        <v>16376</v>
      </c>
      <c r="E5379" s="11"/>
      <c r="F5379" s="11"/>
      <c r="G5379" s="11" t="s">
        <v>16377</v>
      </c>
    </row>
    <row r="5380" spans="1:7" x14ac:dyDescent="0.3">
      <c r="A5380" s="11" t="s">
        <v>16378</v>
      </c>
      <c r="B5380" s="11">
        <v>2022</v>
      </c>
      <c r="C5380" s="11" t="s">
        <v>16379</v>
      </c>
      <c r="D5380" s="11" t="s">
        <v>728</v>
      </c>
      <c r="E5380" s="11" t="s">
        <v>16380</v>
      </c>
      <c r="F5380" s="11"/>
      <c r="G5380" s="11"/>
    </row>
    <row r="5381" spans="1:7" x14ac:dyDescent="0.3">
      <c r="A5381" s="11" t="s">
        <v>16381</v>
      </c>
      <c r="B5381" s="11">
        <v>2017</v>
      </c>
      <c r="C5381" s="11" t="s">
        <v>16382</v>
      </c>
      <c r="D5381" s="11" t="s">
        <v>4397</v>
      </c>
      <c r="E5381" s="11">
        <v>18</v>
      </c>
      <c r="F5381" s="11">
        <v>48</v>
      </c>
      <c r="G5381" s="11" t="s">
        <v>6017</v>
      </c>
    </row>
    <row r="5382" spans="1:7" x14ac:dyDescent="0.3">
      <c r="A5382" s="11" t="s">
        <v>16383</v>
      </c>
      <c r="B5382" s="11">
        <v>2020</v>
      </c>
      <c r="C5382" s="11" t="s">
        <v>16384</v>
      </c>
      <c r="D5382" s="11" t="s">
        <v>16149</v>
      </c>
      <c r="E5382" s="11"/>
      <c r="F5382" s="11"/>
      <c r="G5382" s="11" t="s">
        <v>16385</v>
      </c>
    </row>
    <row r="5383" spans="1:7" x14ac:dyDescent="0.3">
      <c r="A5383" s="11" t="s">
        <v>16386</v>
      </c>
      <c r="B5383" s="11">
        <v>2017</v>
      </c>
      <c r="C5383" s="11" t="s">
        <v>16387</v>
      </c>
      <c r="D5383" s="11" t="s">
        <v>16388</v>
      </c>
      <c r="E5383" s="11"/>
      <c r="F5383" s="11"/>
      <c r="G5383" s="11" t="s">
        <v>16389</v>
      </c>
    </row>
    <row r="5384" spans="1:7" x14ac:dyDescent="0.3">
      <c r="A5384" s="11" t="s">
        <v>16390</v>
      </c>
      <c r="B5384" s="11">
        <v>2024</v>
      </c>
      <c r="C5384" s="11" t="s">
        <v>16391</v>
      </c>
      <c r="D5384" s="11" t="s">
        <v>16392</v>
      </c>
      <c r="E5384" s="11"/>
      <c r="F5384" s="11"/>
      <c r="G5384" s="11"/>
    </row>
    <row r="5385" spans="1:7" x14ac:dyDescent="0.3">
      <c r="A5385" s="11" t="s">
        <v>16393</v>
      </c>
      <c r="B5385" s="11">
        <v>2022</v>
      </c>
      <c r="C5385" s="11" t="s">
        <v>6032</v>
      </c>
      <c r="D5385" s="11" t="s">
        <v>6033</v>
      </c>
      <c r="E5385" s="11"/>
      <c r="F5385" s="11"/>
      <c r="G5385" s="11" t="s">
        <v>6034</v>
      </c>
    </row>
    <row r="5386" spans="1:7" x14ac:dyDescent="0.3">
      <c r="A5386" s="11" t="s">
        <v>16394</v>
      </c>
      <c r="B5386" s="11">
        <v>2018</v>
      </c>
      <c r="C5386" s="11" t="s">
        <v>16395</v>
      </c>
      <c r="D5386" s="11" t="s">
        <v>16396</v>
      </c>
      <c r="E5386" s="11"/>
      <c r="F5386" s="11"/>
      <c r="G5386" s="11" t="s">
        <v>16397</v>
      </c>
    </row>
    <row r="5387" spans="1:7" x14ac:dyDescent="0.3">
      <c r="A5387" s="11" t="s">
        <v>16398</v>
      </c>
      <c r="B5387" s="11">
        <v>2019</v>
      </c>
      <c r="C5387" s="11" t="s">
        <v>6443</v>
      </c>
      <c r="D5387" s="11" t="s">
        <v>6444</v>
      </c>
      <c r="E5387" s="11"/>
      <c r="F5387" s="11"/>
      <c r="G5387" s="11"/>
    </row>
    <row r="5388" spans="1:7" x14ac:dyDescent="0.3">
      <c r="A5388" s="11" t="s">
        <v>16399</v>
      </c>
      <c r="B5388" s="11">
        <v>2022</v>
      </c>
      <c r="C5388" s="11" t="s">
        <v>16400</v>
      </c>
      <c r="D5388" s="11" t="s">
        <v>12100</v>
      </c>
      <c r="E5388" s="11">
        <v>110</v>
      </c>
      <c r="F5388" s="11">
        <v>1</v>
      </c>
      <c r="G5388" s="11" t="s">
        <v>16401</v>
      </c>
    </row>
    <row r="5389" spans="1:7" x14ac:dyDescent="0.3">
      <c r="A5389" s="11" t="s">
        <v>16402</v>
      </c>
      <c r="B5389" s="11">
        <v>2020</v>
      </c>
      <c r="C5389" s="11" t="s">
        <v>16403</v>
      </c>
      <c r="D5389" s="11" t="s">
        <v>16404</v>
      </c>
      <c r="E5389" s="11"/>
      <c r="F5389" s="11"/>
      <c r="G5389" s="11" t="s">
        <v>16405</v>
      </c>
    </row>
    <row r="5390" spans="1:7" x14ac:dyDescent="0.3">
      <c r="A5390" s="11" t="s">
        <v>12743</v>
      </c>
      <c r="B5390" s="11">
        <v>2024</v>
      </c>
      <c r="C5390" s="11" t="s">
        <v>12744</v>
      </c>
      <c r="D5390" s="11" t="s">
        <v>16406</v>
      </c>
      <c r="E5390" s="11"/>
      <c r="F5390" s="11"/>
      <c r="G5390" s="11" t="s">
        <v>12745</v>
      </c>
    </row>
    <row r="5391" spans="1:7" x14ac:dyDescent="0.3">
      <c r="A5391" s="11" t="s">
        <v>16407</v>
      </c>
      <c r="B5391" s="11">
        <v>2024</v>
      </c>
      <c r="C5391" s="11" t="s">
        <v>16408</v>
      </c>
      <c r="D5391" s="11" t="s">
        <v>3647</v>
      </c>
      <c r="E5391" s="11">
        <v>46</v>
      </c>
      <c r="F5391" s="11">
        <v>6</v>
      </c>
      <c r="G5391" s="11" t="s">
        <v>16409</v>
      </c>
    </row>
    <row r="5392" spans="1:7" x14ac:dyDescent="0.3">
      <c r="A5392" s="11" t="s">
        <v>16410</v>
      </c>
      <c r="B5392" s="11">
        <v>2016</v>
      </c>
      <c r="C5392" s="11" t="s">
        <v>16411</v>
      </c>
      <c r="D5392" s="11" t="s">
        <v>16412</v>
      </c>
      <c r="E5392" s="11"/>
      <c r="F5392" s="11"/>
      <c r="G5392" s="11" t="s">
        <v>14653</v>
      </c>
    </row>
    <row r="5393" spans="1:8" x14ac:dyDescent="0.3">
      <c r="A5393" s="11" t="s">
        <v>16413</v>
      </c>
      <c r="B5393" s="11">
        <v>2022</v>
      </c>
      <c r="C5393" s="11" t="s">
        <v>16414</v>
      </c>
      <c r="D5393" s="11" t="s">
        <v>16415</v>
      </c>
      <c r="E5393" s="11"/>
      <c r="F5393" s="11"/>
      <c r="G5393" s="11" t="s">
        <v>16416</v>
      </c>
    </row>
    <row r="5394" spans="1:8" x14ac:dyDescent="0.3">
      <c r="A5394" s="11" t="s">
        <v>16417</v>
      </c>
      <c r="B5394" s="11">
        <v>2021</v>
      </c>
      <c r="C5394" s="11" t="s">
        <v>6099</v>
      </c>
      <c r="D5394" s="11" t="s">
        <v>16418</v>
      </c>
      <c r="E5394" s="11"/>
      <c r="F5394" s="11"/>
      <c r="G5394" s="11" t="s">
        <v>6101</v>
      </c>
    </row>
    <row r="5395" spans="1:8" x14ac:dyDescent="0.3">
      <c r="A5395" s="11" t="s">
        <v>11953</v>
      </c>
      <c r="B5395" s="11">
        <v>2020</v>
      </c>
      <c r="C5395" s="11" t="s">
        <v>8936</v>
      </c>
      <c r="D5395" s="11" t="s">
        <v>2803</v>
      </c>
      <c r="E5395" s="11">
        <v>11</v>
      </c>
      <c r="F5395" s="11">
        <v>8</v>
      </c>
      <c r="G5395" s="11" t="s">
        <v>8937</v>
      </c>
    </row>
    <row r="5396" spans="1:8" x14ac:dyDescent="0.3">
      <c r="A5396" s="11" t="s">
        <v>11954</v>
      </c>
      <c r="B5396" s="11">
        <v>2023</v>
      </c>
      <c r="C5396" s="11" t="s">
        <v>110</v>
      </c>
      <c r="D5396" s="11" t="s">
        <v>446</v>
      </c>
      <c r="E5396" s="11">
        <v>230</v>
      </c>
      <c r="F5396" s="11"/>
      <c r="G5396" s="11">
        <v>120564</v>
      </c>
      <c r="H5396" s="11" t="s">
        <v>11955</v>
      </c>
    </row>
    <row r="5397" spans="1:8" x14ac:dyDescent="0.3">
      <c r="A5397" s="11" t="s">
        <v>11956</v>
      </c>
      <c r="B5397" s="11">
        <v>2017</v>
      </c>
      <c r="C5397" s="11" t="s">
        <v>11957</v>
      </c>
      <c r="D5397" s="11" t="s">
        <v>11958</v>
      </c>
      <c r="E5397" s="11"/>
      <c r="F5397" s="11"/>
      <c r="G5397" s="11" t="s">
        <v>2326</v>
      </c>
    </row>
    <row r="5398" spans="1:8" x14ac:dyDescent="0.3">
      <c r="A5398" s="11" t="s">
        <v>11959</v>
      </c>
      <c r="B5398" s="11">
        <v>2023</v>
      </c>
      <c r="C5398" s="11" t="s">
        <v>11960</v>
      </c>
      <c r="D5398" s="11" t="s">
        <v>11961</v>
      </c>
      <c r="E5398" s="11"/>
      <c r="F5398" s="11"/>
      <c r="G5398" s="11" t="s">
        <v>11962</v>
      </c>
    </row>
    <row r="5399" spans="1:8" x14ac:dyDescent="0.3">
      <c r="A5399" s="11" t="s">
        <v>9241</v>
      </c>
      <c r="B5399" s="11">
        <v>2019</v>
      </c>
      <c r="C5399" s="11" t="s">
        <v>4154</v>
      </c>
      <c r="D5399" s="11" t="s">
        <v>480</v>
      </c>
      <c r="E5399" s="11"/>
      <c r="F5399" s="11"/>
      <c r="G5399" s="11" t="s">
        <v>481</v>
      </c>
    </row>
    <row r="5400" spans="1:8" x14ac:dyDescent="0.3">
      <c r="A5400" s="11" t="s">
        <v>9252</v>
      </c>
      <c r="B5400" s="11">
        <v>2020</v>
      </c>
      <c r="C5400" s="11" t="s">
        <v>11963</v>
      </c>
      <c r="D5400" s="11" t="s">
        <v>9254</v>
      </c>
      <c r="E5400" s="11"/>
      <c r="F5400" s="11"/>
      <c r="G5400" s="11"/>
    </row>
    <row r="5401" spans="1:8" x14ac:dyDescent="0.3">
      <c r="A5401" s="11" t="s">
        <v>11964</v>
      </c>
      <c r="B5401" s="11">
        <v>2018</v>
      </c>
      <c r="C5401" s="11" t="s">
        <v>11965</v>
      </c>
      <c r="D5401" s="11" t="s">
        <v>11966</v>
      </c>
      <c r="E5401" s="11"/>
      <c r="F5401" s="11"/>
      <c r="G5401" s="11" t="s">
        <v>11967</v>
      </c>
    </row>
    <row r="5402" spans="1:8" x14ac:dyDescent="0.3">
      <c r="A5402" s="11" t="s">
        <v>11968</v>
      </c>
      <c r="B5402" s="11">
        <v>2020</v>
      </c>
      <c r="C5402" s="11" t="s">
        <v>11969</v>
      </c>
      <c r="D5402" s="11" t="s">
        <v>10143</v>
      </c>
      <c r="E5402" s="11"/>
      <c r="F5402" s="11"/>
      <c r="G5402" s="11"/>
    </row>
    <row r="5403" spans="1:8" x14ac:dyDescent="0.3">
      <c r="A5403" s="11" t="s">
        <v>11970</v>
      </c>
      <c r="B5403" s="11">
        <v>2005</v>
      </c>
      <c r="C5403" s="11" t="s">
        <v>11971</v>
      </c>
      <c r="D5403" s="11" t="s">
        <v>11972</v>
      </c>
      <c r="E5403" s="11"/>
      <c r="F5403" s="11"/>
      <c r="G5403" s="11" t="s">
        <v>1601</v>
      </c>
    </row>
    <row r="5404" spans="1:8" x14ac:dyDescent="0.3">
      <c r="A5404" s="11" t="s">
        <v>11973</v>
      </c>
      <c r="B5404" s="11">
        <v>2017</v>
      </c>
      <c r="C5404" s="11" t="s">
        <v>11974</v>
      </c>
      <c r="D5404" s="11" t="s">
        <v>4056</v>
      </c>
      <c r="E5404" s="11">
        <v>109</v>
      </c>
      <c r="F5404" s="11"/>
      <c r="G5404" s="11" t="s">
        <v>11975</v>
      </c>
      <c r="H5404" s="11" t="s">
        <v>11976</v>
      </c>
    </row>
    <row r="5405" spans="1:8" x14ac:dyDescent="0.3">
      <c r="A5405" s="11" t="s">
        <v>7870</v>
      </c>
      <c r="B5405" s="11">
        <v>2015</v>
      </c>
      <c r="C5405" s="11" t="s">
        <v>1919</v>
      </c>
      <c r="D5405" s="11" t="s">
        <v>3205</v>
      </c>
      <c r="E5405" s="11">
        <v>10</v>
      </c>
      <c r="F5405" s="11">
        <v>4</v>
      </c>
      <c r="G5405" s="11" t="s">
        <v>1920</v>
      </c>
    </row>
    <row r="5406" spans="1:8" x14ac:dyDescent="0.3">
      <c r="A5406" s="11" t="s">
        <v>11977</v>
      </c>
      <c r="B5406" s="11">
        <v>2023</v>
      </c>
      <c r="C5406" s="11" t="s">
        <v>11978</v>
      </c>
      <c r="D5406" s="11" t="s">
        <v>3876</v>
      </c>
      <c r="E5406" s="11">
        <v>4</v>
      </c>
      <c r="F5406" s="11"/>
      <c r="G5406" s="11" t="s">
        <v>11979</v>
      </c>
    </row>
    <row r="5407" spans="1:8" x14ac:dyDescent="0.3">
      <c r="A5407" s="11" t="s">
        <v>11980</v>
      </c>
      <c r="B5407" s="11">
        <v>2021</v>
      </c>
      <c r="C5407" s="11" t="s">
        <v>11981</v>
      </c>
      <c r="D5407" s="11" t="s">
        <v>11982</v>
      </c>
      <c r="E5407" s="11"/>
      <c r="F5407" s="11"/>
      <c r="G5407" s="11" t="s">
        <v>2624</v>
      </c>
    </row>
    <row r="5408" spans="1:8" x14ac:dyDescent="0.3">
      <c r="A5408" s="11" t="s">
        <v>11983</v>
      </c>
      <c r="B5408" s="11">
        <v>2024</v>
      </c>
      <c r="C5408" s="11" t="s">
        <v>11984</v>
      </c>
      <c r="D5408" s="11" t="s">
        <v>8462</v>
      </c>
      <c r="E5408" s="11"/>
      <c r="F5408" s="11"/>
      <c r="G5408" s="11" t="s">
        <v>11985</v>
      </c>
      <c r="H5408" s="11" t="s">
        <v>11986</v>
      </c>
    </row>
    <row r="5409" spans="1:8" x14ac:dyDescent="0.3">
      <c r="A5409" s="11" t="s">
        <v>11987</v>
      </c>
      <c r="B5409" s="11">
        <v>2020</v>
      </c>
      <c r="C5409" s="11" t="s">
        <v>11988</v>
      </c>
      <c r="D5409" s="11" t="s">
        <v>4056</v>
      </c>
      <c r="E5409" s="11">
        <v>171</v>
      </c>
      <c r="F5409" s="11"/>
      <c r="G5409" s="11" t="s">
        <v>11989</v>
      </c>
    </row>
    <row r="5410" spans="1:8" x14ac:dyDescent="0.3">
      <c r="A5410" s="11" t="s">
        <v>11990</v>
      </c>
      <c r="B5410" s="11">
        <v>2021</v>
      </c>
      <c r="C5410" s="11" t="s">
        <v>11991</v>
      </c>
      <c r="D5410" s="11" t="s">
        <v>11992</v>
      </c>
      <c r="E5410" s="11"/>
      <c r="F5410" s="11"/>
      <c r="G5410" s="11" t="s">
        <v>760</v>
      </c>
      <c r="H5410" s="11" t="s">
        <v>11993</v>
      </c>
    </row>
    <row r="5411" spans="1:8" x14ac:dyDescent="0.3">
      <c r="A5411" s="11" t="s">
        <v>11994</v>
      </c>
      <c r="B5411" s="11">
        <v>2024</v>
      </c>
      <c r="C5411" s="11" t="s">
        <v>11995</v>
      </c>
      <c r="D5411" s="11" t="s">
        <v>446</v>
      </c>
      <c r="E5411" s="11">
        <v>210</v>
      </c>
      <c r="F5411" s="11"/>
      <c r="G5411" s="11" t="s">
        <v>11996</v>
      </c>
      <c r="H5411" s="11" t="s">
        <v>11997</v>
      </c>
    </row>
    <row r="5412" spans="1:8" x14ac:dyDescent="0.3">
      <c r="A5412" s="11" t="s">
        <v>11998</v>
      </c>
      <c r="B5412" s="11" t="s">
        <v>4098</v>
      </c>
      <c r="C5412" s="11" t="s">
        <v>11999</v>
      </c>
      <c r="D5412" s="11" t="s">
        <v>715</v>
      </c>
      <c r="E5412" s="11"/>
      <c r="F5412" s="11"/>
      <c r="G5412" s="11"/>
    </row>
    <row r="5413" spans="1:8" x14ac:dyDescent="0.3">
      <c r="A5413" s="11" t="s">
        <v>11998</v>
      </c>
      <c r="B5413" s="11" t="s">
        <v>4099</v>
      </c>
      <c r="C5413" s="11" t="s">
        <v>12000</v>
      </c>
      <c r="D5413" s="11" t="s">
        <v>715</v>
      </c>
      <c r="E5413" s="11">
        <v>11</v>
      </c>
      <c r="F5413" s="11"/>
      <c r="G5413" s="11" t="s">
        <v>12001</v>
      </c>
      <c r="H5413" s="11" t="s">
        <v>12002</v>
      </c>
    </row>
    <row r="5414" spans="1:8" x14ac:dyDescent="0.3">
      <c r="A5414" s="11" t="s">
        <v>12003</v>
      </c>
      <c r="B5414" s="11">
        <v>2021</v>
      </c>
      <c r="C5414" s="11" t="s">
        <v>12004</v>
      </c>
      <c r="D5414" s="11" t="s">
        <v>12005</v>
      </c>
      <c r="E5414" s="11"/>
      <c r="F5414" s="11"/>
      <c r="G5414" s="11" t="s">
        <v>760</v>
      </c>
    </row>
    <row r="5415" spans="1:8" x14ac:dyDescent="0.3">
      <c r="A5415" s="11" t="s">
        <v>12006</v>
      </c>
      <c r="B5415" s="11">
        <v>2021</v>
      </c>
      <c r="C5415" s="11" t="s">
        <v>12007</v>
      </c>
      <c r="D5415" s="11" t="s">
        <v>728</v>
      </c>
      <c r="E5415" s="11" t="s">
        <v>12008</v>
      </c>
      <c r="F5415" s="11"/>
      <c r="G5415" s="11"/>
    </row>
    <row r="5416" spans="1:8" x14ac:dyDescent="0.3">
      <c r="A5416" s="11" t="s">
        <v>12009</v>
      </c>
      <c r="B5416" s="11">
        <v>2020</v>
      </c>
      <c r="C5416" s="11" t="s">
        <v>12010</v>
      </c>
      <c r="D5416" s="11" t="s">
        <v>8266</v>
      </c>
      <c r="E5416" s="11"/>
      <c r="F5416" s="11"/>
      <c r="G5416" s="11" t="s">
        <v>8267</v>
      </c>
    </row>
    <row r="5417" spans="1:8" x14ac:dyDescent="0.3">
      <c r="A5417" s="11" t="s">
        <v>6185</v>
      </c>
      <c r="B5417" s="11">
        <v>2019</v>
      </c>
      <c r="C5417" s="11" t="s">
        <v>6186</v>
      </c>
      <c r="D5417" s="11" t="s">
        <v>4144</v>
      </c>
      <c r="E5417" s="11">
        <v>10</v>
      </c>
      <c r="F5417" s="11">
        <v>4</v>
      </c>
      <c r="G5417" s="11">
        <v>150</v>
      </c>
    </row>
    <row r="5418" spans="1:8" x14ac:dyDescent="0.3">
      <c r="A5418" s="11" t="s">
        <v>12011</v>
      </c>
      <c r="B5418" s="11">
        <v>1977</v>
      </c>
      <c r="C5418" s="11" t="s">
        <v>12012</v>
      </c>
      <c r="D5418" s="11" t="s">
        <v>12013</v>
      </c>
      <c r="E5418" s="11">
        <v>33</v>
      </c>
      <c r="F5418" s="11">
        <v>1</v>
      </c>
      <c r="G5418" s="11">
        <v>159</v>
      </c>
      <c r="H5418" s="11" t="s">
        <v>12014</v>
      </c>
    </row>
    <row r="5419" spans="1:8" x14ac:dyDescent="0.3">
      <c r="A5419" s="11" t="s">
        <v>12015</v>
      </c>
      <c r="B5419" s="11">
        <v>2023</v>
      </c>
      <c r="C5419" s="11" t="s">
        <v>12016</v>
      </c>
      <c r="D5419" s="11" t="s">
        <v>12017</v>
      </c>
      <c r="E5419" s="11"/>
      <c r="F5419" s="11"/>
      <c r="G5419" s="11" t="s">
        <v>12018</v>
      </c>
    </row>
    <row r="5420" spans="1:8" x14ac:dyDescent="0.3">
      <c r="A5420" s="11" t="s">
        <v>11162</v>
      </c>
      <c r="B5420" s="11">
        <v>2019</v>
      </c>
      <c r="C5420" s="11" t="s">
        <v>12019</v>
      </c>
      <c r="D5420" s="11" t="s">
        <v>12020</v>
      </c>
      <c r="E5420" s="11"/>
      <c r="F5420" s="11"/>
      <c r="G5420" s="11" t="s">
        <v>8628</v>
      </c>
    </row>
    <row r="5421" spans="1:8" x14ac:dyDescent="0.3">
      <c r="A5421" s="11" t="s">
        <v>6203</v>
      </c>
      <c r="B5421" s="11">
        <v>2021</v>
      </c>
      <c r="C5421" s="11" t="s">
        <v>6204</v>
      </c>
      <c r="D5421" s="11" t="s">
        <v>4118</v>
      </c>
      <c r="E5421" s="11">
        <v>35</v>
      </c>
      <c r="F5421" s="11"/>
      <c r="G5421" s="11" t="s">
        <v>7908</v>
      </c>
    </row>
    <row r="5422" spans="1:8" x14ac:dyDescent="0.3">
      <c r="A5422" s="11" t="s">
        <v>12021</v>
      </c>
      <c r="B5422" s="11">
        <v>2018</v>
      </c>
      <c r="C5422" s="11" t="s">
        <v>12022</v>
      </c>
      <c r="D5422" s="11" t="s">
        <v>3015</v>
      </c>
      <c r="E5422" s="11"/>
      <c r="F5422" s="11"/>
      <c r="G5422" s="11" t="s">
        <v>12023</v>
      </c>
    </row>
    <row r="5423" spans="1:8" x14ac:dyDescent="0.3">
      <c r="A5423" s="11" t="s">
        <v>12024</v>
      </c>
      <c r="B5423" s="11">
        <v>2010</v>
      </c>
      <c r="C5423" s="11" t="s">
        <v>563</v>
      </c>
      <c r="D5423" s="11" t="s">
        <v>11590</v>
      </c>
      <c r="E5423" s="11">
        <v>9</v>
      </c>
      <c r="F5423" s="11">
        <v>8</v>
      </c>
      <c r="G5423" s="11" t="s">
        <v>565</v>
      </c>
    </row>
    <row r="5424" spans="1:8" x14ac:dyDescent="0.3">
      <c r="A5424" s="11" t="s">
        <v>12025</v>
      </c>
      <c r="B5424" s="11">
        <v>2021</v>
      </c>
      <c r="C5424" s="11" t="s">
        <v>12026</v>
      </c>
      <c r="D5424" s="11" t="s">
        <v>6176</v>
      </c>
      <c r="E5424" s="11">
        <v>54</v>
      </c>
      <c r="F5424" s="11">
        <v>3</v>
      </c>
      <c r="G5424" s="11" t="s">
        <v>12027</v>
      </c>
    </row>
    <row r="5425" spans="1:8" x14ac:dyDescent="0.3">
      <c r="A5425" s="11" t="s">
        <v>12028</v>
      </c>
      <c r="B5425" s="11">
        <v>2021</v>
      </c>
      <c r="C5425" s="11" t="s">
        <v>12029</v>
      </c>
      <c r="D5425" s="11" t="s">
        <v>7866</v>
      </c>
      <c r="E5425" s="11"/>
      <c r="F5425" s="11"/>
      <c r="G5425" s="11" t="s">
        <v>11067</v>
      </c>
    </row>
    <row r="5426" spans="1:8" x14ac:dyDescent="0.3">
      <c r="A5426" s="11" t="s">
        <v>1004</v>
      </c>
      <c r="B5426" s="11">
        <v>2022</v>
      </c>
      <c r="C5426" s="11" t="s">
        <v>12030</v>
      </c>
      <c r="D5426" s="11" t="s">
        <v>1006</v>
      </c>
      <c r="E5426" s="11">
        <v>8</v>
      </c>
      <c r="F5426" s="11">
        <v>6</v>
      </c>
      <c r="G5426" s="11" t="s">
        <v>1007</v>
      </c>
    </row>
    <row r="5427" spans="1:8" x14ac:dyDescent="0.3">
      <c r="A5427" s="11" t="s">
        <v>12031</v>
      </c>
      <c r="B5427" s="11">
        <v>2024</v>
      </c>
      <c r="C5427" s="11" t="s">
        <v>12032</v>
      </c>
      <c r="D5427" s="11" t="s">
        <v>773</v>
      </c>
      <c r="E5427" s="11">
        <v>83</v>
      </c>
      <c r="F5427" s="11">
        <v>32</v>
      </c>
      <c r="G5427" s="11" t="s">
        <v>12033</v>
      </c>
      <c r="H5427" s="11" t="s">
        <v>12034</v>
      </c>
    </row>
    <row r="5428" spans="1:8" x14ac:dyDescent="0.3">
      <c r="A5428" s="11" t="s">
        <v>6215</v>
      </c>
      <c r="B5428" s="11">
        <v>2014</v>
      </c>
      <c r="C5428" s="11" t="s">
        <v>6216</v>
      </c>
      <c r="D5428" s="11" t="s">
        <v>3755</v>
      </c>
      <c r="E5428" s="11"/>
      <c r="F5428" s="11"/>
      <c r="G5428" s="11" t="s">
        <v>1057</v>
      </c>
    </row>
    <row r="5429" spans="1:8" x14ac:dyDescent="0.3">
      <c r="A5429" s="11" t="s">
        <v>12035</v>
      </c>
      <c r="B5429" s="11">
        <v>2019</v>
      </c>
      <c r="C5429" s="11" t="s">
        <v>2039</v>
      </c>
      <c r="D5429" s="11" t="s">
        <v>12036</v>
      </c>
      <c r="E5429" s="11"/>
      <c r="F5429" s="11"/>
      <c r="G5429" s="11"/>
    </row>
    <row r="5430" spans="1:8" x14ac:dyDescent="0.3">
      <c r="A5430" s="11" t="s">
        <v>12037</v>
      </c>
      <c r="B5430" s="11">
        <v>2024</v>
      </c>
      <c r="C5430" s="11" t="s">
        <v>12038</v>
      </c>
      <c r="D5430" s="11" t="s">
        <v>12039</v>
      </c>
      <c r="E5430" s="11"/>
      <c r="F5430" s="11"/>
      <c r="G5430" s="11"/>
      <c r="H5430" s="11" t="s">
        <v>12040</v>
      </c>
    </row>
    <row r="5431" spans="1:8" x14ac:dyDescent="0.3">
      <c r="A5431" s="11" t="s">
        <v>12041</v>
      </c>
      <c r="B5431" s="11">
        <v>2023</v>
      </c>
      <c r="C5431" s="11" t="s">
        <v>12042</v>
      </c>
      <c r="D5431" s="11" t="s">
        <v>12043</v>
      </c>
      <c r="E5431" s="11"/>
      <c r="F5431" s="11"/>
      <c r="G5431" s="11" t="s">
        <v>12044</v>
      </c>
    </row>
    <row r="5432" spans="1:8" x14ac:dyDescent="0.3">
      <c r="A5432" s="11" t="s">
        <v>9824</v>
      </c>
      <c r="B5432" s="11">
        <v>2010</v>
      </c>
      <c r="C5432" s="11" t="s">
        <v>6342</v>
      </c>
      <c r="D5432" s="11" t="s">
        <v>12045</v>
      </c>
      <c r="E5432" s="11">
        <v>23</v>
      </c>
      <c r="F5432" s="11"/>
      <c r="G5432" s="11" t="s">
        <v>6344</v>
      </c>
    </row>
    <row r="5433" spans="1:8" x14ac:dyDescent="0.3">
      <c r="A5433" s="11" t="s">
        <v>12046</v>
      </c>
      <c r="B5433" s="11">
        <v>2020</v>
      </c>
      <c r="C5433" s="11" t="s">
        <v>12047</v>
      </c>
      <c r="D5433" s="11" t="s">
        <v>715</v>
      </c>
      <c r="E5433" s="11">
        <v>8</v>
      </c>
      <c r="F5433" s="11"/>
      <c r="G5433" s="11" t="s">
        <v>12048</v>
      </c>
    </row>
    <row r="5434" spans="1:8" x14ac:dyDescent="0.3">
      <c r="A5434" s="11" t="s">
        <v>12049</v>
      </c>
      <c r="B5434" s="11">
        <v>2023</v>
      </c>
      <c r="C5434" s="11" t="s">
        <v>12050</v>
      </c>
      <c r="D5434" s="11" t="s">
        <v>12051</v>
      </c>
      <c r="E5434" s="11"/>
      <c r="F5434" s="11"/>
      <c r="G5434" s="11" t="s">
        <v>12052</v>
      </c>
    </row>
    <row r="5435" spans="1:8" x14ac:dyDescent="0.3">
      <c r="A5435" s="11" t="s">
        <v>12053</v>
      </c>
      <c r="B5435" s="11">
        <v>2020</v>
      </c>
      <c r="C5435" s="11" t="s">
        <v>12227</v>
      </c>
      <c r="D5435" s="11" t="s">
        <v>8348</v>
      </c>
      <c r="E5435" s="11"/>
      <c r="F5435" s="11"/>
      <c r="G5435" s="11" t="s">
        <v>11943</v>
      </c>
    </row>
    <row r="5436" spans="1:8" x14ac:dyDescent="0.3">
      <c r="A5436" s="11" t="s">
        <v>12054</v>
      </c>
      <c r="B5436" s="11">
        <v>2022</v>
      </c>
      <c r="C5436" s="11" t="s">
        <v>12055</v>
      </c>
      <c r="D5436" s="11" t="s">
        <v>12056</v>
      </c>
      <c r="E5436" s="11"/>
      <c r="F5436" s="11"/>
      <c r="G5436" s="11" t="s">
        <v>12057</v>
      </c>
    </row>
    <row r="5437" spans="1:8" x14ac:dyDescent="0.3">
      <c r="A5437" s="11" t="s">
        <v>8731</v>
      </c>
      <c r="B5437" s="11">
        <v>2021</v>
      </c>
      <c r="C5437" s="11" t="s">
        <v>8732</v>
      </c>
      <c r="D5437" s="11" t="s">
        <v>16419</v>
      </c>
      <c r="E5437" s="11"/>
      <c r="F5437" s="11"/>
      <c r="G5437" s="11" t="s">
        <v>8734</v>
      </c>
    </row>
    <row r="5438" spans="1:8" x14ac:dyDescent="0.3">
      <c r="A5438" s="11" t="s">
        <v>8344</v>
      </c>
      <c r="B5438" s="11">
        <v>2022</v>
      </c>
      <c r="C5438" s="11" t="s">
        <v>8745</v>
      </c>
      <c r="D5438" s="11" t="s">
        <v>597</v>
      </c>
      <c r="E5438" s="11">
        <v>59</v>
      </c>
      <c r="F5438" s="11">
        <v>1</v>
      </c>
      <c r="G5438" s="11">
        <v>102760</v>
      </c>
    </row>
    <row r="5439" spans="1:8" x14ac:dyDescent="0.3">
      <c r="A5439" s="11" t="s">
        <v>4097</v>
      </c>
      <c r="B5439" s="11">
        <v>2023</v>
      </c>
      <c r="C5439" s="11" t="s">
        <v>283</v>
      </c>
      <c r="D5439" s="11" t="s">
        <v>597</v>
      </c>
      <c r="E5439" s="11">
        <v>60</v>
      </c>
      <c r="F5439" s="11">
        <v>4</v>
      </c>
      <c r="G5439" s="11">
        <v>103381</v>
      </c>
    </row>
    <row r="5440" spans="1:8" x14ac:dyDescent="0.3">
      <c r="A5440" s="11" t="s">
        <v>3013</v>
      </c>
      <c r="B5440" s="11">
        <v>2018</v>
      </c>
      <c r="C5440" s="11" t="s">
        <v>11102</v>
      </c>
      <c r="D5440" s="11" t="s">
        <v>10446</v>
      </c>
      <c r="E5440" s="11"/>
      <c r="F5440" s="11"/>
      <c r="G5440" s="11" t="s">
        <v>3016</v>
      </c>
    </row>
    <row r="5441" spans="1:7" x14ac:dyDescent="0.3">
      <c r="A5441" s="11" t="s">
        <v>4223</v>
      </c>
      <c r="B5441" s="11">
        <v>2023</v>
      </c>
      <c r="C5441" s="11" t="s">
        <v>16420</v>
      </c>
      <c r="D5441" s="11" t="s">
        <v>16421</v>
      </c>
      <c r="E5441" s="11"/>
      <c r="F5441" s="11"/>
      <c r="G5441" s="11" t="s">
        <v>10125</v>
      </c>
    </row>
    <row r="5442" spans="1:7" x14ac:dyDescent="0.3">
      <c r="A5442" s="11" t="s">
        <v>16422</v>
      </c>
      <c r="B5442" s="11">
        <v>2023</v>
      </c>
      <c r="C5442" s="11" t="s">
        <v>16423</v>
      </c>
      <c r="D5442" s="11" t="s">
        <v>16424</v>
      </c>
      <c r="E5442" s="11">
        <v>15</v>
      </c>
      <c r="F5442" s="11">
        <v>3</v>
      </c>
      <c r="G5442" s="11" t="s">
        <v>16425</v>
      </c>
    </row>
    <row r="5443" spans="1:7" x14ac:dyDescent="0.3">
      <c r="A5443" s="11" t="s">
        <v>16426</v>
      </c>
      <c r="B5443" s="11">
        <v>2022</v>
      </c>
      <c r="C5443" s="11" t="s">
        <v>16427</v>
      </c>
      <c r="D5443" s="11" t="s">
        <v>2101</v>
      </c>
      <c r="E5443" s="11">
        <v>12</v>
      </c>
      <c r="F5443" s="11">
        <v>1</v>
      </c>
      <c r="G5443" s="11">
        <v>77</v>
      </c>
    </row>
    <row r="5444" spans="1:7" x14ac:dyDescent="0.3">
      <c r="A5444" s="11" t="s">
        <v>16428</v>
      </c>
      <c r="B5444" s="11">
        <v>2019</v>
      </c>
      <c r="C5444" s="11" t="s">
        <v>16429</v>
      </c>
      <c r="D5444" s="11" t="s">
        <v>16430</v>
      </c>
      <c r="E5444" s="11">
        <v>123</v>
      </c>
      <c r="F5444" s="11"/>
      <c r="G5444" s="11">
        <v>113079</v>
      </c>
    </row>
    <row r="5445" spans="1:7" x14ac:dyDescent="0.3">
      <c r="A5445" s="11" t="s">
        <v>16431</v>
      </c>
      <c r="B5445" s="11">
        <v>2019</v>
      </c>
      <c r="C5445" s="11" t="s">
        <v>16432</v>
      </c>
      <c r="D5445" s="11" t="s">
        <v>16430</v>
      </c>
      <c r="E5445" s="11">
        <v>127</v>
      </c>
      <c r="F5445" s="11"/>
      <c r="G5445" s="11">
        <v>113140</v>
      </c>
    </row>
    <row r="5446" spans="1:7" x14ac:dyDescent="0.3">
      <c r="A5446" s="11" t="s">
        <v>16433</v>
      </c>
      <c r="B5446" s="11">
        <v>2018</v>
      </c>
      <c r="C5446" s="11" t="s">
        <v>16434</v>
      </c>
      <c r="D5446" s="11" t="s">
        <v>16430</v>
      </c>
      <c r="E5446" s="11">
        <v>107</v>
      </c>
      <c r="F5446" s="11"/>
      <c r="G5446" s="11" t="s">
        <v>16435</v>
      </c>
    </row>
    <row r="5447" spans="1:7" x14ac:dyDescent="0.3">
      <c r="A5447" s="11" t="s">
        <v>16436</v>
      </c>
      <c r="B5447" s="11">
        <v>2019</v>
      </c>
      <c r="C5447" s="11" t="s">
        <v>16437</v>
      </c>
      <c r="D5447" s="11" t="s">
        <v>16438</v>
      </c>
      <c r="E5447" s="11">
        <v>279</v>
      </c>
      <c r="F5447" s="11">
        <v>3</v>
      </c>
      <c r="G5447" s="11" t="s">
        <v>16439</v>
      </c>
    </row>
    <row r="5448" spans="1:7" x14ac:dyDescent="0.3">
      <c r="A5448" s="11" t="s">
        <v>16440</v>
      </c>
      <c r="B5448" s="11">
        <v>2016</v>
      </c>
      <c r="C5448" s="11" t="s">
        <v>16441</v>
      </c>
      <c r="D5448" s="11" t="s">
        <v>1991</v>
      </c>
      <c r="E5448" s="11">
        <v>58</v>
      </c>
      <c r="F5448" s="11"/>
      <c r="G5448" s="11" t="s">
        <v>16442</v>
      </c>
    </row>
    <row r="5449" spans="1:7" x14ac:dyDescent="0.3">
      <c r="A5449" s="11" t="s">
        <v>16443</v>
      </c>
      <c r="B5449" s="11">
        <v>2016</v>
      </c>
      <c r="C5449" s="11" t="s">
        <v>16444</v>
      </c>
      <c r="D5449" s="11"/>
      <c r="E5449" s="11"/>
      <c r="F5449" s="11"/>
      <c r="G5449" s="8" t="s">
        <v>16445</v>
      </c>
    </row>
    <row r="5450" spans="1:7" x14ac:dyDescent="0.3">
      <c r="A5450" s="11" t="s">
        <v>16446</v>
      </c>
      <c r="B5450" s="11">
        <v>2019</v>
      </c>
      <c r="C5450" s="11" t="s">
        <v>16447</v>
      </c>
      <c r="D5450" s="11"/>
      <c r="E5450" s="11"/>
      <c r="F5450" s="11"/>
      <c r="G5450" s="8" t="s">
        <v>16448</v>
      </c>
    </row>
    <row r="5451" spans="1:7" x14ac:dyDescent="0.3">
      <c r="A5451" s="11" t="s">
        <v>16449</v>
      </c>
      <c r="B5451" s="11">
        <v>2018</v>
      </c>
      <c r="C5451" s="11" t="s">
        <v>16450</v>
      </c>
      <c r="D5451" s="11" t="s">
        <v>16430</v>
      </c>
      <c r="E5451" s="11">
        <v>111</v>
      </c>
      <c r="F5451" s="11"/>
      <c r="G5451" s="11" t="s">
        <v>16451</v>
      </c>
    </row>
    <row r="5452" spans="1:7" x14ac:dyDescent="0.3">
      <c r="A5452" s="11" t="s">
        <v>10190</v>
      </c>
      <c r="B5452" s="11">
        <v>2017</v>
      </c>
      <c r="C5452" s="11" t="s">
        <v>515</v>
      </c>
      <c r="D5452" s="11" t="s">
        <v>16452</v>
      </c>
      <c r="E5452" s="11"/>
      <c r="F5452" s="11"/>
      <c r="G5452" s="11"/>
    </row>
    <row r="5453" spans="1:7" x14ac:dyDescent="0.3">
      <c r="A5453" s="11" t="s">
        <v>16453</v>
      </c>
      <c r="B5453" s="11">
        <v>2016</v>
      </c>
      <c r="C5453" s="11" t="s">
        <v>16454</v>
      </c>
      <c r="D5453" s="11" t="s">
        <v>16455</v>
      </c>
      <c r="E5453" s="11"/>
      <c r="F5453" s="11"/>
      <c r="G5453" s="11"/>
    </row>
    <row r="5454" spans="1:7" x14ac:dyDescent="0.3">
      <c r="A5454" s="11" t="s">
        <v>16456</v>
      </c>
      <c r="B5454" s="11">
        <v>2020</v>
      </c>
      <c r="C5454" s="11" t="s">
        <v>16457</v>
      </c>
      <c r="D5454" s="11" t="s">
        <v>16438</v>
      </c>
      <c r="E5454" s="11">
        <v>283</v>
      </c>
      <c r="F5454" s="11"/>
      <c r="G5454" s="11" t="s">
        <v>16458</v>
      </c>
    </row>
    <row r="5455" spans="1:7" x14ac:dyDescent="0.3">
      <c r="A5455" s="11" t="s">
        <v>16459</v>
      </c>
      <c r="B5455" s="11">
        <v>2016</v>
      </c>
      <c r="C5455" s="11" t="s">
        <v>16460</v>
      </c>
      <c r="D5455" s="11" t="s">
        <v>16461</v>
      </c>
      <c r="E5455" s="11"/>
      <c r="F5455" s="11"/>
      <c r="G5455" s="11" t="s">
        <v>9372</v>
      </c>
    </row>
    <row r="5456" spans="1:7" x14ac:dyDescent="0.3">
      <c r="A5456" s="11" t="s">
        <v>16462</v>
      </c>
      <c r="B5456" s="11">
        <v>2019</v>
      </c>
      <c r="C5456" s="11" t="s">
        <v>16463</v>
      </c>
      <c r="D5456" s="11" t="s">
        <v>16464</v>
      </c>
      <c r="E5456" s="11"/>
      <c r="F5456" s="11"/>
      <c r="G5456" s="11" t="s">
        <v>3293</v>
      </c>
    </row>
    <row r="5457" spans="1:7" x14ac:dyDescent="0.3">
      <c r="A5457" s="11" t="s">
        <v>16465</v>
      </c>
      <c r="B5457" s="11">
        <v>2015</v>
      </c>
      <c r="C5457" s="11" t="s">
        <v>14935</v>
      </c>
      <c r="D5457" s="11" t="s">
        <v>1298</v>
      </c>
      <c r="E5457" s="11">
        <v>521</v>
      </c>
      <c r="F5457" s="11"/>
      <c r="G5457" s="11" t="s">
        <v>16466</v>
      </c>
    </row>
    <row r="5458" spans="1:7" x14ac:dyDescent="0.3">
      <c r="A5458" s="11" t="s">
        <v>16467</v>
      </c>
      <c r="B5458" s="11">
        <v>2019</v>
      </c>
      <c r="C5458" s="11" t="s">
        <v>16468</v>
      </c>
      <c r="D5458" s="11" t="s">
        <v>16430</v>
      </c>
      <c r="E5458" s="11">
        <v>121</v>
      </c>
      <c r="F5458" s="11"/>
      <c r="G5458" s="11" t="s">
        <v>1622</v>
      </c>
    </row>
    <row r="5459" spans="1:7" x14ac:dyDescent="0.3">
      <c r="A5459" s="11" t="s">
        <v>16469</v>
      </c>
      <c r="B5459" s="11">
        <v>2008</v>
      </c>
      <c r="C5459" s="11" t="s">
        <v>16470</v>
      </c>
      <c r="D5459" s="11" t="s">
        <v>16430</v>
      </c>
      <c r="E5459" s="11">
        <v>46</v>
      </c>
      <c r="F5459" s="11"/>
      <c r="G5459" s="11" t="s">
        <v>16471</v>
      </c>
    </row>
    <row r="5460" spans="1:7" x14ac:dyDescent="0.3">
      <c r="A5460" s="11" t="s">
        <v>16472</v>
      </c>
      <c r="B5460" s="11">
        <v>2017</v>
      </c>
      <c r="C5460" s="11" t="s">
        <v>16473</v>
      </c>
      <c r="D5460" s="11" t="s">
        <v>16430</v>
      </c>
      <c r="E5460" s="11">
        <v>95</v>
      </c>
      <c r="F5460" s="11"/>
      <c r="G5460" s="11" t="s">
        <v>16474</v>
      </c>
    </row>
    <row r="5461" spans="1:7" x14ac:dyDescent="0.3">
      <c r="A5461" s="11" t="s">
        <v>16475</v>
      </c>
      <c r="B5461" s="11">
        <v>2019</v>
      </c>
      <c r="C5461" s="11" t="s">
        <v>16476</v>
      </c>
      <c r="D5461" s="11" t="s">
        <v>16430</v>
      </c>
      <c r="E5461" s="11">
        <v>124</v>
      </c>
      <c r="F5461" s="11"/>
      <c r="G5461" s="11">
        <v>113097</v>
      </c>
    </row>
    <row r="5462" spans="1:7" x14ac:dyDescent="0.3">
      <c r="A5462" s="11" t="s">
        <v>16477</v>
      </c>
      <c r="B5462" s="11">
        <v>2011</v>
      </c>
      <c r="C5462" s="11" t="s">
        <v>16478</v>
      </c>
      <c r="D5462" s="11" t="s">
        <v>16430</v>
      </c>
      <c r="E5462" s="11">
        <v>51</v>
      </c>
      <c r="F5462" s="11"/>
      <c r="G5462" s="11" t="s">
        <v>16479</v>
      </c>
    </row>
    <row r="5463" spans="1:7" x14ac:dyDescent="0.3">
      <c r="A5463" s="11" t="s">
        <v>16480</v>
      </c>
      <c r="B5463" s="11">
        <v>2017</v>
      </c>
      <c r="C5463" s="11" t="s">
        <v>16481</v>
      </c>
      <c r="D5463" s="11" t="s">
        <v>16430</v>
      </c>
      <c r="E5463" s="11">
        <v>95</v>
      </c>
      <c r="F5463" s="11"/>
      <c r="G5463" s="11" t="s">
        <v>2242</v>
      </c>
    </row>
    <row r="5464" spans="1:7" x14ac:dyDescent="0.3">
      <c r="A5464" s="11" t="s">
        <v>16482</v>
      </c>
      <c r="B5464" s="11">
        <v>2020</v>
      </c>
      <c r="C5464" s="11" t="s">
        <v>16483</v>
      </c>
      <c r="D5464" s="11" t="s">
        <v>16430</v>
      </c>
      <c r="E5464" s="11">
        <v>130</v>
      </c>
      <c r="F5464" s="11"/>
      <c r="G5464" s="11">
        <v>113232</v>
      </c>
    </row>
    <row r="5465" spans="1:7" x14ac:dyDescent="0.3">
      <c r="A5465" s="11" t="s">
        <v>16484</v>
      </c>
      <c r="B5465" s="11">
        <v>2020</v>
      </c>
      <c r="C5465" s="11" t="s">
        <v>16485</v>
      </c>
      <c r="D5465" s="11" t="s">
        <v>16438</v>
      </c>
      <c r="E5465" s="11">
        <v>281</v>
      </c>
      <c r="F5465" s="11"/>
      <c r="G5465" s="11" t="s">
        <v>16486</v>
      </c>
    </row>
    <row r="5466" spans="1:7" x14ac:dyDescent="0.3">
      <c r="A5466" s="11" t="s">
        <v>16487</v>
      </c>
      <c r="B5466" s="11">
        <v>2018</v>
      </c>
      <c r="C5466" s="11" t="s">
        <v>16488</v>
      </c>
      <c r="D5466" s="11" t="s">
        <v>16430</v>
      </c>
      <c r="E5466" s="11">
        <v>114</v>
      </c>
      <c r="F5466" s="11"/>
      <c r="G5466" s="11" t="s">
        <v>16489</v>
      </c>
    </row>
    <row r="5467" spans="1:7" x14ac:dyDescent="0.3">
      <c r="A5467" s="11" t="s">
        <v>16490</v>
      </c>
      <c r="B5467" s="11">
        <v>2020</v>
      </c>
      <c r="C5467" s="11" t="s">
        <v>16491</v>
      </c>
      <c r="D5467" s="11" t="s">
        <v>1991</v>
      </c>
      <c r="E5467" s="11">
        <v>150</v>
      </c>
      <c r="F5467" s="11"/>
      <c r="G5467" s="11">
        <v>113342</v>
      </c>
    </row>
    <row r="5468" spans="1:7" x14ac:dyDescent="0.3">
      <c r="A5468" s="11" t="s">
        <v>16492</v>
      </c>
      <c r="B5468" s="11">
        <v>2018</v>
      </c>
      <c r="C5468" s="11" t="s">
        <v>16493</v>
      </c>
      <c r="D5468" s="11" t="s">
        <v>16438</v>
      </c>
      <c r="E5468" s="11">
        <v>270</v>
      </c>
      <c r="F5468" s="11"/>
      <c r="G5468" s="11" t="s">
        <v>16494</v>
      </c>
    </row>
    <row r="5469" spans="1:7" x14ac:dyDescent="0.3">
      <c r="A5469" s="11" t="s">
        <v>16495</v>
      </c>
      <c r="B5469" s="11">
        <v>2011</v>
      </c>
      <c r="C5469" s="11" t="s">
        <v>16496</v>
      </c>
      <c r="D5469" s="11" t="s">
        <v>16430</v>
      </c>
      <c r="E5469" s="11">
        <v>50</v>
      </c>
      <c r="F5469" s="11"/>
      <c r="G5469" s="11" t="s">
        <v>16497</v>
      </c>
    </row>
    <row r="5470" spans="1:7" x14ac:dyDescent="0.3">
      <c r="A5470" s="11" t="s">
        <v>16498</v>
      </c>
      <c r="B5470" s="11">
        <v>2010</v>
      </c>
      <c r="C5470" s="11" t="s">
        <v>16499</v>
      </c>
      <c r="D5470" s="11" t="s">
        <v>16430</v>
      </c>
      <c r="E5470" s="11">
        <v>50</v>
      </c>
      <c r="F5470" s="11"/>
      <c r="G5470" s="11" t="s">
        <v>16500</v>
      </c>
    </row>
    <row r="5471" spans="1:7" x14ac:dyDescent="0.3">
      <c r="A5471" s="11" t="s">
        <v>16501</v>
      </c>
      <c r="B5471" s="11">
        <v>2017</v>
      </c>
      <c r="C5471" s="11" t="s">
        <v>16502</v>
      </c>
      <c r="D5471" s="11" t="s">
        <v>16430</v>
      </c>
      <c r="E5471" s="11">
        <v>104</v>
      </c>
      <c r="F5471" s="11"/>
      <c r="G5471" s="11" t="s">
        <v>6842</v>
      </c>
    </row>
    <row r="5472" spans="1:7" x14ac:dyDescent="0.3">
      <c r="A5472" s="11" t="s">
        <v>16503</v>
      </c>
      <c r="B5472" s="11">
        <v>2018</v>
      </c>
      <c r="C5472" s="11" t="s">
        <v>16504</v>
      </c>
      <c r="D5472" s="11" t="s">
        <v>16430</v>
      </c>
      <c r="E5472" s="11">
        <v>107</v>
      </c>
      <c r="F5472" s="11"/>
      <c r="G5472" s="11" t="s">
        <v>16505</v>
      </c>
    </row>
    <row r="5473" spans="1:7" x14ac:dyDescent="0.3">
      <c r="A5473" s="11" t="s">
        <v>16506</v>
      </c>
      <c r="B5473" s="11">
        <v>2018</v>
      </c>
      <c r="C5473" s="11" t="s">
        <v>16507</v>
      </c>
      <c r="D5473" s="11" t="s">
        <v>16430</v>
      </c>
      <c r="E5473" s="11">
        <v>115</v>
      </c>
      <c r="F5473" s="11"/>
      <c r="G5473" s="11" t="s">
        <v>9069</v>
      </c>
    </row>
    <row r="5474" spans="1:7" x14ac:dyDescent="0.3">
      <c r="A5474" s="11" t="s">
        <v>16508</v>
      </c>
      <c r="B5474" s="11">
        <v>2019</v>
      </c>
      <c r="C5474" s="11" t="s">
        <v>16509</v>
      </c>
      <c r="D5474" s="11" t="s">
        <v>16510</v>
      </c>
      <c r="E5474" s="11"/>
      <c r="F5474" s="11"/>
      <c r="G5474" s="11" t="s">
        <v>16511</v>
      </c>
    </row>
    <row r="5475" spans="1:7" x14ac:dyDescent="0.3">
      <c r="A5475" s="11" t="s">
        <v>16512</v>
      </c>
      <c r="B5475" s="11">
        <v>2018</v>
      </c>
      <c r="C5475" s="11" t="s">
        <v>16513</v>
      </c>
      <c r="D5475" s="11" t="s">
        <v>16430</v>
      </c>
      <c r="E5475" s="11">
        <v>105</v>
      </c>
      <c r="F5475" s="11"/>
      <c r="G5475" s="11" t="s">
        <v>16514</v>
      </c>
    </row>
    <row r="5476" spans="1:7" x14ac:dyDescent="0.3">
      <c r="A5476" s="11" t="s">
        <v>16515</v>
      </c>
      <c r="B5476" s="11">
        <v>2015</v>
      </c>
      <c r="C5476" s="11" t="s">
        <v>16516</v>
      </c>
      <c r="D5476" s="11" t="s">
        <v>16430</v>
      </c>
      <c r="E5476" s="11">
        <v>73</v>
      </c>
      <c r="F5476" s="11"/>
      <c r="G5476" s="11" t="s">
        <v>16517</v>
      </c>
    </row>
    <row r="5477" spans="1:7" x14ac:dyDescent="0.3">
      <c r="A5477" s="11" t="s">
        <v>16518</v>
      </c>
      <c r="B5477" s="11">
        <v>2017</v>
      </c>
      <c r="C5477" s="11" t="s">
        <v>16519</v>
      </c>
      <c r="D5477" s="11" t="s">
        <v>16430</v>
      </c>
      <c r="E5477" s="11">
        <v>104</v>
      </c>
      <c r="F5477" s="11"/>
      <c r="G5477" s="11" t="s">
        <v>16520</v>
      </c>
    </row>
    <row r="5478" spans="1:7" x14ac:dyDescent="0.3">
      <c r="A5478" s="11" t="s">
        <v>16521</v>
      </c>
      <c r="B5478" s="11">
        <v>2018</v>
      </c>
      <c r="C5478" s="11" t="s">
        <v>16522</v>
      </c>
      <c r="D5478" s="11" t="s">
        <v>16430</v>
      </c>
      <c r="E5478" s="11">
        <v>113</v>
      </c>
      <c r="F5478" s="11"/>
      <c r="G5478" s="11" t="s">
        <v>3353</v>
      </c>
    </row>
    <row r="5479" spans="1:7" x14ac:dyDescent="0.3">
      <c r="A5479" s="11" t="s">
        <v>16523</v>
      </c>
      <c r="B5479" s="11">
        <v>2016</v>
      </c>
      <c r="C5479" s="11" t="s">
        <v>16524</v>
      </c>
      <c r="D5479" s="11" t="s">
        <v>3559</v>
      </c>
      <c r="E5479" s="11"/>
      <c r="F5479" s="11"/>
      <c r="G5479" s="11" t="s">
        <v>7659</v>
      </c>
    </row>
    <row r="5480" spans="1:7" x14ac:dyDescent="0.3">
      <c r="A5480" s="11" t="s">
        <v>16525</v>
      </c>
      <c r="B5480" s="11">
        <v>2014</v>
      </c>
      <c r="C5480" s="11" t="s">
        <v>16526</v>
      </c>
      <c r="D5480" s="11" t="s">
        <v>16527</v>
      </c>
      <c r="E5480" s="11"/>
      <c r="F5480" s="11"/>
      <c r="G5480" s="11" t="s">
        <v>16528</v>
      </c>
    </row>
    <row r="5481" spans="1:7" x14ac:dyDescent="0.3">
      <c r="A5481" s="11" t="s">
        <v>16529</v>
      </c>
      <c r="B5481" s="11">
        <v>2018</v>
      </c>
      <c r="C5481" s="11" t="s">
        <v>455</v>
      </c>
      <c r="D5481" s="11" t="s">
        <v>16530</v>
      </c>
      <c r="E5481" s="11"/>
      <c r="F5481" s="11"/>
      <c r="G5481" s="11" t="s">
        <v>457</v>
      </c>
    </row>
    <row r="5482" spans="1:7" x14ac:dyDescent="0.3">
      <c r="A5482" s="11" t="s">
        <v>16531</v>
      </c>
      <c r="B5482" s="11">
        <v>2019</v>
      </c>
      <c r="C5482" s="11" t="s">
        <v>10440</v>
      </c>
      <c r="D5482" s="11" t="s">
        <v>16532</v>
      </c>
      <c r="E5482" s="11"/>
      <c r="F5482" s="11"/>
      <c r="G5482" s="11" t="s">
        <v>10442</v>
      </c>
    </row>
    <row r="5483" spans="1:7" x14ac:dyDescent="0.3">
      <c r="A5483" s="11" t="s">
        <v>16533</v>
      </c>
      <c r="B5483" s="11">
        <v>2019</v>
      </c>
      <c r="C5483" s="11" t="s">
        <v>13018</v>
      </c>
      <c r="D5483" s="11" t="s">
        <v>16534</v>
      </c>
      <c r="E5483" s="11"/>
      <c r="F5483" s="11"/>
      <c r="G5483" s="11" t="s">
        <v>16535</v>
      </c>
    </row>
    <row r="5484" spans="1:7" x14ac:dyDescent="0.3">
      <c r="A5484" s="11" t="s">
        <v>11927</v>
      </c>
      <c r="B5484" s="11">
        <v>2018</v>
      </c>
      <c r="C5484" s="11" t="s">
        <v>16536</v>
      </c>
      <c r="D5484" s="11" t="s">
        <v>16537</v>
      </c>
      <c r="E5484" s="11"/>
      <c r="F5484" s="11"/>
      <c r="G5484" s="11" t="s">
        <v>2128</v>
      </c>
    </row>
    <row r="5485" spans="1:7" x14ac:dyDescent="0.3">
      <c r="A5485" s="11" t="s">
        <v>16538</v>
      </c>
      <c r="B5485" s="11">
        <v>2016</v>
      </c>
      <c r="C5485" s="11" t="s">
        <v>11301</v>
      </c>
      <c r="D5485" s="11" t="s">
        <v>16539</v>
      </c>
      <c r="E5485" s="11">
        <v>1</v>
      </c>
      <c r="F5485" s="11"/>
      <c r="G5485" s="11"/>
    </row>
    <row r="5486" spans="1:7" x14ac:dyDescent="0.3">
      <c r="A5486" s="11" t="s">
        <v>16540</v>
      </c>
      <c r="B5486" s="11">
        <v>1986</v>
      </c>
      <c r="C5486" s="11" t="s">
        <v>16541</v>
      </c>
      <c r="D5486" s="11" t="s">
        <v>16542</v>
      </c>
      <c r="E5486" s="11">
        <v>323</v>
      </c>
      <c r="F5486" s="11"/>
      <c r="G5486" s="11" t="s">
        <v>16543</v>
      </c>
    </row>
    <row r="5487" spans="1:7" x14ac:dyDescent="0.3">
      <c r="A5487" s="11" t="s">
        <v>16544</v>
      </c>
      <c r="B5487" s="11">
        <v>2001</v>
      </c>
      <c r="C5487" s="11" t="s">
        <v>16545</v>
      </c>
      <c r="D5487" s="11"/>
      <c r="E5487" s="11"/>
      <c r="F5487" s="11"/>
      <c r="G5487" s="11"/>
    </row>
    <row r="5488" spans="1:7" x14ac:dyDescent="0.3">
      <c r="A5488" s="11" t="s">
        <v>10584</v>
      </c>
      <c r="B5488" s="11">
        <v>1997</v>
      </c>
      <c r="C5488" s="11" t="s">
        <v>563</v>
      </c>
      <c r="D5488" s="11" t="s">
        <v>6435</v>
      </c>
      <c r="E5488" s="11">
        <v>9</v>
      </c>
      <c r="F5488" s="11"/>
      <c r="G5488" s="11" t="s">
        <v>565</v>
      </c>
    </row>
    <row r="5489" spans="1:8" x14ac:dyDescent="0.3">
      <c r="A5489" s="11" t="s">
        <v>16546</v>
      </c>
      <c r="B5489" s="11">
        <v>2014</v>
      </c>
      <c r="C5489" s="11" t="s">
        <v>16547</v>
      </c>
      <c r="D5489" s="11" t="s">
        <v>16548</v>
      </c>
      <c r="E5489" s="11"/>
      <c r="F5489" s="11"/>
      <c r="G5489" s="11"/>
    </row>
    <row r="5490" spans="1:8" x14ac:dyDescent="0.3">
      <c r="A5490" s="11" t="s">
        <v>16549</v>
      </c>
      <c r="B5490" s="11">
        <v>1997</v>
      </c>
      <c r="C5490" s="11" t="s">
        <v>8739</v>
      </c>
      <c r="D5490" s="11" t="s">
        <v>16550</v>
      </c>
      <c r="E5490" s="11">
        <v>45</v>
      </c>
      <c r="F5490" s="11"/>
      <c r="G5490" s="11" t="s">
        <v>8741</v>
      </c>
    </row>
    <row r="5491" spans="1:8" x14ac:dyDescent="0.3">
      <c r="A5491" s="11" t="s">
        <v>16551</v>
      </c>
      <c r="B5491" s="11">
        <v>2014</v>
      </c>
      <c r="C5491" s="11" t="s">
        <v>16552</v>
      </c>
      <c r="D5491" s="11" t="s">
        <v>16553</v>
      </c>
      <c r="E5491" s="11"/>
      <c r="F5491" s="11"/>
      <c r="G5491" s="11"/>
    </row>
    <row r="5492" spans="1:8" x14ac:dyDescent="0.3">
      <c r="A5492" s="11" t="s">
        <v>10595</v>
      </c>
      <c r="B5492" s="11">
        <v>2016</v>
      </c>
      <c r="C5492" s="11" t="s">
        <v>9861</v>
      </c>
      <c r="D5492" s="11" t="s">
        <v>16554</v>
      </c>
      <c r="E5492" s="11"/>
      <c r="F5492" s="11"/>
      <c r="G5492" s="11" t="s">
        <v>9863</v>
      </c>
    </row>
    <row r="5493" spans="1:8" x14ac:dyDescent="0.3">
      <c r="A5493" s="11" t="s">
        <v>10600</v>
      </c>
      <c r="B5493" s="11">
        <v>2017</v>
      </c>
      <c r="C5493" s="11" t="s">
        <v>3847</v>
      </c>
      <c r="D5493" s="11" t="s">
        <v>1091</v>
      </c>
      <c r="E5493" s="11"/>
      <c r="F5493" s="11"/>
      <c r="G5493" s="11" t="s">
        <v>7807</v>
      </c>
    </row>
    <row r="5494" spans="1:8" x14ac:dyDescent="0.3">
      <c r="A5494" s="11" t="s">
        <v>7799</v>
      </c>
      <c r="B5494" s="11">
        <v>2018</v>
      </c>
      <c r="C5494" s="11" t="s">
        <v>5499</v>
      </c>
      <c r="D5494" s="11" t="s">
        <v>6121</v>
      </c>
      <c r="E5494" s="11"/>
      <c r="F5494" s="11"/>
      <c r="G5494" s="11"/>
    </row>
    <row r="5495" spans="1:8" x14ac:dyDescent="0.3">
      <c r="A5495" s="11" t="s">
        <v>10607</v>
      </c>
      <c r="B5495" s="11">
        <v>2019</v>
      </c>
      <c r="C5495" s="11" t="s">
        <v>16555</v>
      </c>
      <c r="D5495" s="11" t="s">
        <v>16556</v>
      </c>
      <c r="E5495" s="11"/>
      <c r="F5495" s="11"/>
      <c r="G5495" s="11"/>
    </row>
    <row r="5496" spans="1:8" x14ac:dyDescent="0.3">
      <c r="A5496" s="11" t="s">
        <v>10190</v>
      </c>
      <c r="B5496" s="11">
        <v>2017</v>
      </c>
      <c r="C5496" s="11" t="s">
        <v>515</v>
      </c>
      <c r="D5496" s="11" t="s">
        <v>16557</v>
      </c>
      <c r="E5496" s="11"/>
      <c r="F5496" s="11"/>
      <c r="G5496" s="11" t="s">
        <v>517</v>
      </c>
    </row>
    <row r="5497" spans="1:8" x14ac:dyDescent="0.3">
      <c r="A5497" s="11" t="s">
        <v>11902</v>
      </c>
      <c r="B5497" s="11">
        <v>2018</v>
      </c>
      <c r="C5497" s="11" t="s">
        <v>16558</v>
      </c>
      <c r="D5497" s="11" t="s">
        <v>3321</v>
      </c>
      <c r="E5497" s="11"/>
      <c r="F5497" s="11"/>
      <c r="G5497" s="11"/>
    </row>
    <row r="5498" spans="1:8" x14ac:dyDescent="0.3">
      <c r="A5498" s="11" t="s">
        <v>16559</v>
      </c>
      <c r="B5498" s="11">
        <v>2011</v>
      </c>
      <c r="C5498" s="11" t="s">
        <v>1469</v>
      </c>
      <c r="D5498" s="11" t="s">
        <v>7466</v>
      </c>
      <c r="E5498" s="11">
        <v>2</v>
      </c>
      <c r="F5498" s="11"/>
      <c r="G5498" s="11" t="s">
        <v>3507</v>
      </c>
    </row>
    <row r="5499" spans="1:8" x14ac:dyDescent="0.3">
      <c r="A5499" s="11" t="s">
        <v>16560</v>
      </c>
      <c r="B5499" s="11">
        <v>2018</v>
      </c>
      <c r="C5499" s="11" t="s">
        <v>16561</v>
      </c>
      <c r="D5499" s="11" t="s">
        <v>16430</v>
      </c>
      <c r="E5499" s="11">
        <v>112</v>
      </c>
      <c r="F5499" s="11"/>
      <c r="G5499" s="11" t="s">
        <v>16562</v>
      </c>
    </row>
    <row r="5500" spans="1:8" x14ac:dyDescent="0.3">
      <c r="A5500" s="11" t="s">
        <v>16563</v>
      </c>
      <c r="B5500" s="11">
        <v>2018</v>
      </c>
      <c r="C5500" s="11" t="s">
        <v>10388</v>
      </c>
      <c r="D5500" s="11" t="s">
        <v>16564</v>
      </c>
      <c r="E5500" s="11"/>
      <c r="F5500" s="11"/>
      <c r="G5500" s="11" t="s">
        <v>10390</v>
      </c>
    </row>
    <row r="5501" spans="1:8" x14ac:dyDescent="0.3">
      <c r="A5501" s="11" t="s">
        <v>16565</v>
      </c>
      <c r="B5501" s="11">
        <v>2016</v>
      </c>
      <c r="C5501" s="11" t="s">
        <v>16566</v>
      </c>
      <c r="D5501" s="11" t="s">
        <v>1091</v>
      </c>
      <c r="E5501" s="11"/>
      <c r="F5501" s="11"/>
      <c r="G5501" s="11" t="s">
        <v>16567</v>
      </c>
    </row>
    <row r="5502" spans="1:8" x14ac:dyDescent="0.3">
      <c r="A5502" s="21" t="s">
        <v>4248</v>
      </c>
      <c r="B5502" s="22">
        <v>2014</v>
      </c>
      <c r="C5502" s="21" t="s">
        <v>16568</v>
      </c>
      <c r="D5502" s="23"/>
      <c r="E5502" s="23"/>
      <c r="F5502" s="23"/>
      <c r="G5502" s="23"/>
      <c r="H5502" s="23"/>
    </row>
    <row r="5503" spans="1:8" x14ac:dyDescent="0.3">
      <c r="A5503" s="21" t="s">
        <v>16569</v>
      </c>
      <c r="B5503" s="22">
        <v>2014</v>
      </c>
      <c r="C5503" s="21" t="s">
        <v>16570</v>
      </c>
      <c r="D5503" s="45" t="s">
        <v>16571</v>
      </c>
      <c r="E5503" s="46"/>
      <c r="F5503" s="23"/>
      <c r="G5503" s="23"/>
      <c r="H5503" s="23"/>
    </row>
    <row r="5504" spans="1:8" x14ac:dyDescent="0.3">
      <c r="A5504" s="21" t="s">
        <v>16572</v>
      </c>
      <c r="B5504" s="22">
        <v>2012</v>
      </c>
      <c r="C5504" s="21" t="s">
        <v>16573</v>
      </c>
      <c r="D5504" s="45" t="s">
        <v>16574</v>
      </c>
      <c r="E5504" s="46"/>
      <c r="F5504" s="23"/>
      <c r="G5504" s="21" t="s">
        <v>1923</v>
      </c>
      <c r="H5504" s="23"/>
    </row>
    <row r="5505" spans="1:8" x14ac:dyDescent="0.3">
      <c r="A5505" s="21" t="s">
        <v>16575</v>
      </c>
      <c r="B5505" s="22">
        <v>2014</v>
      </c>
      <c r="C5505" s="21" t="s">
        <v>16576</v>
      </c>
      <c r="D5505" s="21" t="s">
        <v>16577</v>
      </c>
      <c r="E5505" s="22">
        <v>44</v>
      </c>
      <c r="F5505" s="22">
        <v>2</v>
      </c>
      <c r="G5505" s="21" t="s">
        <v>16578</v>
      </c>
      <c r="H5505" s="23"/>
    </row>
    <row r="5506" spans="1:8" x14ac:dyDescent="0.3">
      <c r="A5506" s="21" t="s">
        <v>16579</v>
      </c>
      <c r="B5506" s="22">
        <v>2012</v>
      </c>
      <c r="C5506" s="21" t="s">
        <v>16580</v>
      </c>
      <c r="D5506" s="45" t="s">
        <v>16581</v>
      </c>
      <c r="E5506" s="46"/>
      <c r="F5506" s="23"/>
      <c r="G5506" s="21" t="s">
        <v>16582</v>
      </c>
      <c r="H5506" s="23"/>
    </row>
    <row r="5507" spans="1:8" x14ac:dyDescent="0.3">
      <c r="A5507" s="21" t="s">
        <v>16583</v>
      </c>
      <c r="B5507" s="22">
        <v>2015</v>
      </c>
      <c r="C5507" s="45" t="s">
        <v>16584</v>
      </c>
      <c r="D5507" s="46"/>
      <c r="E5507" s="23"/>
      <c r="F5507" s="23"/>
      <c r="G5507" s="23"/>
      <c r="H5507" s="23"/>
    </row>
    <row r="5508" spans="1:8" x14ac:dyDescent="0.3">
      <c r="A5508" s="21" t="s">
        <v>16585</v>
      </c>
      <c r="B5508" s="22">
        <v>2012</v>
      </c>
      <c r="C5508" s="21" t="s">
        <v>16586</v>
      </c>
      <c r="D5508" s="21" t="s">
        <v>4715</v>
      </c>
      <c r="E5508" s="22">
        <v>2</v>
      </c>
      <c r="F5508" s="22">
        <v>3</v>
      </c>
      <c r="G5508" s="21" t="s">
        <v>2372</v>
      </c>
      <c r="H5508" s="23"/>
    </row>
    <row r="5509" spans="1:8" x14ac:dyDescent="0.3">
      <c r="A5509" s="21" t="s">
        <v>16587</v>
      </c>
      <c r="B5509" s="22">
        <v>2015</v>
      </c>
      <c r="C5509" s="21" t="s">
        <v>16588</v>
      </c>
      <c r="D5509" s="23"/>
      <c r="E5509" s="23"/>
      <c r="F5509" s="23"/>
      <c r="G5509" s="23"/>
      <c r="H5509" s="23"/>
    </row>
    <row r="5510" spans="1:8" x14ac:dyDescent="0.3">
      <c r="A5510" s="21" t="s">
        <v>16589</v>
      </c>
      <c r="B5510" s="22">
        <v>2014</v>
      </c>
      <c r="C5510" s="21" t="s">
        <v>16590</v>
      </c>
      <c r="D5510" s="21" t="s">
        <v>16591</v>
      </c>
      <c r="E5510" s="23"/>
      <c r="F5510" s="23"/>
      <c r="G5510" s="21" t="s">
        <v>3596</v>
      </c>
      <c r="H5510" s="23"/>
    </row>
    <row r="5511" spans="1:8" x14ac:dyDescent="0.3">
      <c r="A5511" s="21" t="s">
        <v>16592</v>
      </c>
      <c r="B5511" s="22">
        <v>2013</v>
      </c>
      <c r="C5511" s="21" t="s">
        <v>16593</v>
      </c>
      <c r="D5511" s="21" t="s">
        <v>16594</v>
      </c>
      <c r="E5511" s="23"/>
      <c r="F5511" s="23"/>
      <c r="G5511" s="21" t="s">
        <v>3603</v>
      </c>
      <c r="H5511" s="23"/>
    </row>
    <row r="5512" spans="1:8" x14ac:dyDescent="0.3">
      <c r="A5512" s="21" t="s">
        <v>16595</v>
      </c>
      <c r="B5512" s="22">
        <v>2015</v>
      </c>
      <c r="C5512" s="21" t="s">
        <v>16596</v>
      </c>
      <c r="D5512" s="23"/>
      <c r="E5512" s="23"/>
      <c r="F5512" s="23"/>
      <c r="G5512" s="23"/>
      <c r="H5512" s="23"/>
    </row>
    <row r="5513" spans="1:8" x14ac:dyDescent="0.3">
      <c r="A5513" s="21" t="s">
        <v>1371</v>
      </c>
      <c r="B5513" s="22">
        <v>2007</v>
      </c>
      <c r="C5513" s="21" t="s">
        <v>3487</v>
      </c>
      <c r="D5513" s="21" t="s">
        <v>437</v>
      </c>
      <c r="E5513" s="22">
        <v>23</v>
      </c>
      <c r="F5513" s="22">
        <v>4</v>
      </c>
      <c r="G5513" s="21" t="s">
        <v>3488</v>
      </c>
      <c r="H5513" s="23"/>
    </row>
    <row r="5514" spans="1:8" x14ac:dyDescent="0.3">
      <c r="A5514" s="21" t="s">
        <v>16597</v>
      </c>
      <c r="B5514" s="22">
        <v>2013</v>
      </c>
      <c r="C5514" s="21" t="s">
        <v>16598</v>
      </c>
      <c r="D5514" s="21" t="s">
        <v>6796</v>
      </c>
      <c r="E5514" s="22">
        <v>3</v>
      </c>
      <c r="F5514" s="22">
        <v>1</v>
      </c>
      <c r="G5514" s="21" t="s">
        <v>16599</v>
      </c>
      <c r="H5514" s="23"/>
    </row>
    <row r="5515" spans="1:8" x14ac:dyDescent="0.3">
      <c r="A5515" s="21" t="s">
        <v>16600</v>
      </c>
      <c r="B5515" s="22">
        <v>2013</v>
      </c>
      <c r="C5515" s="21" t="s">
        <v>16601</v>
      </c>
      <c r="D5515" s="21" t="s">
        <v>16602</v>
      </c>
      <c r="E5515" s="22">
        <v>53</v>
      </c>
      <c r="F5515" s="22">
        <v>4</v>
      </c>
      <c r="G5515" s="21" t="s">
        <v>16603</v>
      </c>
      <c r="H5515" s="23"/>
    </row>
    <row r="5516" spans="1:8" x14ac:dyDescent="0.3">
      <c r="A5516" s="21" t="s">
        <v>16604</v>
      </c>
      <c r="B5516" s="22">
        <v>2009</v>
      </c>
      <c r="C5516" s="21" t="s">
        <v>8286</v>
      </c>
      <c r="D5516" s="21" t="s">
        <v>6850</v>
      </c>
      <c r="E5516" s="22">
        <v>45</v>
      </c>
      <c r="F5516" s="22">
        <v>4</v>
      </c>
      <c r="G5516" s="21" t="s">
        <v>8287</v>
      </c>
      <c r="H5516" s="23"/>
    </row>
    <row r="5517" spans="1:8" x14ac:dyDescent="0.3">
      <c r="A5517" s="21" t="s">
        <v>16605</v>
      </c>
      <c r="B5517" s="22">
        <v>2012</v>
      </c>
      <c r="C5517" s="21" t="s">
        <v>4879</v>
      </c>
      <c r="D5517" s="21" t="s">
        <v>2724</v>
      </c>
      <c r="E5517" s="22">
        <v>63</v>
      </c>
      <c r="F5517" s="22">
        <v>2</v>
      </c>
      <c r="G5517" s="21" t="s">
        <v>4880</v>
      </c>
      <c r="H5517" s="23"/>
    </row>
    <row r="5518" spans="1:8" x14ac:dyDescent="0.3">
      <c r="A5518" s="21" t="s">
        <v>16606</v>
      </c>
      <c r="B5518" s="22">
        <v>2010</v>
      </c>
      <c r="C5518" s="21" t="s">
        <v>13508</v>
      </c>
      <c r="D5518" s="21" t="s">
        <v>437</v>
      </c>
      <c r="E5518" s="22">
        <v>26</v>
      </c>
      <c r="F5518" s="22">
        <v>3</v>
      </c>
      <c r="G5518" s="21" t="s">
        <v>13509</v>
      </c>
      <c r="H5518" s="23"/>
    </row>
    <row r="5519" spans="1:8" x14ac:dyDescent="0.3">
      <c r="A5519" s="21" t="s">
        <v>16607</v>
      </c>
      <c r="B5519" s="22">
        <v>1994</v>
      </c>
      <c r="C5519" s="21" t="s">
        <v>16608</v>
      </c>
      <c r="D5519" s="21" t="s">
        <v>4554</v>
      </c>
      <c r="E5519" s="23"/>
      <c r="F5519" s="23"/>
      <c r="G5519" s="23"/>
      <c r="H5519" s="23"/>
    </row>
    <row r="5520" spans="1:8" x14ac:dyDescent="0.3">
      <c r="A5520" s="21" t="s">
        <v>16609</v>
      </c>
      <c r="B5520" s="22">
        <v>2011</v>
      </c>
      <c r="C5520" s="21" t="s">
        <v>16610</v>
      </c>
      <c r="D5520" s="21" t="s">
        <v>13854</v>
      </c>
      <c r="E5520" s="23"/>
      <c r="F5520" s="23"/>
      <c r="G5520" s="23"/>
      <c r="H5520" s="23"/>
    </row>
    <row r="5521" spans="1:8" x14ac:dyDescent="0.3">
      <c r="A5521" s="21" t="s">
        <v>16611</v>
      </c>
      <c r="B5521" s="22">
        <v>2012</v>
      </c>
      <c r="C5521" s="21" t="s">
        <v>16612</v>
      </c>
      <c r="D5521" s="45" t="s">
        <v>13562</v>
      </c>
      <c r="E5521" s="46"/>
      <c r="F5521" s="46"/>
      <c r="G5521" s="21" t="s">
        <v>4450</v>
      </c>
      <c r="H5521" s="23"/>
    </row>
    <row r="5522" spans="1:8" x14ac:dyDescent="0.3">
      <c r="A5522" s="21" t="s">
        <v>16613</v>
      </c>
      <c r="B5522" s="22">
        <v>2015</v>
      </c>
      <c r="C5522" s="21" t="s">
        <v>16614</v>
      </c>
      <c r="D5522" s="21" t="s">
        <v>490</v>
      </c>
      <c r="E5522" s="22">
        <v>7</v>
      </c>
      <c r="F5522" s="22">
        <v>2</v>
      </c>
      <c r="G5522" s="21" t="s">
        <v>16615</v>
      </c>
      <c r="H5522" s="23"/>
    </row>
    <row r="5523" spans="1:8" x14ac:dyDescent="0.3">
      <c r="A5523" s="21" t="s">
        <v>16616</v>
      </c>
      <c r="B5523" s="22">
        <v>2019</v>
      </c>
      <c r="C5523" s="21" t="s">
        <v>587</v>
      </c>
      <c r="D5523" s="21" t="s">
        <v>1677</v>
      </c>
      <c r="E5523" s="22">
        <v>14</v>
      </c>
      <c r="F5523" s="22">
        <v>8</v>
      </c>
      <c r="G5523" s="24">
        <v>45673</v>
      </c>
      <c r="H5523" s="23"/>
    </row>
    <row r="5524" spans="1:8" x14ac:dyDescent="0.3">
      <c r="A5524" s="21" t="s">
        <v>16617</v>
      </c>
      <c r="B5524" s="22">
        <v>2018</v>
      </c>
      <c r="C5524" s="21" t="s">
        <v>9524</v>
      </c>
      <c r="D5524" s="21" t="s">
        <v>527</v>
      </c>
      <c r="E5524" s="22">
        <v>51</v>
      </c>
      <c r="F5524" s="22">
        <v>4</v>
      </c>
      <c r="G5524" s="24">
        <v>45687</v>
      </c>
      <c r="H5524" s="23"/>
    </row>
    <row r="5525" spans="1:8" x14ac:dyDescent="0.3">
      <c r="A5525" s="21" t="s">
        <v>16618</v>
      </c>
      <c r="B5525" s="22">
        <v>2019</v>
      </c>
      <c r="C5525" s="21" t="s">
        <v>16619</v>
      </c>
      <c r="D5525" s="21" t="s">
        <v>9713</v>
      </c>
      <c r="E5525" s="23"/>
      <c r="F5525" s="23"/>
      <c r="G5525" s="25">
        <v>45992</v>
      </c>
      <c r="H5525" s="23"/>
    </row>
    <row r="5526" spans="1:8" x14ac:dyDescent="0.3">
      <c r="A5526" s="21" t="s">
        <v>16620</v>
      </c>
      <c r="B5526" s="22">
        <v>2018</v>
      </c>
      <c r="C5526" s="21" t="s">
        <v>9442</v>
      </c>
      <c r="D5526" s="21" t="s">
        <v>715</v>
      </c>
      <c r="E5526" s="22">
        <v>6</v>
      </c>
      <c r="F5526" s="23"/>
      <c r="G5526" s="21" t="s">
        <v>16621</v>
      </c>
      <c r="H5526" s="23"/>
    </row>
    <row r="5527" spans="1:8" x14ac:dyDescent="0.3">
      <c r="A5527" s="21" t="s">
        <v>16622</v>
      </c>
      <c r="B5527" s="22">
        <v>2019</v>
      </c>
      <c r="C5527" s="21" t="s">
        <v>16623</v>
      </c>
      <c r="D5527" s="21" t="s">
        <v>9540</v>
      </c>
      <c r="E5527" s="22">
        <v>40</v>
      </c>
      <c r="F5527" s="22">
        <v>2</v>
      </c>
      <c r="G5527" s="21" t="s">
        <v>16624</v>
      </c>
      <c r="H5527" s="23"/>
    </row>
    <row r="5528" spans="1:8" x14ac:dyDescent="0.3">
      <c r="A5528" s="21" t="s">
        <v>16625</v>
      </c>
      <c r="B5528" s="22">
        <v>2020</v>
      </c>
      <c r="C5528" s="21" t="s">
        <v>9449</v>
      </c>
      <c r="D5528" s="21" t="s">
        <v>991</v>
      </c>
      <c r="E5528" s="22">
        <v>58</v>
      </c>
      <c r="F5528" s="23"/>
      <c r="G5528" s="21" t="s">
        <v>16626</v>
      </c>
      <c r="H5528" s="23"/>
    </row>
    <row r="5529" spans="1:8" x14ac:dyDescent="0.3">
      <c r="A5529" s="21" t="s">
        <v>16627</v>
      </c>
      <c r="B5529" s="22">
        <v>2016</v>
      </c>
      <c r="C5529" s="21" t="s">
        <v>16628</v>
      </c>
      <c r="D5529" s="45" t="s">
        <v>16461</v>
      </c>
      <c r="E5529" s="46"/>
      <c r="F5529" s="46"/>
      <c r="G5529" s="21" t="s">
        <v>16629</v>
      </c>
      <c r="H5529" s="23"/>
    </row>
    <row r="5530" spans="1:8" x14ac:dyDescent="0.3">
      <c r="A5530" s="21" t="s">
        <v>16630</v>
      </c>
      <c r="B5530" s="22">
        <v>2018</v>
      </c>
      <c r="C5530" s="21" t="s">
        <v>16631</v>
      </c>
      <c r="D5530" s="45" t="s">
        <v>16632</v>
      </c>
      <c r="E5530" s="46"/>
      <c r="F5530" s="23"/>
      <c r="G5530" s="21" t="s">
        <v>16633</v>
      </c>
      <c r="H5530" s="23"/>
    </row>
    <row r="5531" spans="1:8" x14ac:dyDescent="0.3">
      <c r="A5531" s="21" t="s">
        <v>16634</v>
      </c>
      <c r="B5531" s="22">
        <v>2007</v>
      </c>
      <c r="C5531" s="21" t="s">
        <v>9667</v>
      </c>
      <c r="D5531" s="21" t="s">
        <v>9565</v>
      </c>
      <c r="E5531" s="22">
        <v>24</v>
      </c>
      <c r="F5531" s="22">
        <v>3</v>
      </c>
      <c r="G5531" s="21" t="s">
        <v>16635</v>
      </c>
      <c r="H5531" s="23"/>
    </row>
    <row r="5532" spans="1:8" x14ac:dyDescent="0.3">
      <c r="A5532" s="21" t="s">
        <v>16636</v>
      </c>
      <c r="B5532" s="22">
        <v>2004</v>
      </c>
      <c r="C5532" s="21" t="s">
        <v>16637</v>
      </c>
      <c r="D5532" s="21" t="s">
        <v>7216</v>
      </c>
      <c r="E5532" s="22">
        <v>28</v>
      </c>
      <c r="F5532" s="22">
        <v>1</v>
      </c>
      <c r="G5532" s="21" t="s">
        <v>7234</v>
      </c>
      <c r="H5532" s="23"/>
    </row>
    <row r="5533" spans="1:8" x14ac:dyDescent="0.3">
      <c r="A5533" s="21" t="s">
        <v>16638</v>
      </c>
      <c r="B5533" s="22">
        <v>2019</v>
      </c>
      <c r="C5533" s="21" t="s">
        <v>16639</v>
      </c>
      <c r="D5533" s="21" t="s">
        <v>9488</v>
      </c>
      <c r="E5533" s="22">
        <v>29</v>
      </c>
      <c r="F5533" s="23"/>
      <c r="G5533" s="21" t="s">
        <v>16640</v>
      </c>
      <c r="H5533" s="23"/>
    </row>
    <row r="5534" spans="1:8" x14ac:dyDescent="0.3">
      <c r="A5534" s="21" t="s">
        <v>16641</v>
      </c>
      <c r="B5534" s="22">
        <v>2018</v>
      </c>
      <c r="C5534" s="21" t="s">
        <v>16642</v>
      </c>
      <c r="D5534" s="45" t="s">
        <v>16643</v>
      </c>
      <c r="E5534" s="46"/>
      <c r="F5534" s="46"/>
      <c r="G5534" s="21" t="s">
        <v>16644</v>
      </c>
      <c r="H5534" s="23"/>
    </row>
    <row r="5535" spans="1:8" x14ac:dyDescent="0.3">
      <c r="A5535" s="21" t="s">
        <v>16645</v>
      </c>
      <c r="B5535" s="22">
        <v>2017</v>
      </c>
      <c r="C5535" s="21" t="s">
        <v>827</v>
      </c>
      <c r="D5535" s="21" t="s">
        <v>16646</v>
      </c>
      <c r="E5535" s="23"/>
      <c r="F5535" s="23"/>
      <c r="G5535" s="25">
        <v>45748</v>
      </c>
      <c r="H5535" s="23"/>
    </row>
    <row r="5536" spans="1:8" x14ac:dyDescent="0.3">
      <c r="A5536" s="21" t="s">
        <v>16647</v>
      </c>
      <c r="B5536" s="22">
        <v>2019</v>
      </c>
      <c r="C5536" s="21" t="s">
        <v>9654</v>
      </c>
      <c r="D5536" s="21" t="s">
        <v>16648</v>
      </c>
      <c r="E5536" s="23"/>
      <c r="F5536" s="23"/>
      <c r="G5536" s="24">
        <v>45675</v>
      </c>
      <c r="H5536" s="23"/>
    </row>
    <row r="5537" spans="1:8" x14ac:dyDescent="0.3">
      <c r="A5537" s="21" t="s">
        <v>16649</v>
      </c>
      <c r="B5537" s="22">
        <v>2017</v>
      </c>
      <c r="C5537" s="21" t="s">
        <v>16650</v>
      </c>
      <c r="D5537" s="45" t="s">
        <v>1665</v>
      </c>
      <c r="E5537" s="46"/>
      <c r="F5537" s="46"/>
      <c r="G5537" s="25">
        <v>45931</v>
      </c>
      <c r="H5537" s="23"/>
    </row>
    <row r="5538" spans="1:8" x14ac:dyDescent="0.3">
      <c r="A5538" s="21" t="s">
        <v>16651</v>
      </c>
      <c r="B5538" s="22">
        <v>2013</v>
      </c>
      <c r="C5538" s="21" t="s">
        <v>572</v>
      </c>
      <c r="D5538" s="45" t="s">
        <v>16652</v>
      </c>
      <c r="E5538" s="46"/>
      <c r="F5538" s="23"/>
      <c r="G5538" s="21" t="s">
        <v>16653</v>
      </c>
      <c r="H5538" s="23"/>
    </row>
    <row r="5539" spans="1:8" x14ac:dyDescent="0.3">
      <c r="A5539" s="21" t="s">
        <v>16654</v>
      </c>
      <c r="B5539" s="22">
        <v>2016</v>
      </c>
      <c r="C5539" s="21" t="s">
        <v>16655</v>
      </c>
      <c r="D5539" s="21" t="s">
        <v>16656</v>
      </c>
      <c r="E5539" s="23"/>
      <c r="F5539" s="23"/>
      <c r="G5539" s="23"/>
      <c r="H5539" s="23"/>
    </row>
    <row r="5540" spans="1:8" x14ac:dyDescent="0.3">
      <c r="A5540" s="21" t="s">
        <v>16657</v>
      </c>
      <c r="B5540" s="22">
        <v>2019</v>
      </c>
      <c r="C5540" s="21" t="s">
        <v>16658</v>
      </c>
      <c r="D5540" s="21" t="s">
        <v>8035</v>
      </c>
      <c r="E5540" s="22">
        <v>53</v>
      </c>
      <c r="F5540" s="22">
        <v>4</v>
      </c>
      <c r="G5540" s="21" t="s">
        <v>16659</v>
      </c>
      <c r="H5540" s="23"/>
    </row>
    <row r="5541" spans="1:8" x14ac:dyDescent="0.3">
      <c r="A5541" s="21" t="s">
        <v>16660</v>
      </c>
      <c r="B5541" s="22">
        <v>2018</v>
      </c>
      <c r="C5541" s="21" t="s">
        <v>16661</v>
      </c>
      <c r="D5541" s="45" t="s">
        <v>16662</v>
      </c>
      <c r="E5541" s="46"/>
      <c r="F5541" s="23"/>
      <c r="G5541" s="21" t="s">
        <v>16663</v>
      </c>
      <c r="H5541" s="23"/>
    </row>
    <row r="5542" spans="1:8" x14ac:dyDescent="0.3">
      <c r="A5542" s="21" t="s">
        <v>16664</v>
      </c>
      <c r="B5542" s="22">
        <v>2019</v>
      </c>
      <c r="C5542" s="21" t="s">
        <v>16665</v>
      </c>
      <c r="D5542" s="21" t="s">
        <v>16666</v>
      </c>
      <c r="E5542" s="22">
        <v>11506</v>
      </c>
      <c r="F5542" s="23"/>
      <c r="G5542" s="21" t="s">
        <v>16667</v>
      </c>
      <c r="H5542" s="23"/>
    </row>
    <row r="5543" spans="1:8" x14ac:dyDescent="0.3">
      <c r="A5543" s="21" t="s">
        <v>16668</v>
      </c>
      <c r="B5543" s="22">
        <v>2019</v>
      </c>
      <c r="C5543" s="21" t="s">
        <v>16669</v>
      </c>
      <c r="D5543" s="45" t="s">
        <v>1064</v>
      </c>
      <c r="E5543" s="46"/>
      <c r="F5543" s="46"/>
      <c r="G5543" s="21" t="s">
        <v>16670</v>
      </c>
      <c r="H5543" s="23"/>
    </row>
    <row r="5544" spans="1:8" x14ac:dyDescent="0.3">
      <c r="A5544" s="21" t="s">
        <v>16671</v>
      </c>
      <c r="B5544" s="22">
        <v>2017</v>
      </c>
      <c r="C5544" s="21" t="s">
        <v>1706</v>
      </c>
      <c r="D5544" s="45" t="s">
        <v>6303</v>
      </c>
      <c r="E5544" s="46"/>
      <c r="F5544" s="23"/>
      <c r="G5544" s="21" t="s">
        <v>16672</v>
      </c>
      <c r="H5544" s="23"/>
    </row>
    <row r="5545" spans="1:8" x14ac:dyDescent="0.3">
      <c r="A5545" s="21" t="s">
        <v>16673</v>
      </c>
      <c r="B5545" s="22">
        <v>2018</v>
      </c>
      <c r="C5545" s="21" t="s">
        <v>1925</v>
      </c>
      <c r="D5545" s="21" t="s">
        <v>9146</v>
      </c>
      <c r="E5545" s="22">
        <v>48</v>
      </c>
      <c r="F5545" s="22">
        <v>12</v>
      </c>
      <c r="G5545" s="21" t="s">
        <v>16674</v>
      </c>
      <c r="H5545" s="23"/>
    </row>
    <row r="5546" spans="1:8" x14ac:dyDescent="0.3">
      <c r="A5546" s="21" t="s">
        <v>16675</v>
      </c>
      <c r="B5546" s="22">
        <v>2019</v>
      </c>
      <c r="C5546" s="21" t="s">
        <v>16676</v>
      </c>
      <c r="D5546" s="21" t="s">
        <v>16677</v>
      </c>
      <c r="E5546" s="22">
        <v>22</v>
      </c>
      <c r="F5546" s="22">
        <v>2</v>
      </c>
      <c r="G5546" s="21" t="s">
        <v>16678</v>
      </c>
      <c r="H5546" s="23"/>
    </row>
    <row r="5547" spans="1:8" x14ac:dyDescent="0.3">
      <c r="A5547" s="21" t="s">
        <v>16679</v>
      </c>
      <c r="B5547" s="22">
        <v>2019</v>
      </c>
      <c r="C5547" s="21" t="s">
        <v>9607</v>
      </c>
      <c r="D5547" s="21" t="s">
        <v>9608</v>
      </c>
      <c r="E5547" s="22">
        <v>94</v>
      </c>
      <c r="F5547" s="23"/>
      <c r="G5547" s="21" t="s">
        <v>16680</v>
      </c>
      <c r="H5547" s="23"/>
    </row>
    <row r="5548" spans="1:8" x14ac:dyDescent="0.3">
      <c r="A5548" s="21" t="s">
        <v>16681</v>
      </c>
      <c r="B5548" s="22">
        <v>2019</v>
      </c>
      <c r="C5548" s="21" t="s">
        <v>16682</v>
      </c>
      <c r="D5548" s="45" t="s">
        <v>16683</v>
      </c>
      <c r="E5548" s="46"/>
      <c r="F5548" s="23"/>
      <c r="G5548" s="21" t="s">
        <v>16684</v>
      </c>
      <c r="H5548" s="23"/>
    </row>
    <row r="5549" spans="1:8" x14ac:dyDescent="0.3">
      <c r="A5549" s="21" t="s">
        <v>16685</v>
      </c>
      <c r="B5549" s="22">
        <v>2020</v>
      </c>
      <c r="C5549" s="21" t="s">
        <v>9636</v>
      </c>
      <c r="D5549" s="21" t="s">
        <v>16686</v>
      </c>
      <c r="E5549" s="22">
        <v>12217</v>
      </c>
      <c r="F5549" s="23"/>
      <c r="G5549" s="21" t="s">
        <v>16687</v>
      </c>
      <c r="H5549" s="23"/>
    </row>
    <row r="5550" spans="1:8" x14ac:dyDescent="0.3">
      <c r="A5550" s="21" t="s">
        <v>16688</v>
      </c>
      <c r="B5550" s="22">
        <v>2018</v>
      </c>
      <c r="C5550" s="21" t="s">
        <v>16689</v>
      </c>
      <c r="D5550" s="21" t="s">
        <v>3517</v>
      </c>
      <c r="E5550" s="22">
        <v>267</v>
      </c>
      <c r="F5550" s="23"/>
      <c r="G5550" s="22" t="s">
        <v>16690</v>
      </c>
      <c r="H5550" s="23"/>
    </row>
    <row r="5551" spans="1:8" x14ac:dyDescent="0.3">
      <c r="A5551" s="21" t="s">
        <v>16691</v>
      </c>
      <c r="B5551" s="22">
        <v>2019</v>
      </c>
      <c r="C5551" s="21" t="s">
        <v>9512</v>
      </c>
      <c r="D5551" s="45" t="s">
        <v>9513</v>
      </c>
      <c r="E5551" s="46"/>
      <c r="F5551" s="23"/>
      <c r="G5551" s="24">
        <v>45675</v>
      </c>
      <c r="H5551" s="23"/>
    </row>
    <row r="5552" spans="1:8" x14ac:dyDescent="0.3">
      <c r="A5552" s="21" t="s">
        <v>16692</v>
      </c>
      <c r="B5552" s="22">
        <v>2015</v>
      </c>
      <c r="C5552" s="21" t="s">
        <v>9647</v>
      </c>
      <c r="D5552" s="21" t="s">
        <v>4818</v>
      </c>
      <c r="E5552" s="22">
        <v>16</v>
      </c>
      <c r="F5552" s="22">
        <v>9</v>
      </c>
      <c r="G5552" s="21" t="s">
        <v>16693</v>
      </c>
      <c r="H5552" s="23"/>
    </row>
    <row r="5553" spans="1:8" x14ac:dyDescent="0.3">
      <c r="A5553" s="21" t="s">
        <v>16694</v>
      </c>
      <c r="B5553" s="22">
        <v>2020</v>
      </c>
      <c r="C5553" s="21" t="s">
        <v>9596</v>
      </c>
      <c r="D5553" s="21" t="s">
        <v>736</v>
      </c>
      <c r="E5553" s="22">
        <v>134</v>
      </c>
      <c r="F5553" s="23"/>
      <c r="G5553" s="22">
        <v>113302</v>
      </c>
      <c r="H5553" s="23"/>
    </row>
    <row r="5554" spans="1:8" x14ac:dyDescent="0.3">
      <c r="A5554" s="21" t="s">
        <v>9516</v>
      </c>
      <c r="B5554" s="22">
        <v>1989</v>
      </c>
      <c r="C5554" s="21" t="s">
        <v>16695</v>
      </c>
      <c r="D5554" s="21" t="s">
        <v>7216</v>
      </c>
      <c r="E5554" s="22">
        <v>13</v>
      </c>
      <c r="F5554" s="22">
        <v>3</v>
      </c>
      <c r="G5554" s="21" t="s">
        <v>16696</v>
      </c>
      <c r="H5554" s="23"/>
    </row>
    <row r="5555" spans="1:8" x14ac:dyDescent="0.3">
      <c r="A5555" s="21" t="s">
        <v>16697</v>
      </c>
      <c r="B5555" s="22">
        <v>2003</v>
      </c>
      <c r="C5555" s="21" t="s">
        <v>9535</v>
      </c>
      <c r="D5555" s="21" t="s">
        <v>7216</v>
      </c>
      <c r="E5555" s="22">
        <v>27</v>
      </c>
      <c r="F5555" s="22">
        <v>1</v>
      </c>
      <c r="G5555" s="21" t="s">
        <v>16698</v>
      </c>
      <c r="H5555" s="23"/>
    </row>
    <row r="5556" spans="1:8" x14ac:dyDescent="0.3">
      <c r="A5556" s="21" t="s">
        <v>16699</v>
      </c>
      <c r="B5556" s="22">
        <v>2005</v>
      </c>
      <c r="C5556" s="21" t="s">
        <v>16700</v>
      </c>
      <c r="D5556" s="21" t="s">
        <v>9503</v>
      </c>
      <c r="E5556" s="22">
        <v>15</v>
      </c>
      <c r="F5556" s="22">
        <v>1</v>
      </c>
      <c r="G5556" s="26">
        <v>45802</v>
      </c>
      <c r="H5556" s="23"/>
    </row>
    <row r="5557" spans="1:8" x14ac:dyDescent="0.3">
      <c r="A5557" s="21" t="s">
        <v>16701</v>
      </c>
      <c r="B5557" s="22">
        <v>2003</v>
      </c>
      <c r="C5557" s="21" t="s">
        <v>9728</v>
      </c>
      <c r="D5557" s="21" t="s">
        <v>7216</v>
      </c>
      <c r="E5557" s="22">
        <v>27</v>
      </c>
      <c r="F5557" s="22">
        <v>3</v>
      </c>
      <c r="G5557" s="21" t="s">
        <v>16702</v>
      </c>
      <c r="H5557" s="23"/>
    </row>
    <row r="5558" spans="1:8" x14ac:dyDescent="0.3">
      <c r="A5558" s="21" t="s">
        <v>16703</v>
      </c>
      <c r="B5558" s="22">
        <v>2014</v>
      </c>
      <c r="C5558" s="21" t="s">
        <v>9629</v>
      </c>
      <c r="D5558" s="21" t="s">
        <v>7216</v>
      </c>
      <c r="E5558" s="22">
        <v>38</v>
      </c>
      <c r="F5558" s="22">
        <v>1</v>
      </c>
      <c r="G5558" s="21" t="s">
        <v>16704</v>
      </c>
      <c r="H5558" s="23"/>
    </row>
    <row r="5559" spans="1:8" x14ac:dyDescent="0.3">
      <c r="A5559" s="21" t="s">
        <v>16705</v>
      </c>
      <c r="B5559" s="22">
        <v>2020</v>
      </c>
      <c r="C5559" s="21" t="s">
        <v>16705</v>
      </c>
      <c r="D5559" s="27" t="s">
        <v>16706</v>
      </c>
      <c r="E5559" s="23"/>
      <c r="F5559" s="23"/>
      <c r="G5559" s="23"/>
      <c r="H5559" s="23"/>
    </row>
    <row r="5560" spans="1:8" x14ac:dyDescent="0.3">
      <c r="A5560" s="21" t="s">
        <v>16707</v>
      </c>
      <c r="B5560" s="22">
        <v>2020</v>
      </c>
      <c r="C5560" s="21" t="s">
        <v>16707</v>
      </c>
      <c r="D5560" s="27" t="s">
        <v>16708</v>
      </c>
      <c r="E5560" s="23"/>
      <c r="F5560" s="23"/>
      <c r="G5560" s="23"/>
      <c r="H5560" s="23"/>
    </row>
    <row r="5561" spans="1:8" x14ac:dyDescent="0.3">
      <c r="A5561" s="21" t="s">
        <v>9662</v>
      </c>
      <c r="B5561" s="22">
        <v>2002</v>
      </c>
      <c r="C5561" s="21" t="s">
        <v>16709</v>
      </c>
      <c r="D5561" s="21" t="s">
        <v>16710</v>
      </c>
      <c r="E5561" s="23"/>
      <c r="F5561" s="23"/>
      <c r="G5561" s="23"/>
      <c r="H5561" s="23"/>
    </row>
    <row r="5562" spans="1:8" x14ac:dyDescent="0.3">
      <c r="A5562" s="21" t="s">
        <v>1732</v>
      </c>
      <c r="B5562" s="22">
        <v>2020</v>
      </c>
      <c r="C5562" s="21" t="s">
        <v>1733</v>
      </c>
      <c r="D5562" s="47" t="s">
        <v>16711</v>
      </c>
      <c r="E5562" s="46"/>
      <c r="F5562" s="46"/>
      <c r="G5562" s="23"/>
      <c r="H5562" s="23"/>
    </row>
    <row r="5563" spans="1:8" x14ac:dyDescent="0.3">
      <c r="A5563" s="21" t="s">
        <v>16712</v>
      </c>
      <c r="B5563" s="22">
        <v>1947</v>
      </c>
      <c r="C5563" s="21" t="s">
        <v>9624</v>
      </c>
      <c r="D5563" s="21" t="s">
        <v>9625</v>
      </c>
      <c r="E5563" s="22">
        <v>18</v>
      </c>
      <c r="F5563" s="22">
        <v>1</v>
      </c>
      <c r="G5563" s="21" t="s">
        <v>16713</v>
      </c>
      <c r="H5563" s="23"/>
    </row>
    <row r="5564" spans="1:8" x14ac:dyDescent="0.3">
      <c r="A5564" s="21" t="s">
        <v>8463</v>
      </c>
      <c r="B5564" s="22">
        <v>1992</v>
      </c>
      <c r="C5564" s="21" t="s">
        <v>16714</v>
      </c>
      <c r="D5564" s="21" t="s">
        <v>1351</v>
      </c>
      <c r="E5564" s="22">
        <v>112</v>
      </c>
      <c r="F5564" s="22">
        <v>1</v>
      </c>
      <c r="G5564" s="21" t="s">
        <v>16715</v>
      </c>
      <c r="H5564" s="23"/>
    </row>
    <row r="5565" spans="1:8" x14ac:dyDescent="0.3">
      <c r="A5565" s="21" t="s">
        <v>16716</v>
      </c>
      <c r="B5565" s="22">
        <v>2019</v>
      </c>
      <c r="C5565" s="21" t="s">
        <v>9604</v>
      </c>
      <c r="D5565" s="45" t="s">
        <v>16717</v>
      </c>
      <c r="E5565" s="46"/>
      <c r="F5565" s="23"/>
      <c r="G5565" s="22" t="s">
        <v>16718</v>
      </c>
      <c r="H5565" s="23"/>
    </row>
    <row r="5566" spans="1:8" x14ac:dyDescent="0.3">
      <c r="A5566" s="21" t="s">
        <v>16719</v>
      </c>
      <c r="B5566" s="22">
        <v>2016</v>
      </c>
      <c r="C5566" s="21" t="s">
        <v>16720</v>
      </c>
      <c r="D5566" s="21" t="s">
        <v>16721</v>
      </c>
      <c r="E5566" s="23"/>
      <c r="F5566" s="23"/>
      <c r="G5566" s="21" t="s">
        <v>10115</v>
      </c>
      <c r="H5566" s="23"/>
    </row>
    <row r="5567" spans="1:8" x14ac:dyDescent="0.3">
      <c r="A5567" s="21" t="s">
        <v>16722</v>
      </c>
      <c r="B5567" s="22">
        <v>2014</v>
      </c>
      <c r="C5567" s="21" t="s">
        <v>16723</v>
      </c>
      <c r="D5567" s="21" t="s">
        <v>1351</v>
      </c>
      <c r="E5567" s="22">
        <v>140</v>
      </c>
      <c r="F5567" s="22">
        <v>4</v>
      </c>
      <c r="G5567" s="21" t="s">
        <v>6824</v>
      </c>
      <c r="H5567" s="23"/>
    </row>
    <row r="5568" spans="1:8" x14ac:dyDescent="0.3">
      <c r="A5568" s="21" t="s">
        <v>16724</v>
      </c>
      <c r="B5568" s="22">
        <v>2015</v>
      </c>
      <c r="C5568" s="21" t="s">
        <v>16725</v>
      </c>
      <c r="D5568" s="45" t="s">
        <v>1615</v>
      </c>
      <c r="E5568" s="46"/>
      <c r="F5568" s="23"/>
      <c r="G5568" s="21" t="s">
        <v>1616</v>
      </c>
      <c r="H5568" s="23"/>
    </row>
    <row r="5569" spans="1:8" x14ac:dyDescent="0.3">
      <c r="A5569" s="21" t="s">
        <v>16726</v>
      </c>
      <c r="B5569" s="22">
        <v>2016</v>
      </c>
      <c r="C5569" s="21" t="s">
        <v>16727</v>
      </c>
      <c r="D5569" s="45" t="s">
        <v>16728</v>
      </c>
      <c r="E5569" s="46"/>
      <c r="F5569" s="23"/>
      <c r="G5569" s="23"/>
      <c r="H5569" s="23"/>
    </row>
    <row r="5570" spans="1:8" x14ac:dyDescent="0.3">
      <c r="A5570" s="21" t="s">
        <v>16729</v>
      </c>
      <c r="B5570" s="22">
        <v>2014</v>
      </c>
      <c r="C5570" s="21" t="s">
        <v>12974</v>
      </c>
      <c r="D5570" s="45" t="s">
        <v>16730</v>
      </c>
      <c r="E5570" s="46"/>
      <c r="F5570" s="23"/>
      <c r="G5570" s="23"/>
      <c r="H5570" s="23"/>
    </row>
    <row r="5571" spans="1:8" x14ac:dyDescent="0.3">
      <c r="A5571" s="21" t="s">
        <v>16731</v>
      </c>
      <c r="B5571" s="22">
        <v>2020</v>
      </c>
      <c r="C5571" s="21" t="s">
        <v>16732</v>
      </c>
      <c r="D5571" s="21" t="s">
        <v>9457</v>
      </c>
      <c r="E5571" s="22">
        <v>38</v>
      </c>
      <c r="F5571" s="23"/>
      <c r="G5571" s="22">
        <v>100311</v>
      </c>
      <c r="H5571" s="23"/>
    </row>
    <row r="5572" spans="1:8" x14ac:dyDescent="0.3">
      <c r="A5572" s="21" t="s">
        <v>16733</v>
      </c>
      <c r="B5572" s="22">
        <v>2021</v>
      </c>
      <c r="C5572" s="21" t="s">
        <v>16734</v>
      </c>
      <c r="D5572" s="23"/>
      <c r="E5572" s="23"/>
      <c r="F5572" s="23"/>
      <c r="G5572" s="23"/>
      <c r="H5572" s="23"/>
    </row>
    <row r="5573" spans="1:8" x14ac:dyDescent="0.3">
      <c r="A5573" s="21" t="s">
        <v>16735</v>
      </c>
      <c r="B5573" s="22">
        <v>2021</v>
      </c>
      <c r="C5573" s="21" t="s">
        <v>16736</v>
      </c>
      <c r="D5573" s="21" t="s">
        <v>14523</v>
      </c>
      <c r="E5573" s="23"/>
      <c r="F5573" s="23"/>
      <c r="G5573" s="21" t="s">
        <v>4010</v>
      </c>
      <c r="H5573" s="23"/>
    </row>
    <row r="5574" spans="1:8" x14ac:dyDescent="0.3">
      <c r="A5574" s="21" t="s">
        <v>16737</v>
      </c>
      <c r="B5574" s="22">
        <v>2021</v>
      </c>
      <c r="C5574" s="21" t="s">
        <v>16738</v>
      </c>
      <c r="D5574" s="21" t="s">
        <v>13369</v>
      </c>
      <c r="E5574" s="22">
        <v>13</v>
      </c>
      <c r="F5574" s="22">
        <v>5</v>
      </c>
      <c r="G5574" s="22">
        <v>2728</v>
      </c>
      <c r="H5574" s="23"/>
    </row>
    <row r="5575" spans="1:8" x14ac:dyDescent="0.3">
      <c r="A5575" s="21" t="s">
        <v>16739</v>
      </c>
      <c r="B5575" s="22">
        <v>2021</v>
      </c>
      <c r="C5575" s="21" t="s">
        <v>16740</v>
      </c>
      <c r="D5575" s="21" t="s">
        <v>16741</v>
      </c>
      <c r="E5575" s="23"/>
      <c r="F5575" s="23"/>
      <c r="G5575" s="23"/>
      <c r="H5575" s="23"/>
    </row>
    <row r="5576" spans="1:8" x14ac:dyDescent="0.3">
      <c r="A5576" s="21" t="s">
        <v>16742</v>
      </c>
      <c r="B5576" s="23"/>
      <c r="C5576" s="21" t="s">
        <v>16743</v>
      </c>
      <c r="D5576" s="23"/>
      <c r="E5576" s="23"/>
      <c r="F5576" s="23"/>
      <c r="G5576" s="23"/>
      <c r="H5576" s="23"/>
    </row>
    <row r="5577" spans="1:8" x14ac:dyDescent="0.3">
      <c r="A5577" s="21" t="s">
        <v>16744</v>
      </c>
      <c r="B5577" s="22">
        <v>2020</v>
      </c>
      <c r="C5577" s="21" t="s">
        <v>16745</v>
      </c>
      <c r="D5577" s="21" t="s">
        <v>16746</v>
      </c>
      <c r="E5577" s="22">
        <v>89</v>
      </c>
      <c r="F5577" s="23"/>
      <c r="G5577" s="22">
        <v>1553</v>
      </c>
      <c r="H5577" s="23"/>
    </row>
    <row r="5578" spans="1:8" x14ac:dyDescent="0.3">
      <c r="A5578" s="21" t="s">
        <v>16747</v>
      </c>
      <c r="B5578" s="22">
        <v>2021</v>
      </c>
      <c r="C5578" s="21" t="s">
        <v>16748</v>
      </c>
      <c r="D5578" s="21" t="s">
        <v>8508</v>
      </c>
      <c r="E5578" s="22">
        <v>6</v>
      </c>
      <c r="F5578" s="22">
        <v>1</v>
      </c>
      <c r="G5578" s="21" t="s">
        <v>1678</v>
      </c>
      <c r="H5578" s="23"/>
    </row>
    <row r="5579" spans="1:8" x14ac:dyDescent="0.3">
      <c r="A5579" s="21" t="s">
        <v>16749</v>
      </c>
      <c r="B5579" s="22">
        <v>2017</v>
      </c>
      <c r="C5579" s="21" t="s">
        <v>16750</v>
      </c>
      <c r="D5579" s="23"/>
      <c r="E5579" s="23"/>
      <c r="F5579" s="23"/>
      <c r="G5579" s="23"/>
      <c r="H5579" s="23"/>
    </row>
    <row r="5580" spans="1:8" x14ac:dyDescent="0.3">
      <c r="A5580" s="21" t="s">
        <v>16751</v>
      </c>
      <c r="B5580" s="22">
        <v>2009</v>
      </c>
      <c r="C5580" s="21" t="s">
        <v>16752</v>
      </c>
      <c r="D5580" s="21" t="s">
        <v>6108</v>
      </c>
      <c r="E5580" s="22">
        <v>22</v>
      </c>
      <c r="F5580" s="22">
        <v>10</v>
      </c>
      <c r="G5580" s="21" t="s">
        <v>16753</v>
      </c>
      <c r="H5580" s="23"/>
    </row>
    <row r="5581" spans="1:8" x14ac:dyDescent="0.3">
      <c r="A5581" s="21" t="s">
        <v>16754</v>
      </c>
      <c r="B5581" s="22">
        <v>2019</v>
      </c>
      <c r="C5581" s="21" t="s">
        <v>16755</v>
      </c>
      <c r="D5581" s="21" t="s">
        <v>16756</v>
      </c>
      <c r="E5581" s="23"/>
      <c r="F5581" s="23"/>
      <c r="G5581" s="23"/>
      <c r="H5581" s="23"/>
    </row>
    <row r="5582" spans="1:8" x14ac:dyDescent="0.3">
      <c r="A5582" s="21" t="s">
        <v>16757</v>
      </c>
      <c r="B5582" s="22">
        <v>2020</v>
      </c>
      <c r="C5582" s="21" t="s">
        <v>16758</v>
      </c>
      <c r="D5582" s="21" t="s">
        <v>16759</v>
      </c>
      <c r="E5582" s="23"/>
      <c r="F5582" s="23"/>
      <c r="G5582" s="23"/>
      <c r="H5582" s="23"/>
    </row>
    <row r="5583" spans="1:8" x14ac:dyDescent="0.3">
      <c r="A5583" s="21" t="s">
        <v>16760</v>
      </c>
      <c r="B5583" s="22">
        <v>2019</v>
      </c>
      <c r="C5583" s="21" t="s">
        <v>16761</v>
      </c>
      <c r="D5583" s="45" t="s">
        <v>16762</v>
      </c>
      <c r="E5583" s="46"/>
      <c r="F5583" s="23"/>
      <c r="G5583" s="21" t="s">
        <v>12731</v>
      </c>
      <c r="H5583" s="23"/>
    </row>
    <row r="5584" spans="1:8" x14ac:dyDescent="0.3">
      <c r="A5584" s="21" t="s">
        <v>16763</v>
      </c>
      <c r="B5584" s="22">
        <v>2018</v>
      </c>
      <c r="C5584" s="21" t="s">
        <v>16764</v>
      </c>
      <c r="D5584" s="45" t="s">
        <v>5662</v>
      </c>
      <c r="E5584" s="46"/>
      <c r="F5584" s="46"/>
      <c r="G5584" s="21" t="s">
        <v>7361</v>
      </c>
      <c r="H5584" s="23"/>
    </row>
    <row r="5585" spans="1:8" x14ac:dyDescent="0.3">
      <c r="A5585" s="21" t="s">
        <v>16765</v>
      </c>
      <c r="B5585" s="22">
        <v>2019</v>
      </c>
      <c r="C5585" s="21" t="s">
        <v>837</v>
      </c>
      <c r="D5585" s="45" t="s">
        <v>16766</v>
      </c>
      <c r="E5585" s="46"/>
      <c r="F5585" s="46"/>
      <c r="G5585" s="21" t="s">
        <v>839</v>
      </c>
      <c r="H5585" s="23"/>
    </row>
    <row r="5586" spans="1:8" x14ac:dyDescent="0.3">
      <c r="A5586" s="21" t="s">
        <v>16767</v>
      </c>
      <c r="B5586" s="22">
        <v>2019</v>
      </c>
      <c r="C5586" s="21" t="s">
        <v>16768</v>
      </c>
      <c r="D5586" s="21" t="s">
        <v>16769</v>
      </c>
      <c r="E5586" s="21" t="s">
        <v>16770</v>
      </c>
      <c r="F5586" s="22">
        <v>25</v>
      </c>
      <c r="G5586" s="23"/>
      <c r="H5586" s="23"/>
    </row>
    <row r="5587" spans="1:8" x14ac:dyDescent="0.3">
      <c r="A5587" s="21" t="s">
        <v>16771</v>
      </c>
      <c r="B5587" s="22">
        <v>2009</v>
      </c>
      <c r="C5587" s="21" t="s">
        <v>16772</v>
      </c>
      <c r="D5587" s="21" t="s">
        <v>16773</v>
      </c>
      <c r="E5587" s="22">
        <v>2</v>
      </c>
      <c r="F5587" s="23"/>
      <c r="G5587" s="21" t="s">
        <v>2197</v>
      </c>
      <c r="H5587" s="23"/>
    </row>
    <row r="5588" spans="1:8" x14ac:dyDescent="0.3">
      <c r="A5588" s="21" t="s">
        <v>16774</v>
      </c>
      <c r="B5588" s="22">
        <v>2012</v>
      </c>
      <c r="C5588" s="21" t="s">
        <v>16775</v>
      </c>
      <c r="D5588" s="45" t="s">
        <v>11386</v>
      </c>
      <c r="E5588" s="46"/>
      <c r="F5588" s="23"/>
      <c r="G5588" s="21" t="s">
        <v>1935</v>
      </c>
      <c r="H5588" s="23"/>
    </row>
    <row r="5589" spans="1:8" x14ac:dyDescent="0.3">
      <c r="A5589" s="21" t="s">
        <v>16776</v>
      </c>
      <c r="B5589" s="22">
        <v>2016</v>
      </c>
      <c r="C5589" s="21" t="s">
        <v>16777</v>
      </c>
      <c r="D5589" s="45" t="s">
        <v>6300</v>
      </c>
      <c r="E5589" s="46"/>
      <c r="F5589" s="23"/>
      <c r="G5589" s="21" t="s">
        <v>1727</v>
      </c>
      <c r="H5589" s="23"/>
    </row>
    <row r="5590" spans="1:8" x14ac:dyDescent="0.3">
      <c r="A5590" s="21" t="s">
        <v>16778</v>
      </c>
      <c r="B5590" s="22">
        <v>2016</v>
      </c>
      <c r="C5590" s="21" t="s">
        <v>16779</v>
      </c>
      <c r="D5590" s="21" t="s">
        <v>16780</v>
      </c>
      <c r="E5590" s="23"/>
      <c r="F5590" s="23"/>
      <c r="G5590" s="21" t="s">
        <v>648</v>
      </c>
      <c r="H5590" s="23"/>
    </row>
    <row r="5591" spans="1:8" x14ac:dyDescent="0.3">
      <c r="A5591" s="21" t="s">
        <v>16781</v>
      </c>
      <c r="B5591" s="22">
        <v>2017</v>
      </c>
      <c r="C5591" s="21" t="s">
        <v>1706</v>
      </c>
      <c r="D5591" s="45" t="s">
        <v>3393</v>
      </c>
      <c r="E5591" s="46"/>
      <c r="F5591" s="23"/>
      <c r="G5591" s="21" t="s">
        <v>476</v>
      </c>
      <c r="H5591" s="23"/>
    </row>
    <row r="5592" spans="1:8" x14ac:dyDescent="0.3">
      <c r="A5592" s="21" t="s">
        <v>16782</v>
      </c>
      <c r="B5592" s="22">
        <v>2017</v>
      </c>
      <c r="C5592" s="21" t="s">
        <v>1702</v>
      </c>
      <c r="D5592" s="45" t="s">
        <v>16783</v>
      </c>
      <c r="E5592" s="46"/>
      <c r="F5592" s="23"/>
      <c r="G5592" s="21" t="s">
        <v>1704</v>
      </c>
      <c r="H5592" s="23"/>
    </row>
    <row r="5593" spans="1:8" x14ac:dyDescent="0.3">
      <c r="A5593" s="21" t="s">
        <v>16784</v>
      </c>
      <c r="B5593" s="22">
        <v>2017</v>
      </c>
      <c r="C5593" s="21" t="s">
        <v>827</v>
      </c>
      <c r="D5593" s="21" t="s">
        <v>828</v>
      </c>
      <c r="E5593" s="22">
        <v>11</v>
      </c>
      <c r="F5593" s="23"/>
      <c r="G5593" s="23"/>
      <c r="H5593" s="23"/>
    </row>
    <row r="5594" spans="1:8" x14ac:dyDescent="0.3">
      <c r="A5594" s="21" t="s">
        <v>16785</v>
      </c>
      <c r="B5594" s="22">
        <v>2019</v>
      </c>
      <c r="C5594" s="21" t="s">
        <v>16786</v>
      </c>
      <c r="D5594" s="21" t="s">
        <v>16787</v>
      </c>
      <c r="E5594" s="23"/>
      <c r="F5594" s="23"/>
      <c r="G5594" s="21" t="s">
        <v>16788</v>
      </c>
      <c r="H5594" s="23"/>
    </row>
    <row r="5595" spans="1:8" x14ac:dyDescent="0.3">
      <c r="A5595" s="21" t="s">
        <v>16789</v>
      </c>
      <c r="B5595" s="22">
        <v>2019</v>
      </c>
      <c r="C5595" s="21" t="s">
        <v>16790</v>
      </c>
      <c r="D5595" s="45" t="s">
        <v>16791</v>
      </c>
      <c r="E5595" s="46"/>
      <c r="F5595" s="46"/>
      <c r="G5595" s="21" t="s">
        <v>2003</v>
      </c>
      <c r="H5595" s="23"/>
    </row>
    <row r="5596" spans="1:8" x14ac:dyDescent="0.3">
      <c r="A5596" s="21" t="s">
        <v>16792</v>
      </c>
      <c r="B5596" s="22">
        <v>2019</v>
      </c>
      <c r="C5596" s="21" t="s">
        <v>16793</v>
      </c>
      <c r="D5596" s="45" t="s">
        <v>16794</v>
      </c>
      <c r="E5596" s="46"/>
      <c r="F5596" s="23"/>
      <c r="G5596" s="21" t="s">
        <v>1758</v>
      </c>
      <c r="H5596" s="23"/>
    </row>
    <row r="5597" spans="1:8" x14ac:dyDescent="0.3">
      <c r="A5597" s="21" t="s">
        <v>16795</v>
      </c>
      <c r="B5597" s="22">
        <v>2019</v>
      </c>
      <c r="C5597" s="21" t="s">
        <v>16796</v>
      </c>
      <c r="D5597" s="21" t="s">
        <v>16787</v>
      </c>
      <c r="E5597" s="23"/>
      <c r="F5597" s="23"/>
      <c r="G5597" s="21" t="s">
        <v>16797</v>
      </c>
      <c r="H5597" s="23"/>
    </row>
    <row r="5598" spans="1:8" x14ac:dyDescent="0.3">
      <c r="A5598" s="21" t="s">
        <v>16798</v>
      </c>
      <c r="B5598" s="22">
        <v>2020</v>
      </c>
      <c r="C5598" s="21" t="s">
        <v>16799</v>
      </c>
      <c r="D5598" s="21" t="s">
        <v>508</v>
      </c>
      <c r="E5598" s="22">
        <v>20</v>
      </c>
      <c r="F5598" s="22">
        <v>2</v>
      </c>
      <c r="G5598" s="23"/>
      <c r="H5598" s="23"/>
    </row>
    <row r="5599" spans="1:8" x14ac:dyDescent="0.3">
      <c r="A5599" s="21" t="s">
        <v>16800</v>
      </c>
      <c r="B5599" s="22">
        <v>2017</v>
      </c>
      <c r="C5599" s="21" t="s">
        <v>16801</v>
      </c>
      <c r="D5599" s="21" t="s">
        <v>2848</v>
      </c>
      <c r="E5599" s="23"/>
      <c r="F5599" s="23"/>
      <c r="G5599" s="23"/>
      <c r="H5599" s="23"/>
    </row>
    <row r="5600" spans="1:8" x14ac:dyDescent="0.3">
      <c r="A5600" s="21" t="s">
        <v>16802</v>
      </c>
      <c r="B5600" s="22">
        <v>2019</v>
      </c>
      <c r="C5600" s="21" t="s">
        <v>9675</v>
      </c>
      <c r="D5600" s="21" t="s">
        <v>9676</v>
      </c>
      <c r="E5600" s="22">
        <v>19</v>
      </c>
      <c r="F5600" s="22">
        <v>21</v>
      </c>
      <c r="G5600" s="23"/>
      <c r="H5600" s="23"/>
    </row>
    <row r="5601" spans="1:8" x14ac:dyDescent="0.3">
      <c r="A5601" s="21" t="s">
        <v>16803</v>
      </c>
      <c r="B5601" s="22">
        <v>2015</v>
      </c>
      <c r="C5601" s="21" t="s">
        <v>16804</v>
      </c>
      <c r="D5601" s="21" t="s">
        <v>16805</v>
      </c>
      <c r="E5601" s="23"/>
      <c r="F5601" s="23"/>
      <c r="G5601" s="23"/>
      <c r="H5601" s="23"/>
    </row>
    <row r="5602" spans="1:8" x14ac:dyDescent="0.3">
      <c r="A5602" s="21" t="s">
        <v>16806</v>
      </c>
      <c r="B5602" s="22">
        <v>1991</v>
      </c>
      <c r="C5602" s="21" t="s">
        <v>16807</v>
      </c>
      <c r="D5602" s="21" t="s">
        <v>16808</v>
      </c>
      <c r="E5602" s="22">
        <v>3</v>
      </c>
      <c r="F5602" s="23"/>
      <c r="G5602" s="21" t="s">
        <v>16809</v>
      </c>
      <c r="H5602" s="23"/>
    </row>
    <row r="5603" spans="1:8" x14ac:dyDescent="0.3">
      <c r="A5603" s="21" t="s">
        <v>16810</v>
      </c>
      <c r="B5603" s="22">
        <v>2005</v>
      </c>
      <c r="C5603" s="21" t="s">
        <v>16811</v>
      </c>
      <c r="D5603" s="21" t="s">
        <v>16812</v>
      </c>
      <c r="E5603" s="23"/>
      <c r="F5603" s="23"/>
      <c r="G5603" s="21" t="s">
        <v>16813</v>
      </c>
      <c r="H5603" s="23"/>
    </row>
    <row r="5604" spans="1:8" x14ac:dyDescent="0.3">
      <c r="A5604" s="21" t="s">
        <v>16814</v>
      </c>
      <c r="B5604" s="22">
        <v>2009</v>
      </c>
      <c r="C5604" s="21" t="s">
        <v>16815</v>
      </c>
      <c r="D5604" s="21" t="s">
        <v>6108</v>
      </c>
      <c r="E5604" s="22">
        <v>21</v>
      </c>
      <c r="F5604" s="22">
        <v>9</v>
      </c>
      <c r="G5604" s="21" t="s">
        <v>13149</v>
      </c>
      <c r="H5604" s="23"/>
    </row>
    <row r="5605" spans="1:8" x14ac:dyDescent="0.3">
      <c r="A5605" s="21" t="s">
        <v>16816</v>
      </c>
      <c r="B5605" s="22">
        <v>2017</v>
      </c>
      <c r="C5605" s="21" t="s">
        <v>16817</v>
      </c>
      <c r="D5605" s="21" t="s">
        <v>16818</v>
      </c>
      <c r="E5605" s="23"/>
      <c r="F5605" s="23"/>
      <c r="G5605" s="23"/>
      <c r="H5605" s="23"/>
    </row>
    <row r="5606" spans="1:8" x14ac:dyDescent="0.3">
      <c r="A5606" s="21" t="s">
        <v>16819</v>
      </c>
      <c r="B5606" s="22">
        <v>2020</v>
      </c>
      <c r="C5606" s="21" t="s">
        <v>16820</v>
      </c>
      <c r="D5606" s="21" t="s">
        <v>16821</v>
      </c>
      <c r="E5606" s="23"/>
      <c r="F5606" s="23"/>
      <c r="G5606" s="23"/>
      <c r="H5606" s="23"/>
    </row>
    <row r="5607" spans="1:8" x14ac:dyDescent="0.3">
      <c r="A5607" s="21" t="s">
        <v>16822</v>
      </c>
      <c r="B5607" s="22">
        <v>2018</v>
      </c>
      <c r="C5607" s="21" t="s">
        <v>6991</v>
      </c>
      <c r="D5607" s="21" t="s">
        <v>16823</v>
      </c>
      <c r="E5607" s="23"/>
      <c r="F5607" s="23"/>
      <c r="G5607" s="23"/>
      <c r="H5607" s="23"/>
    </row>
    <row r="5608" spans="1:8" x14ac:dyDescent="0.3">
      <c r="A5608" s="21" t="s">
        <v>16824</v>
      </c>
      <c r="B5608" s="22">
        <v>2019</v>
      </c>
      <c r="C5608" s="21" t="s">
        <v>16825</v>
      </c>
      <c r="D5608" s="21" t="s">
        <v>16787</v>
      </c>
      <c r="E5608" s="23"/>
      <c r="F5608" s="23"/>
      <c r="G5608" s="23"/>
      <c r="H5608" s="23"/>
    </row>
    <row r="5609" spans="1:8" x14ac:dyDescent="0.3">
      <c r="A5609" s="21" t="s">
        <v>16826</v>
      </c>
      <c r="B5609" s="22">
        <v>2013</v>
      </c>
      <c r="C5609" s="21" t="s">
        <v>16827</v>
      </c>
      <c r="D5609" s="21" t="s">
        <v>16828</v>
      </c>
      <c r="E5609" s="22">
        <v>14</v>
      </c>
      <c r="F5609" s="23"/>
      <c r="G5609" s="23"/>
      <c r="H5609" s="23"/>
    </row>
    <row r="5610" spans="1:8" x14ac:dyDescent="0.3">
      <c r="A5610" s="21" t="s">
        <v>16829</v>
      </c>
      <c r="B5610" s="22">
        <v>2018</v>
      </c>
      <c r="C5610" s="21" t="s">
        <v>16830</v>
      </c>
      <c r="D5610" s="23"/>
      <c r="E5610" s="23"/>
      <c r="F5610" s="23"/>
      <c r="G5610" s="23"/>
      <c r="H5610" s="23"/>
    </row>
    <row r="5611" spans="1:8" x14ac:dyDescent="0.3">
      <c r="A5611" s="21" t="s">
        <v>16831</v>
      </c>
      <c r="B5611" s="22">
        <v>2018</v>
      </c>
      <c r="C5611" s="21" t="s">
        <v>16832</v>
      </c>
      <c r="D5611" s="21" t="s">
        <v>16833</v>
      </c>
      <c r="E5611" s="23"/>
      <c r="F5611" s="23"/>
      <c r="G5611" s="23"/>
      <c r="H5611" s="23"/>
    </row>
    <row r="5612" spans="1:8" x14ac:dyDescent="0.3">
      <c r="A5612" s="21" t="s">
        <v>16834</v>
      </c>
      <c r="B5612" s="22">
        <v>2017</v>
      </c>
      <c r="C5612" s="21" t="s">
        <v>9414</v>
      </c>
      <c r="D5612" s="45" t="s">
        <v>16835</v>
      </c>
      <c r="E5612" s="46"/>
      <c r="F5612" s="46"/>
      <c r="G5612" s="21" t="s">
        <v>7928</v>
      </c>
      <c r="H5612" s="23"/>
    </row>
    <row r="5613" spans="1:8" x14ac:dyDescent="0.3">
      <c r="A5613" s="21" t="s">
        <v>16836</v>
      </c>
      <c r="B5613" s="22">
        <v>2023</v>
      </c>
      <c r="C5613" s="21" t="s">
        <v>16837</v>
      </c>
      <c r="D5613" s="21" t="s">
        <v>16838</v>
      </c>
      <c r="E5613" s="23"/>
      <c r="F5613" s="23"/>
      <c r="G5613" s="23"/>
      <c r="H5613" s="23"/>
    </row>
    <row r="5614" spans="1:8" x14ac:dyDescent="0.3">
      <c r="A5614" s="21" t="s">
        <v>16839</v>
      </c>
      <c r="B5614" s="22">
        <v>2012</v>
      </c>
      <c r="C5614" s="21" t="s">
        <v>16840</v>
      </c>
      <c r="D5614" s="21" t="s">
        <v>16841</v>
      </c>
      <c r="E5614" s="22">
        <v>2</v>
      </c>
      <c r="F5614" s="22">
        <v>3</v>
      </c>
      <c r="G5614" s="23"/>
      <c r="H5614" s="23"/>
    </row>
    <row r="5615" spans="1:8" x14ac:dyDescent="0.3">
      <c r="A5615" s="21" t="s">
        <v>16842</v>
      </c>
      <c r="B5615" s="22">
        <v>2023</v>
      </c>
      <c r="C5615" s="21" t="s">
        <v>16843</v>
      </c>
      <c r="D5615" s="45" t="s">
        <v>16844</v>
      </c>
      <c r="E5615" s="46"/>
      <c r="F5615" s="23"/>
      <c r="G5615" s="21" t="s">
        <v>2624</v>
      </c>
      <c r="H5615" s="23"/>
    </row>
    <row r="5616" spans="1:8" x14ac:dyDescent="0.3">
      <c r="A5616" s="21" t="s">
        <v>16845</v>
      </c>
      <c r="B5616" s="22">
        <v>2023</v>
      </c>
      <c r="C5616" s="21" t="s">
        <v>16846</v>
      </c>
      <c r="D5616" s="21" t="s">
        <v>16847</v>
      </c>
      <c r="E5616" s="23"/>
      <c r="F5616" s="23"/>
      <c r="G5616" s="23"/>
      <c r="H5616" s="23"/>
    </row>
    <row r="5617" spans="1:8" x14ac:dyDescent="0.3">
      <c r="A5617" s="21" t="s">
        <v>16848</v>
      </c>
      <c r="B5617" s="22">
        <v>2016</v>
      </c>
      <c r="C5617" s="21" t="s">
        <v>16849</v>
      </c>
      <c r="D5617" s="21" t="s">
        <v>16850</v>
      </c>
      <c r="E5617" s="23"/>
      <c r="F5617" s="23"/>
      <c r="G5617" s="23"/>
      <c r="H5617" s="23"/>
    </row>
    <row r="5618" spans="1:8" x14ac:dyDescent="0.3">
      <c r="A5618" s="21" t="s">
        <v>16851</v>
      </c>
      <c r="B5618" s="22">
        <v>2018</v>
      </c>
      <c r="C5618" s="21" t="s">
        <v>16852</v>
      </c>
      <c r="D5618" s="45" t="s">
        <v>16853</v>
      </c>
      <c r="E5618" s="46"/>
      <c r="F5618" s="46"/>
      <c r="G5618" s="23"/>
      <c r="H5618" s="23"/>
    </row>
    <row r="5619" spans="1:8" x14ac:dyDescent="0.3">
      <c r="A5619" s="21" t="s">
        <v>16854</v>
      </c>
      <c r="B5619" s="22">
        <v>2020</v>
      </c>
      <c r="C5619" s="21" t="s">
        <v>16855</v>
      </c>
      <c r="D5619" s="21" t="s">
        <v>16856</v>
      </c>
      <c r="E5619" s="23"/>
      <c r="F5619" s="23"/>
      <c r="G5619" s="23"/>
      <c r="H5619" s="23"/>
    </row>
    <row r="5620" spans="1:8" x14ac:dyDescent="0.3">
      <c r="A5620" s="21" t="s">
        <v>16857</v>
      </c>
      <c r="B5620" s="22">
        <v>2021</v>
      </c>
      <c r="C5620" s="21" t="s">
        <v>16858</v>
      </c>
      <c r="D5620" s="21" t="s">
        <v>11037</v>
      </c>
      <c r="E5620" s="22">
        <v>67</v>
      </c>
      <c r="F5620" s="23"/>
      <c r="G5620" s="21" t="s">
        <v>16859</v>
      </c>
      <c r="H5620" s="23"/>
    </row>
    <row r="5621" spans="1:8" x14ac:dyDescent="0.3">
      <c r="A5621" s="21" t="s">
        <v>16860</v>
      </c>
      <c r="B5621" s="22">
        <v>2022</v>
      </c>
      <c r="C5621" s="21" t="s">
        <v>16861</v>
      </c>
      <c r="D5621" s="21" t="s">
        <v>11037</v>
      </c>
      <c r="E5621" s="22">
        <v>69</v>
      </c>
      <c r="F5621" s="23"/>
      <c r="G5621" s="21" t="s">
        <v>16862</v>
      </c>
      <c r="H5621" s="23"/>
    </row>
    <row r="5622" spans="1:8" x14ac:dyDescent="0.3">
      <c r="A5622" s="21" t="s">
        <v>836</v>
      </c>
      <c r="B5622" s="22">
        <v>2018</v>
      </c>
      <c r="C5622" s="21" t="s">
        <v>837</v>
      </c>
      <c r="D5622" s="21" t="s">
        <v>728</v>
      </c>
      <c r="E5622" s="21" t="s">
        <v>3930</v>
      </c>
      <c r="F5622" s="23"/>
      <c r="G5622" s="23"/>
      <c r="H5622" s="23"/>
    </row>
    <row r="5623" spans="1:8" x14ac:dyDescent="0.3">
      <c r="A5623" s="21" t="s">
        <v>16863</v>
      </c>
      <c r="B5623" s="22">
        <v>2022</v>
      </c>
      <c r="C5623" s="21" t="s">
        <v>16864</v>
      </c>
      <c r="D5623" s="45" t="s">
        <v>16865</v>
      </c>
      <c r="E5623" s="46"/>
      <c r="F5623" s="23"/>
      <c r="G5623" s="23"/>
      <c r="H5623" s="23"/>
    </row>
    <row r="5624" spans="1:8" x14ac:dyDescent="0.3">
      <c r="A5624" s="21" t="s">
        <v>16866</v>
      </c>
      <c r="B5624" s="22">
        <v>2023</v>
      </c>
      <c r="C5624" s="21" t="s">
        <v>16867</v>
      </c>
      <c r="D5624" s="21" t="s">
        <v>16868</v>
      </c>
      <c r="E5624" s="23"/>
      <c r="F5624" s="23"/>
      <c r="G5624" s="23"/>
      <c r="H5624" s="23"/>
    </row>
    <row r="5625" spans="1:8" x14ac:dyDescent="0.3">
      <c r="A5625" s="21" t="s">
        <v>16869</v>
      </c>
      <c r="B5625" s="22">
        <v>2021</v>
      </c>
      <c r="C5625" s="21" t="s">
        <v>16870</v>
      </c>
      <c r="D5625" s="21" t="s">
        <v>16871</v>
      </c>
      <c r="E5625" s="22">
        <v>1613</v>
      </c>
      <c r="F5625" s="23"/>
      <c r="G5625" s="23"/>
      <c r="H5625" s="23"/>
    </row>
    <row r="5626" spans="1:8" x14ac:dyDescent="0.3">
      <c r="A5626" s="21" t="s">
        <v>16872</v>
      </c>
      <c r="B5626" s="21" t="s">
        <v>4098</v>
      </c>
      <c r="C5626" s="21" t="s">
        <v>16873</v>
      </c>
      <c r="D5626" s="21" t="s">
        <v>16874</v>
      </c>
      <c r="E5626" s="22">
        <v>36</v>
      </c>
      <c r="F5626" s="23"/>
      <c r="G5626" s="23"/>
      <c r="H5626" s="21" t="s">
        <v>16875</v>
      </c>
    </row>
    <row r="5627" spans="1:8" x14ac:dyDescent="0.3">
      <c r="A5627" s="21" t="s">
        <v>16876</v>
      </c>
      <c r="B5627" s="21" t="s">
        <v>4099</v>
      </c>
      <c r="C5627" s="21" t="s">
        <v>16877</v>
      </c>
      <c r="D5627" s="45" t="s">
        <v>16878</v>
      </c>
      <c r="E5627" s="46"/>
      <c r="F5627" s="46"/>
      <c r="G5627" s="21" t="s">
        <v>16879</v>
      </c>
      <c r="H5627" s="23"/>
    </row>
    <row r="5628" spans="1:8" x14ac:dyDescent="0.3">
      <c r="A5628" s="21" t="s">
        <v>16880</v>
      </c>
      <c r="B5628" s="22">
        <v>2024</v>
      </c>
      <c r="C5628" s="21" t="s">
        <v>16881</v>
      </c>
      <c r="D5628" s="45" t="s">
        <v>16882</v>
      </c>
      <c r="E5628" s="46"/>
      <c r="F5628" s="23"/>
      <c r="G5628" s="21" t="s">
        <v>2624</v>
      </c>
      <c r="H5628" s="21" t="s">
        <v>16883</v>
      </c>
    </row>
    <row r="5629" spans="1:8" x14ac:dyDescent="0.3">
      <c r="A5629" s="21" t="s">
        <v>16884</v>
      </c>
      <c r="B5629" s="22">
        <v>2020</v>
      </c>
      <c r="C5629" s="21" t="s">
        <v>16885</v>
      </c>
      <c r="D5629" s="45" t="s">
        <v>846</v>
      </c>
      <c r="E5629" s="46"/>
      <c r="F5629" s="46"/>
      <c r="G5629" s="21" t="s">
        <v>16886</v>
      </c>
      <c r="H5629" s="23"/>
    </row>
    <row r="5630" spans="1:8" x14ac:dyDescent="0.3">
      <c r="A5630" s="21" t="s">
        <v>16887</v>
      </c>
      <c r="B5630" s="22">
        <v>2015</v>
      </c>
      <c r="C5630" s="21" t="s">
        <v>16888</v>
      </c>
      <c r="D5630" s="21" t="s">
        <v>4554</v>
      </c>
      <c r="E5630" s="23"/>
      <c r="F5630" s="23"/>
      <c r="G5630" s="23"/>
      <c r="H5630" s="23"/>
    </row>
    <row r="5631" spans="1:8" x14ac:dyDescent="0.3">
      <c r="A5631" s="21" t="s">
        <v>16889</v>
      </c>
      <c r="B5631" s="22">
        <v>1997</v>
      </c>
      <c r="C5631" s="21" t="s">
        <v>1289</v>
      </c>
      <c r="D5631" s="21" t="s">
        <v>16890</v>
      </c>
      <c r="E5631" s="22">
        <v>1</v>
      </c>
      <c r="F5631" s="23"/>
      <c r="G5631" s="23"/>
      <c r="H5631" s="23"/>
    </row>
    <row r="5632" spans="1:8" x14ac:dyDescent="0.3">
      <c r="A5632" s="21" t="s">
        <v>16891</v>
      </c>
      <c r="B5632" s="22">
        <v>2017</v>
      </c>
      <c r="C5632" s="21" t="s">
        <v>16892</v>
      </c>
      <c r="D5632" s="45" t="s">
        <v>14669</v>
      </c>
      <c r="E5632" s="46"/>
      <c r="F5632" s="23"/>
      <c r="G5632" s="21" t="s">
        <v>16893</v>
      </c>
      <c r="H5632" s="23"/>
    </row>
    <row r="5633" spans="1:8" x14ac:dyDescent="0.3">
      <c r="A5633" s="21" t="s">
        <v>16894</v>
      </c>
      <c r="B5633" s="22">
        <v>2023</v>
      </c>
      <c r="C5633" s="21" t="s">
        <v>16895</v>
      </c>
      <c r="D5633" s="21" t="s">
        <v>16868</v>
      </c>
      <c r="E5633" s="23"/>
      <c r="F5633" s="23"/>
      <c r="G5633" s="23"/>
      <c r="H5633" s="23"/>
    </row>
    <row r="5634" spans="1:8" x14ac:dyDescent="0.3">
      <c r="A5634" s="21" t="s">
        <v>16896</v>
      </c>
      <c r="B5634" s="22">
        <v>2023</v>
      </c>
      <c r="C5634" s="21" t="s">
        <v>16897</v>
      </c>
      <c r="D5634" s="21" t="s">
        <v>16898</v>
      </c>
      <c r="E5634" s="23"/>
      <c r="F5634" s="23"/>
      <c r="G5634" s="23"/>
      <c r="H5634" s="23"/>
    </row>
    <row r="5635" spans="1:8" x14ac:dyDescent="0.3">
      <c r="A5635" s="21" t="s">
        <v>16899</v>
      </c>
      <c r="B5635" s="22">
        <v>2023</v>
      </c>
      <c r="C5635" s="21" t="s">
        <v>16900</v>
      </c>
      <c r="D5635" s="21" t="s">
        <v>16901</v>
      </c>
      <c r="E5635" s="23"/>
      <c r="F5635" s="23"/>
      <c r="G5635" s="21" t="s">
        <v>16902</v>
      </c>
      <c r="H5635" s="23"/>
    </row>
    <row r="5636" spans="1:8" x14ac:dyDescent="0.3">
      <c r="A5636" s="21" t="s">
        <v>1079</v>
      </c>
      <c r="B5636" s="22">
        <v>2019</v>
      </c>
      <c r="C5636" s="21" t="s">
        <v>1080</v>
      </c>
      <c r="D5636" s="21" t="s">
        <v>16903</v>
      </c>
      <c r="E5636" s="23"/>
      <c r="F5636" s="23"/>
      <c r="G5636" s="23"/>
      <c r="H5636" s="23"/>
    </row>
    <row r="5637" spans="1:8" x14ac:dyDescent="0.3">
      <c r="A5637" s="21" t="s">
        <v>16904</v>
      </c>
      <c r="B5637" s="22">
        <v>2016</v>
      </c>
      <c r="C5637" s="21" t="s">
        <v>16905</v>
      </c>
      <c r="D5637" s="45" t="s">
        <v>10593</v>
      </c>
      <c r="E5637" s="46"/>
      <c r="F5637" s="46"/>
      <c r="G5637" s="21" t="s">
        <v>16906</v>
      </c>
      <c r="H5637" s="21" t="s">
        <v>16907</v>
      </c>
    </row>
    <row r="5638" spans="1:8" x14ac:dyDescent="0.3">
      <c r="A5638" s="21" t="s">
        <v>16908</v>
      </c>
      <c r="B5638" s="22">
        <v>2021</v>
      </c>
      <c r="C5638" s="21" t="s">
        <v>16909</v>
      </c>
      <c r="D5638" s="45" t="s">
        <v>16910</v>
      </c>
      <c r="E5638" s="46"/>
      <c r="F5638" s="46"/>
      <c r="G5638" s="21" t="s">
        <v>16911</v>
      </c>
      <c r="H5638" s="21" t="s">
        <v>16912</v>
      </c>
    </row>
    <row r="5639" spans="1:8" x14ac:dyDescent="0.3">
      <c r="A5639" s="21" t="s">
        <v>16913</v>
      </c>
      <c r="B5639" s="22">
        <v>2022</v>
      </c>
      <c r="C5639" s="21" t="s">
        <v>16914</v>
      </c>
      <c r="D5639" s="21" t="s">
        <v>975</v>
      </c>
      <c r="E5639" s="23"/>
      <c r="F5639" s="23"/>
      <c r="G5639" s="23"/>
      <c r="H5639" s="23"/>
    </row>
    <row r="5640" spans="1:8" x14ac:dyDescent="0.3">
      <c r="A5640" s="21" t="s">
        <v>16915</v>
      </c>
      <c r="B5640" s="22">
        <v>2023</v>
      </c>
      <c r="C5640" s="21" t="s">
        <v>16916</v>
      </c>
      <c r="D5640" s="21" t="s">
        <v>16917</v>
      </c>
      <c r="E5640" s="23"/>
      <c r="F5640" s="23"/>
      <c r="G5640" s="23"/>
      <c r="H5640" s="23"/>
    </row>
    <row r="5641" spans="1:8" x14ac:dyDescent="0.3">
      <c r="A5641" s="21" t="s">
        <v>16918</v>
      </c>
      <c r="B5641" s="22">
        <v>2023</v>
      </c>
      <c r="C5641" s="21" t="s">
        <v>16919</v>
      </c>
      <c r="D5641" s="21" t="s">
        <v>16868</v>
      </c>
      <c r="E5641" s="23"/>
      <c r="F5641" s="23"/>
      <c r="G5641" s="23"/>
      <c r="H5641" s="23"/>
    </row>
    <row r="5642" spans="1:8" x14ac:dyDescent="0.3">
      <c r="A5642" s="21" t="s">
        <v>16920</v>
      </c>
      <c r="B5642" s="22">
        <v>2020</v>
      </c>
      <c r="C5642" s="21" t="s">
        <v>16921</v>
      </c>
      <c r="D5642" s="45" t="s">
        <v>16922</v>
      </c>
      <c r="E5642" s="46"/>
      <c r="F5642" s="23"/>
      <c r="G5642" s="21" t="s">
        <v>5395</v>
      </c>
      <c r="H5642" s="21" t="s">
        <v>5396</v>
      </c>
    </row>
    <row r="5643" spans="1:8" x14ac:dyDescent="0.3">
      <c r="A5643" s="21" t="s">
        <v>16923</v>
      </c>
      <c r="B5643" s="22">
        <v>2021</v>
      </c>
      <c r="C5643" s="21" t="s">
        <v>16924</v>
      </c>
      <c r="D5643" s="45" t="s">
        <v>16925</v>
      </c>
      <c r="E5643" s="46"/>
      <c r="F5643" s="23"/>
      <c r="G5643" s="21" t="s">
        <v>16926</v>
      </c>
      <c r="H5643" s="23"/>
    </row>
    <row r="5644" spans="1:8" x14ac:dyDescent="0.3">
      <c r="A5644" s="21" t="s">
        <v>16927</v>
      </c>
      <c r="B5644" s="22">
        <v>2024</v>
      </c>
      <c r="C5644" s="21" t="s">
        <v>16928</v>
      </c>
      <c r="D5644" s="45" t="s">
        <v>16929</v>
      </c>
      <c r="E5644" s="46"/>
      <c r="F5644" s="46"/>
      <c r="G5644" s="21" t="s">
        <v>16930</v>
      </c>
      <c r="H5644" s="21" t="s">
        <v>16931</v>
      </c>
    </row>
    <row r="5645" spans="1:8" x14ac:dyDescent="0.3">
      <c r="A5645" s="21" t="s">
        <v>16932</v>
      </c>
      <c r="B5645" s="22">
        <v>2021</v>
      </c>
      <c r="C5645" s="21" t="s">
        <v>16933</v>
      </c>
      <c r="D5645" s="45" t="s">
        <v>16934</v>
      </c>
      <c r="E5645" s="46"/>
      <c r="F5645" s="46"/>
      <c r="G5645" s="21" t="s">
        <v>16935</v>
      </c>
      <c r="H5645" s="21" t="s">
        <v>16936</v>
      </c>
    </row>
    <row r="5646" spans="1:8" x14ac:dyDescent="0.3">
      <c r="A5646" s="21" t="s">
        <v>16937</v>
      </c>
      <c r="B5646" s="22">
        <v>2017</v>
      </c>
      <c r="C5646" s="21" t="s">
        <v>16938</v>
      </c>
      <c r="D5646" s="21" t="s">
        <v>1091</v>
      </c>
      <c r="E5646" s="22">
        <v>30</v>
      </c>
      <c r="F5646" s="23"/>
      <c r="G5646" s="23"/>
      <c r="H5646" s="23"/>
    </row>
    <row r="5647" spans="1:8" x14ac:dyDescent="0.3">
      <c r="A5647" s="21" t="s">
        <v>16939</v>
      </c>
      <c r="B5647" s="22">
        <v>2024</v>
      </c>
      <c r="C5647" s="21" t="s">
        <v>16940</v>
      </c>
      <c r="D5647" s="45" t="s">
        <v>16941</v>
      </c>
      <c r="E5647" s="46"/>
      <c r="F5647" s="23"/>
      <c r="G5647" s="21" t="s">
        <v>16942</v>
      </c>
      <c r="H5647" s="21" t="s">
        <v>16943</v>
      </c>
    </row>
    <row r="5648" spans="1:8" x14ac:dyDescent="0.3">
      <c r="A5648" s="21" t="s">
        <v>16944</v>
      </c>
      <c r="B5648" s="22">
        <v>2024</v>
      </c>
      <c r="C5648" s="21" t="s">
        <v>16945</v>
      </c>
      <c r="D5648" s="21" t="s">
        <v>8612</v>
      </c>
      <c r="E5648" s="23"/>
      <c r="F5648" s="23"/>
      <c r="G5648" s="21" t="s">
        <v>16946</v>
      </c>
      <c r="H5648" s="23"/>
    </row>
    <row r="5649" spans="1:8" x14ac:dyDescent="0.3">
      <c r="A5649" s="21" t="s">
        <v>16947</v>
      </c>
      <c r="B5649" s="22">
        <v>2022</v>
      </c>
      <c r="C5649" s="21" t="s">
        <v>16948</v>
      </c>
      <c r="D5649" s="21" t="s">
        <v>7084</v>
      </c>
      <c r="E5649" s="22">
        <v>8</v>
      </c>
      <c r="F5649" s="23"/>
      <c r="G5649" s="21" t="s">
        <v>16949</v>
      </c>
      <c r="H5649" s="23"/>
    </row>
    <row r="5650" spans="1:8" x14ac:dyDescent="0.3">
      <c r="A5650" s="21" t="s">
        <v>16950</v>
      </c>
      <c r="B5650" s="22">
        <v>2020</v>
      </c>
      <c r="C5650" s="21" t="s">
        <v>16951</v>
      </c>
      <c r="D5650" s="21" t="s">
        <v>16952</v>
      </c>
      <c r="E5650" s="22">
        <v>14</v>
      </c>
      <c r="F5650" s="23"/>
      <c r="G5650" s="21" t="s">
        <v>16953</v>
      </c>
      <c r="H5650" s="23"/>
    </row>
    <row r="5651" spans="1:8" x14ac:dyDescent="0.3">
      <c r="A5651" s="21" t="s">
        <v>16848</v>
      </c>
      <c r="B5651" s="21" t="s">
        <v>14312</v>
      </c>
      <c r="C5651" s="21" t="s">
        <v>16954</v>
      </c>
      <c r="D5651" s="21" t="s">
        <v>16850</v>
      </c>
      <c r="E5651" s="23"/>
      <c r="F5651" s="23"/>
      <c r="G5651" s="23"/>
      <c r="H5651" s="23"/>
    </row>
    <row r="5652" spans="1:8" x14ac:dyDescent="0.3">
      <c r="A5652" s="21" t="s">
        <v>16955</v>
      </c>
      <c r="B5652" s="22">
        <v>2020</v>
      </c>
      <c r="C5652" s="21" t="s">
        <v>16956</v>
      </c>
      <c r="D5652" s="21" t="s">
        <v>1720</v>
      </c>
      <c r="E5652" s="23"/>
      <c r="F5652" s="23"/>
      <c r="G5652" s="23"/>
      <c r="H5652" s="23"/>
    </row>
    <row r="5653" spans="1:8" x14ac:dyDescent="0.3">
      <c r="A5653" s="21" t="s">
        <v>16957</v>
      </c>
      <c r="B5653" s="22">
        <v>2017</v>
      </c>
      <c r="C5653" s="21" t="s">
        <v>16958</v>
      </c>
      <c r="D5653" s="45" t="s">
        <v>14673</v>
      </c>
      <c r="E5653" s="46"/>
      <c r="F5653" s="46"/>
      <c r="G5653" s="21" t="s">
        <v>14674</v>
      </c>
      <c r="H5653" s="21" t="s">
        <v>16959</v>
      </c>
    </row>
    <row r="5654" spans="1:8" x14ac:dyDescent="0.3">
      <c r="A5654" s="21" t="s">
        <v>16960</v>
      </c>
      <c r="B5654" s="22">
        <v>2017</v>
      </c>
      <c r="C5654" s="21" t="s">
        <v>16961</v>
      </c>
      <c r="D5654" s="21" t="s">
        <v>16746</v>
      </c>
      <c r="E5654" s="22">
        <v>86</v>
      </c>
      <c r="F5654" s="23"/>
      <c r="G5654" s="22">
        <v>401</v>
      </c>
      <c r="H5654" s="23"/>
    </row>
    <row r="5655" spans="1:8" x14ac:dyDescent="0.3">
      <c r="A5655" s="21" t="s">
        <v>16962</v>
      </c>
      <c r="B5655" s="22">
        <v>2013</v>
      </c>
      <c r="C5655" s="21" t="s">
        <v>13046</v>
      </c>
      <c r="D5655" s="21" t="s">
        <v>16963</v>
      </c>
      <c r="E5655" s="22">
        <v>7814</v>
      </c>
      <c r="F5655" s="23"/>
      <c r="G5655" s="21" t="s">
        <v>7656</v>
      </c>
      <c r="H5655" s="23"/>
    </row>
    <row r="5656" spans="1:8" x14ac:dyDescent="0.3">
      <c r="A5656" s="21" t="s">
        <v>16964</v>
      </c>
      <c r="B5656" s="22">
        <v>2017</v>
      </c>
      <c r="C5656" s="21" t="s">
        <v>827</v>
      </c>
      <c r="D5656" s="21" t="s">
        <v>16952</v>
      </c>
      <c r="E5656" s="22">
        <v>11</v>
      </c>
      <c r="F5656" s="23"/>
      <c r="G5656" s="21" t="s">
        <v>517</v>
      </c>
      <c r="H5656" s="23"/>
    </row>
    <row r="5657" spans="1:8" x14ac:dyDescent="0.3">
      <c r="A5657" s="21" t="s">
        <v>16965</v>
      </c>
      <c r="B5657" s="22">
        <v>2023</v>
      </c>
      <c r="C5657" s="21" t="s">
        <v>16966</v>
      </c>
      <c r="D5657" s="21" t="s">
        <v>16967</v>
      </c>
      <c r="E5657" s="22">
        <v>1613</v>
      </c>
      <c r="F5657" s="23"/>
      <c r="G5657" s="22">
        <v>73</v>
      </c>
      <c r="H5657" s="23"/>
    </row>
    <row r="5658" spans="1:8" x14ac:dyDescent="0.3">
      <c r="A5658" s="21" t="s">
        <v>16968</v>
      </c>
      <c r="B5658" s="22">
        <v>2023</v>
      </c>
      <c r="C5658" s="21" t="s">
        <v>16969</v>
      </c>
      <c r="D5658" s="21" t="s">
        <v>1720</v>
      </c>
      <c r="E5658" s="23"/>
      <c r="F5658" s="23"/>
      <c r="G5658" s="23"/>
      <c r="H5658" s="23"/>
    </row>
    <row r="5659" spans="1:8" x14ac:dyDescent="0.3">
      <c r="A5659" s="21" t="s">
        <v>16970</v>
      </c>
      <c r="B5659" s="22">
        <v>2021</v>
      </c>
      <c r="C5659" s="21" t="s">
        <v>16971</v>
      </c>
      <c r="D5659" s="21" t="s">
        <v>16972</v>
      </c>
      <c r="E5659" s="23"/>
      <c r="F5659" s="23"/>
      <c r="G5659" s="23"/>
      <c r="H5659" s="23"/>
    </row>
    <row r="5660" spans="1:8" x14ac:dyDescent="0.3">
      <c r="A5660" s="21" t="s">
        <v>16973</v>
      </c>
      <c r="B5660" s="22">
        <v>2022</v>
      </c>
      <c r="C5660" s="21" t="s">
        <v>16974</v>
      </c>
      <c r="D5660" s="45" t="s">
        <v>16975</v>
      </c>
      <c r="E5660" s="46"/>
      <c r="F5660" s="46"/>
      <c r="G5660" s="21" t="s">
        <v>16976</v>
      </c>
      <c r="H5660" s="23"/>
    </row>
    <row r="5661" spans="1:8" x14ac:dyDescent="0.3">
      <c r="A5661" s="21" t="s">
        <v>16977</v>
      </c>
      <c r="B5661" s="21" t="s">
        <v>4098</v>
      </c>
      <c r="C5661" s="21" t="s">
        <v>16978</v>
      </c>
      <c r="D5661" s="21" t="s">
        <v>1720</v>
      </c>
      <c r="E5661" s="23"/>
      <c r="F5661" s="23"/>
      <c r="G5661" s="23"/>
      <c r="H5661" s="23"/>
    </row>
    <row r="5662" spans="1:8" x14ac:dyDescent="0.3">
      <c r="A5662" s="21" t="s">
        <v>16979</v>
      </c>
      <c r="B5662" s="22">
        <v>2021</v>
      </c>
      <c r="C5662" s="21" t="s">
        <v>16980</v>
      </c>
      <c r="D5662" s="21" t="s">
        <v>16850</v>
      </c>
      <c r="E5662" s="23"/>
      <c r="F5662" s="23"/>
      <c r="G5662" s="23"/>
      <c r="H5662" s="23"/>
    </row>
    <row r="5663" spans="1:8" x14ac:dyDescent="0.3">
      <c r="A5663" s="21" t="s">
        <v>16981</v>
      </c>
      <c r="B5663" s="22">
        <v>2011</v>
      </c>
      <c r="C5663" s="21" t="s">
        <v>16982</v>
      </c>
      <c r="D5663" s="21" t="s">
        <v>16983</v>
      </c>
      <c r="E5663" s="22">
        <v>27</v>
      </c>
      <c r="F5663" s="22">
        <v>2</v>
      </c>
      <c r="G5663" s="21" t="s">
        <v>9612</v>
      </c>
      <c r="H5663" s="23"/>
    </row>
    <row r="5664" spans="1:8" x14ac:dyDescent="0.3">
      <c r="A5664" s="21" t="s">
        <v>16984</v>
      </c>
      <c r="B5664" s="22">
        <v>2017</v>
      </c>
      <c r="C5664" s="21" t="s">
        <v>16985</v>
      </c>
      <c r="D5664" s="45" t="s">
        <v>16986</v>
      </c>
      <c r="E5664" s="46"/>
      <c r="F5664" s="23"/>
      <c r="G5664" s="21" t="s">
        <v>16987</v>
      </c>
      <c r="H5664" s="23"/>
    </row>
    <row r="5665" spans="1:8" x14ac:dyDescent="0.3">
      <c r="A5665" s="21" t="s">
        <v>16988</v>
      </c>
      <c r="B5665" s="22">
        <v>2021</v>
      </c>
      <c r="C5665" s="21" t="s">
        <v>16989</v>
      </c>
      <c r="D5665" s="21" t="s">
        <v>437</v>
      </c>
      <c r="E5665" s="22">
        <v>118</v>
      </c>
      <c r="F5665" s="23"/>
      <c r="G5665" s="22">
        <v>106692</v>
      </c>
      <c r="H5665" s="23"/>
    </row>
    <row r="5666" spans="1:8" x14ac:dyDescent="0.3">
      <c r="A5666" s="21" t="s">
        <v>16990</v>
      </c>
      <c r="B5666" s="22">
        <v>2014</v>
      </c>
      <c r="C5666" s="21" t="s">
        <v>16991</v>
      </c>
      <c r="D5666" s="45" t="s">
        <v>16992</v>
      </c>
      <c r="E5666" s="46"/>
      <c r="F5666" s="46"/>
      <c r="G5666" s="21" t="s">
        <v>16993</v>
      </c>
      <c r="H5666" s="23"/>
    </row>
    <row r="5667" spans="1:8" x14ac:dyDescent="0.3">
      <c r="A5667" s="21" t="s">
        <v>16994</v>
      </c>
      <c r="B5667" s="22">
        <v>2018</v>
      </c>
      <c r="C5667" s="21" t="s">
        <v>16995</v>
      </c>
      <c r="D5667" s="21" t="s">
        <v>16996</v>
      </c>
      <c r="E5667" s="23"/>
      <c r="F5667" s="23"/>
      <c r="G5667" s="23"/>
      <c r="H5667" s="23"/>
    </row>
    <row r="5668" spans="1:8" x14ac:dyDescent="0.3">
      <c r="A5668" s="21" t="s">
        <v>16997</v>
      </c>
      <c r="B5668" s="22">
        <v>2021</v>
      </c>
      <c r="C5668" s="21" t="s">
        <v>16998</v>
      </c>
      <c r="D5668" s="45" t="s">
        <v>16999</v>
      </c>
      <c r="E5668" s="46"/>
      <c r="F5668" s="46"/>
      <c r="G5668" s="21" t="s">
        <v>17000</v>
      </c>
      <c r="H5668" s="23"/>
    </row>
    <row r="5669" spans="1:8" x14ac:dyDescent="0.3">
      <c r="A5669" s="21" t="s">
        <v>17001</v>
      </c>
      <c r="B5669" s="22">
        <v>2023</v>
      </c>
      <c r="C5669" s="21" t="s">
        <v>17002</v>
      </c>
      <c r="D5669" s="21" t="s">
        <v>17003</v>
      </c>
      <c r="E5669" s="22">
        <v>647</v>
      </c>
      <c r="F5669" s="23"/>
      <c r="G5669" s="21" t="s">
        <v>17004</v>
      </c>
      <c r="H5669" s="21" t="s">
        <v>17005</v>
      </c>
    </row>
    <row r="5670" spans="1:8" x14ac:dyDescent="0.3">
      <c r="A5670" s="21" t="s">
        <v>17006</v>
      </c>
      <c r="B5670" s="22">
        <v>2023</v>
      </c>
      <c r="C5670" s="21" t="s">
        <v>17007</v>
      </c>
      <c r="D5670" s="21" t="s">
        <v>1720</v>
      </c>
      <c r="E5670" s="23"/>
      <c r="F5670" s="23"/>
      <c r="G5670" s="23"/>
      <c r="H5670" s="23"/>
    </row>
    <row r="5671" spans="1:8" x14ac:dyDescent="0.3">
      <c r="A5671" s="21" t="s">
        <v>17008</v>
      </c>
      <c r="B5671" s="22">
        <v>2021</v>
      </c>
      <c r="C5671" s="21" t="s">
        <v>17009</v>
      </c>
      <c r="D5671" s="45" t="s">
        <v>17010</v>
      </c>
      <c r="E5671" s="46"/>
      <c r="F5671" s="23"/>
      <c r="G5671" s="23"/>
      <c r="H5671" s="23"/>
    </row>
    <row r="5672" spans="1:8" x14ac:dyDescent="0.3">
      <c r="A5672" s="21" t="s">
        <v>17011</v>
      </c>
      <c r="B5672" s="22">
        <v>2020</v>
      </c>
      <c r="C5672" s="21" t="s">
        <v>17012</v>
      </c>
      <c r="D5672" s="21" t="s">
        <v>828</v>
      </c>
      <c r="E5672" s="22">
        <v>14</v>
      </c>
      <c r="F5672" s="23"/>
      <c r="G5672" s="21" t="s">
        <v>17013</v>
      </c>
      <c r="H5672" s="23"/>
    </row>
    <row r="5673" spans="1:8" x14ac:dyDescent="0.3">
      <c r="A5673" s="21" t="s">
        <v>16970</v>
      </c>
      <c r="B5673" s="22">
        <v>2024</v>
      </c>
      <c r="C5673" s="21" t="s">
        <v>17014</v>
      </c>
      <c r="D5673" s="21" t="s">
        <v>17015</v>
      </c>
      <c r="E5673" s="23"/>
      <c r="F5673" s="23"/>
      <c r="G5673" s="23"/>
      <c r="H5673" s="23"/>
    </row>
    <row r="5674" spans="1:8" x14ac:dyDescent="0.3">
      <c r="A5674" s="21" t="s">
        <v>17016</v>
      </c>
      <c r="B5674" s="22">
        <v>2020</v>
      </c>
      <c r="C5674" s="21" t="s">
        <v>17017</v>
      </c>
      <c r="D5674" s="45" t="s">
        <v>7590</v>
      </c>
      <c r="E5674" s="46"/>
      <c r="F5674" s="23"/>
      <c r="G5674" s="21" t="s">
        <v>10426</v>
      </c>
      <c r="H5674" s="23"/>
    </row>
    <row r="5675" spans="1:8" x14ac:dyDescent="0.3">
      <c r="A5675" s="21" t="s">
        <v>17018</v>
      </c>
      <c r="B5675" s="22">
        <v>2021</v>
      </c>
      <c r="C5675" s="21" t="s">
        <v>17019</v>
      </c>
      <c r="D5675" s="21" t="s">
        <v>17020</v>
      </c>
      <c r="E5675" s="23"/>
      <c r="F5675" s="23"/>
      <c r="G5675" s="21" t="s">
        <v>17021</v>
      </c>
      <c r="H5675" s="23"/>
    </row>
    <row r="5676" spans="1:8" x14ac:dyDescent="0.3">
      <c r="A5676" s="21" t="s">
        <v>17022</v>
      </c>
      <c r="B5676" s="22">
        <v>2023</v>
      </c>
      <c r="C5676" s="21" t="s">
        <v>17023</v>
      </c>
      <c r="D5676" s="45" t="s">
        <v>17024</v>
      </c>
      <c r="E5676" s="46"/>
      <c r="F5676" s="23"/>
      <c r="G5676" s="21" t="s">
        <v>1930</v>
      </c>
      <c r="H5676" s="21" t="s">
        <v>17025</v>
      </c>
    </row>
    <row r="5677" spans="1:8" x14ac:dyDescent="0.3">
      <c r="A5677" s="21" t="s">
        <v>17026</v>
      </c>
      <c r="B5677" s="22">
        <v>2023</v>
      </c>
      <c r="C5677" s="21" t="s">
        <v>17027</v>
      </c>
      <c r="D5677" s="45" t="s">
        <v>17028</v>
      </c>
      <c r="E5677" s="46"/>
      <c r="F5677" s="23"/>
      <c r="G5677" s="21" t="s">
        <v>2326</v>
      </c>
      <c r="H5677" s="23"/>
    </row>
    <row r="5678" spans="1:8" x14ac:dyDescent="0.3">
      <c r="A5678" s="21" t="s">
        <v>17029</v>
      </c>
      <c r="B5678" s="21" t="s">
        <v>4098</v>
      </c>
      <c r="C5678" s="21" t="s">
        <v>17030</v>
      </c>
      <c r="D5678" s="45" t="s">
        <v>17031</v>
      </c>
      <c r="E5678" s="46"/>
      <c r="F5678" s="46"/>
      <c r="G5678" s="21" t="s">
        <v>17032</v>
      </c>
      <c r="H5678" s="21" t="s">
        <v>17033</v>
      </c>
    </row>
    <row r="5679" spans="1:8" x14ac:dyDescent="0.3">
      <c r="A5679" s="21" t="s">
        <v>17034</v>
      </c>
      <c r="B5679" s="21" t="s">
        <v>4099</v>
      </c>
      <c r="C5679" s="21" t="s">
        <v>17035</v>
      </c>
      <c r="D5679" s="45" t="s">
        <v>17036</v>
      </c>
      <c r="E5679" s="46"/>
      <c r="F5679" s="46"/>
      <c r="G5679" s="21" t="s">
        <v>13655</v>
      </c>
      <c r="H5679" s="23"/>
    </row>
    <row r="5680" spans="1:8" x14ac:dyDescent="0.3">
      <c r="A5680" s="21" t="s">
        <v>17037</v>
      </c>
      <c r="B5680" s="22">
        <v>2022</v>
      </c>
      <c r="C5680" s="21" t="s">
        <v>17038</v>
      </c>
      <c r="D5680" s="21" t="s">
        <v>768</v>
      </c>
      <c r="E5680" s="22">
        <v>490</v>
      </c>
      <c r="F5680" s="23"/>
      <c r="G5680" s="21" t="s">
        <v>17039</v>
      </c>
      <c r="H5680" s="23"/>
    </row>
    <row r="5681" spans="1:8" x14ac:dyDescent="0.3">
      <c r="A5681" s="21" t="s">
        <v>17040</v>
      </c>
      <c r="B5681" s="22">
        <v>2017</v>
      </c>
      <c r="C5681" s="21" t="s">
        <v>17041</v>
      </c>
      <c r="D5681" s="23"/>
      <c r="E5681" s="23"/>
      <c r="F5681" s="23"/>
      <c r="G5681" s="23"/>
      <c r="H5681" s="23"/>
    </row>
    <row r="5682" spans="1:8" x14ac:dyDescent="0.3">
      <c r="A5682" s="21" t="s">
        <v>17042</v>
      </c>
      <c r="B5682" s="22">
        <v>2022</v>
      </c>
      <c r="C5682" s="21" t="s">
        <v>17043</v>
      </c>
      <c r="D5682" s="45" t="s">
        <v>17044</v>
      </c>
      <c r="E5682" s="46"/>
      <c r="F5682" s="46"/>
      <c r="G5682" s="46"/>
      <c r="H5682" s="23"/>
    </row>
    <row r="5683" spans="1:8" x14ac:dyDescent="0.3">
      <c r="A5683" s="21" t="s">
        <v>17045</v>
      </c>
      <c r="B5683" s="22">
        <v>2022</v>
      </c>
      <c r="C5683" s="21" t="s">
        <v>17046</v>
      </c>
      <c r="D5683" s="45" t="s">
        <v>13492</v>
      </c>
      <c r="E5683" s="46"/>
      <c r="F5683" s="23"/>
      <c r="G5683" s="21" t="s">
        <v>2197</v>
      </c>
      <c r="H5683" s="23"/>
    </row>
    <row r="5684" spans="1:8" x14ac:dyDescent="0.3">
      <c r="A5684" s="21" t="s">
        <v>17047</v>
      </c>
      <c r="B5684" s="22">
        <v>2020</v>
      </c>
      <c r="C5684" s="21" t="s">
        <v>17048</v>
      </c>
      <c r="D5684" s="23"/>
      <c r="E5684" s="23"/>
      <c r="F5684" s="23"/>
      <c r="G5684" s="23"/>
      <c r="H5684" s="23"/>
    </row>
    <row r="5685" spans="1:8" x14ac:dyDescent="0.3">
      <c r="A5685" s="21" t="s">
        <v>17049</v>
      </c>
      <c r="B5685" s="22">
        <v>2020</v>
      </c>
      <c r="C5685" s="21" t="s">
        <v>17050</v>
      </c>
      <c r="D5685" s="21" t="s">
        <v>17051</v>
      </c>
      <c r="E5685" s="22">
        <v>13</v>
      </c>
      <c r="F5685" s="23"/>
      <c r="G5685" s="21" t="s">
        <v>17052</v>
      </c>
      <c r="H5685" s="23"/>
    </row>
    <row r="5686" spans="1:8" x14ac:dyDescent="0.3">
      <c r="A5686" s="21" t="s">
        <v>17053</v>
      </c>
      <c r="B5686" s="22">
        <v>2023</v>
      </c>
      <c r="C5686" s="21" t="s">
        <v>17054</v>
      </c>
      <c r="D5686" s="21" t="s">
        <v>1720</v>
      </c>
      <c r="E5686" s="23"/>
      <c r="F5686" s="23"/>
      <c r="G5686" s="23"/>
      <c r="H5686" s="23"/>
    </row>
    <row r="5687" spans="1:8" x14ac:dyDescent="0.3">
      <c r="A5687" s="21" t="s">
        <v>17055</v>
      </c>
      <c r="B5687" s="22">
        <v>2022</v>
      </c>
      <c r="C5687" s="21" t="s">
        <v>17056</v>
      </c>
      <c r="D5687" s="21" t="s">
        <v>597</v>
      </c>
      <c r="E5687" s="22">
        <v>59</v>
      </c>
      <c r="F5687" s="22">
        <v>4</v>
      </c>
      <c r="G5687" s="22">
        <v>102998</v>
      </c>
      <c r="H5687" s="23"/>
    </row>
    <row r="5688" spans="1:8" x14ac:dyDescent="0.3">
      <c r="A5688" s="21" t="s">
        <v>17057</v>
      </c>
      <c r="B5688" s="21" t="s">
        <v>4098</v>
      </c>
      <c r="C5688" s="21" t="s">
        <v>17058</v>
      </c>
      <c r="D5688" s="21" t="s">
        <v>17059</v>
      </c>
      <c r="E5688" s="23"/>
      <c r="F5688" s="23"/>
      <c r="G5688" s="21" t="s">
        <v>17060</v>
      </c>
      <c r="H5688" s="21" t="s">
        <v>17061</v>
      </c>
    </row>
    <row r="5689" spans="1:8" x14ac:dyDescent="0.3">
      <c r="A5689" s="21" t="s">
        <v>17057</v>
      </c>
      <c r="B5689" s="21" t="s">
        <v>4099</v>
      </c>
      <c r="C5689" s="21" t="s">
        <v>17062</v>
      </c>
      <c r="D5689" s="21" t="s">
        <v>17063</v>
      </c>
      <c r="E5689" s="22">
        <v>2023</v>
      </c>
      <c r="F5689" s="23"/>
      <c r="G5689" s="22">
        <v>43</v>
      </c>
      <c r="H5689" s="21" t="s">
        <v>17064</v>
      </c>
    </row>
    <row r="5690" spans="1:8" x14ac:dyDescent="0.3">
      <c r="A5690" s="21" t="s">
        <v>744</v>
      </c>
      <c r="B5690" s="22">
        <v>2020</v>
      </c>
      <c r="C5690" s="21" t="s">
        <v>17065</v>
      </c>
      <c r="D5690" s="45" t="s">
        <v>17066</v>
      </c>
      <c r="E5690" s="46"/>
      <c r="F5690" s="23"/>
      <c r="G5690" s="21" t="s">
        <v>17067</v>
      </c>
      <c r="H5690" s="23"/>
    </row>
    <row r="5691" spans="1:8" x14ac:dyDescent="0.3">
      <c r="A5691" s="21" t="s">
        <v>17068</v>
      </c>
      <c r="B5691" s="22">
        <v>2017</v>
      </c>
      <c r="C5691" s="21" t="s">
        <v>17069</v>
      </c>
      <c r="D5691" s="21" t="s">
        <v>446</v>
      </c>
      <c r="E5691" s="22">
        <v>81</v>
      </c>
      <c r="F5691" s="23"/>
      <c r="G5691" s="21" t="s">
        <v>6581</v>
      </c>
      <c r="H5691" s="21" t="s">
        <v>6582</v>
      </c>
    </row>
    <row r="5692" spans="1:8" x14ac:dyDescent="0.3">
      <c r="A5692" s="21" t="s">
        <v>17070</v>
      </c>
      <c r="B5692" s="22">
        <v>2019</v>
      </c>
      <c r="C5692" s="21" t="s">
        <v>17071</v>
      </c>
      <c r="D5692" s="45" t="s">
        <v>17072</v>
      </c>
      <c r="E5692" s="46"/>
      <c r="F5692" s="46"/>
      <c r="G5692" s="21" t="s">
        <v>17073</v>
      </c>
      <c r="H5692" s="21" t="s">
        <v>17074</v>
      </c>
    </row>
    <row r="5693" spans="1:8" x14ac:dyDescent="0.3">
      <c r="A5693" s="21" t="s">
        <v>17075</v>
      </c>
      <c r="B5693" s="22">
        <v>2019</v>
      </c>
      <c r="C5693" s="21" t="s">
        <v>17076</v>
      </c>
      <c r="D5693" s="45" t="s">
        <v>17077</v>
      </c>
      <c r="E5693" s="46"/>
      <c r="F5693" s="46"/>
      <c r="G5693" s="21" t="s">
        <v>17078</v>
      </c>
      <c r="H5693" s="21" t="s">
        <v>17079</v>
      </c>
    </row>
    <row r="5694" spans="1:8" x14ac:dyDescent="0.3">
      <c r="A5694" s="21" t="s">
        <v>17080</v>
      </c>
      <c r="B5694" s="22">
        <v>2020</v>
      </c>
      <c r="C5694" s="21" t="s">
        <v>17081</v>
      </c>
      <c r="D5694" s="21" t="s">
        <v>715</v>
      </c>
      <c r="E5694" s="22">
        <v>8</v>
      </c>
      <c r="F5694" s="23"/>
      <c r="G5694" s="21" t="s">
        <v>8363</v>
      </c>
      <c r="H5694" s="21" t="s">
        <v>17082</v>
      </c>
    </row>
    <row r="5695" spans="1:8" x14ac:dyDescent="0.3">
      <c r="A5695" s="21" t="s">
        <v>17083</v>
      </c>
      <c r="B5695" s="22">
        <v>2021</v>
      </c>
      <c r="C5695" s="21" t="s">
        <v>17084</v>
      </c>
      <c r="D5695" s="21" t="s">
        <v>715</v>
      </c>
      <c r="E5695" s="22">
        <v>9</v>
      </c>
      <c r="F5695" s="23"/>
      <c r="G5695" s="21" t="s">
        <v>17085</v>
      </c>
      <c r="H5695" s="21" t="s">
        <v>17086</v>
      </c>
    </row>
    <row r="5696" spans="1:8" x14ac:dyDescent="0.3">
      <c r="A5696" s="21" t="s">
        <v>17087</v>
      </c>
      <c r="B5696" s="22">
        <v>2017</v>
      </c>
      <c r="C5696" s="21" t="s">
        <v>17088</v>
      </c>
      <c r="D5696" s="21" t="s">
        <v>17089</v>
      </c>
      <c r="E5696" s="23"/>
      <c r="F5696" s="23"/>
      <c r="G5696" s="23"/>
      <c r="H5696" s="27" t="s">
        <v>17090</v>
      </c>
    </row>
    <row r="5697" spans="1:8" x14ac:dyDescent="0.3">
      <c r="A5697" s="21" t="s">
        <v>17091</v>
      </c>
      <c r="B5697" s="22">
        <v>2020</v>
      </c>
      <c r="C5697" s="21" t="s">
        <v>17092</v>
      </c>
      <c r="D5697" s="45" t="s">
        <v>17093</v>
      </c>
      <c r="E5697" s="46"/>
      <c r="F5697" s="23"/>
      <c r="G5697" s="21" t="s">
        <v>8391</v>
      </c>
      <c r="H5697" s="21" t="s">
        <v>17094</v>
      </c>
    </row>
    <row r="5698" spans="1:8" x14ac:dyDescent="0.3">
      <c r="A5698" s="21" t="s">
        <v>17095</v>
      </c>
      <c r="B5698" s="22">
        <v>2003</v>
      </c>
      <c r="C5698" s="21" t="s">
        <v>17096</v>
      </c>
      <c r="D5698" s="45" t="s">
        <v>17097</v>
      </c>
      <c r="E5698" s="46"/>
      <c r="F5698" s="46"/>
      <c r="G5698" s="21" t="s">
        <v>17098</v>
      </c>
      <c r="H5698" s="21" t="s">
        <v>17099</v>
      </c>
    </row>
    <row r="5699" spans="1:8" x14ac:dyDescent="0.3">
      <c r="A5699" s="21" t="s">
        <v>4663</v>
      </c>
      <c r="B5699" s="22">
        <v>2001</v>
      </c>
      <c r="C5699" s="21" t="s">
        <v>17100</v>
      </c>
      <c r="D5699" s="21" t="s">
        <v>1289</v>
      </c>
      <c r="E5699" s="22">
        <v>45</v>
      </c>
      <c r="F5699" s="22">
        <v>1</v>
      </c>
      <c r="G5699" s="21" t="s">
        <v>4665</v>
      </c>
      <c r="H5699" s="21" t="s">
        <v>4666</v>
      </c>
    </row>
    <row r="5700" spans="1:8" x14ac:dyDescent="0.3">
      <c r="A5700" s="21" t="s">
        <v>16964</v>
      </c>
      <c r="B5700" s="22">
        <v>2017</v>
      </c>
      <c r="C5700" s="21" t="s">
        <v>827</v>
      </c>
      <c r="D5700" s="45" t="s">
        <v>2036</v>
      </c>
      <c r="E5700" s="46"/>
      <c r="F5700" s="46"/>
      <c r="G5700" s="21" t="s">
        <v>517</v>
      </c>
      <c r="H5700" s="21" t="s">
        <v>830</v>
      </c>
    </row>
    <row r="5701" spans="1:8" x14ac:dyDescent="0.3">
      <c r="A5701" s="21" t="s">
        <v>17101</v>
      </c>
      <c r="B5701" s="22">
        <v>2018</v>
      </c>
      <c r="C5701" s="21" t="s">
        <v>17102</v>
      </c>
      <c r="D5701" s="45" t="s">
        <v>17103</v>
      </c>
      <c r="E5701" s="46"/>
      <c r="F5701" s="23"/>
      <c r="G5701" s="21" t="s">
        <v>2326</v>
      </c>
      <c r="H5701" s="21" t="s">
        <v>17104</v>
      </c>
    </row>
    <row r="5702" spans="1:8" x14ac:dyDescent="0.3">
      <c r="A5702" s="21" t="s">
        <v>17105</v>
      </c>
      <c r="B5702" s="22">
        <v>2018</v>
      </c>
      <c r="C5702" s="21" t="s">
        <v>17106</v>
      </c>
      <c r="D5702" s="21" t="s">
        <v>17107</v>
      </c>
      <c r="E5702" s="23"/>
      <c r="F5702" s="23"/>
      <c r="G5702" s="22">
        <v>8796</v>
      </c>
      <c r="H5702" s="23"/>
    </row>
    <row r="5703" spans="1:8" x14ac:dyDescent="0.3">
      <c r="A5703" s="21" t="s">
        <v>17108</v>
      </c>
      <c r="B5703" s="22">
        <v>2020</v>
      </c>
      <c r="C5703" s="21" t="s">
        <v>17109</v>
      </c>
      <c r="D5703" s="45" t="s">
        <v>17110</v>
      </c>
      <c r="E5703" s="46"/>
      <c r="F5703" s="46"/>
      <c r="G5703" s="21" t="s">
        <v>2326</v>
      </c>
      <c r="H5703" s="21" t="s">
        <v>17111</v>
      </c>
    </row>
    <row r="5704" spans="1:8" x14ac:dyDescent="0.3">
      <c r="A5704" s="21" t="s">
        <v>17112</v>
      </c>
      <c r="B5704" s="22">
        <v>2019</v>
      </c>
      <c r="C5704" s="21" t="s">
        <v>17113</v>
      </c>
      <c r="D5704" s="21" t="s">
        <v>17114</v>
      </c>
      <c r="E5704" s="22">
        <v>36</v>
      </c>
      <c r="F5704" s="22">
        <v>1</v>
      </c>
      <c r="G5704" s="21" t="s">
        <v>17115</v>
      </c>
      <c r="H5704" s="21" t="s">
        <v>17116</v>
      </c>
    </row>
    <row r="5705" spans="1:8" x14ac:dyDescent="0.3">
      <c r="A5705" s="21" t="s">
        <v>17117</v>
      </c>
      <c r="B5705" s="22">
        <v>2023</v>
      </c>
      <c r="C5705" s="21" t="s">
        <v>17118</v>
      </c>
      <c r="D5705" s="21" t="s">
        <v>768</v>
      </c>
      <c r="E5705" s="22">
        <v>546</v>
      </c>
      <c r="F5705" s="23"/>
      <c r="G5705" s="22">
        <v>126232</v>
      </c>
      <c r="H5705" s="21" t="s">
        <v>17119</v>
      </c>
    </row>
    <row r="5706" spans="1:8" x14ac:dyDescent="0.3">
      <c r="A5706" s="21" t="s">
        <v>17120</v>
      </c>
      <c r="B5706" s="22">
        <v>2016</v>
      </c>
      <c r="C5706" s="21" t="s">
        <v>17121</v>
      </c>
      <c r="D5706" s="45" t="s">
        <v>17122</v>
      </c>
      <c r="E5706" s="46"/>
      <c r="F5706" s="46"/>
      <c r="G5706" s="21" t="s">
        <v>2326</v>
      </c>
      <c r="H5706" s="21" t="s">
        <v>17123</v>
      </c>
    </row>
    <row r="5707" spans="1:8" x14ac:dyDescent="0.3">
      <c r="A5707" s="21" t="s">
        <v>17124</v>
      </c>
      <c r="B5707" s="22">
        <v>2020</v>
      </c>
      <c r="C5707" s="21" t="s">
        <v>17125</v>
      </c>
      <c r="D5707" s="45" t="s">
        <v>17126</v>
      </c>
      <c r="E5707" s="46"/>
      <c r="F5707" s="46"/>
      <c r="G5707" s="21" t="s">
        <v>17127</v>
      </c>
      <c r="H5707" s="23"/>
    </row>
    <row r="5708" spans="1:8" x14ac:dyDescent="0.3">
      <c r="A5708" s="21" t="s">
        <v>17128</v>
      </c>
      <c r="B5708" s="22">
        <v>2019</v>
      </c>
      <c r="C5708" s="21" t="s">
        <v>17129</v>
      </c>
      <c r="D5708" s="21" t="s">
        <v>17130</v>
      </c>
      <c r="E5708" s="23"/>
      <c r="F5708" s="23"/>
      <c r="G5708" s="23"/>
      <c r="H5708" s="27" t="s">
        <v>17131</v>
      </c>
    </row>
    <row r="5709" spans="1:8" x14ac:dyDescent="0.3">
      <c r="A5709" s="21" t="s">
        <v>17132</v>
      </c>
      <c r="B5709" s="22">
        <v>2022</v>
      </c>
      <c r="C5709" s="21" t="s">
        <v>17133</v>
      </c>
      <c r="D5709" s="21" t="s">
        <v>1720</v>
      </c>
      <c r="E5709" s="23"/>
      <c r="F5709" s="23"/>
      <c r="G5709" s="47" t="s">
        <v>17134</v>
      </c>
      <c r="H5709" s="46"/>
    </row>
    <row r="5710" spans="1:8" x14ac:dyDescent="0.3">
      <c r="A5710" s="21" t="s">
        <v>17135</v>
      </c>
      <c r="B5710" s="22">
        <v>2014</v>
      </c>
      <c r="C5710" s="21" t="s">
        <v>17136</v>
      </c>
      <c r="D5710" s="21" t="s">
        <v>17137</v>
      </c>
      <c r="E5710" s="22">
        <v>7</v>
      </c>
      <c r="F5710" s="22">
        <v>3</v>
      </c>
      <c r="G5710" s="21" t="s">
        <v>17138</v>
      </c>
      <c r="H5710" s="23"/>
    </row>
    <row r="5711" spans="1:8" x14ac:dyDescent="0.3">
      <c r="A5711" s="21" t="s">
        <v>17139</v>
      </c>
      <c r="B5711" s="22">
        <v>2019</v>
      </c>
      <c r="C5711" s="21" t="s">
        <v>17140</v>
      </c>
      <c r="D5711" s="45" t="s">
        <v>7500</v>
      </c>
      <c r="E5711" s="46"/>
      <c r="F5711" s="23"/>
      <c r="G5711" s="21" t="s">
        <v>17141</v>
      </c>
      <c r="H5711" s="21" t="s">
        <v>17142</v>
      </c>
    </row>
    <row r="5712" spans="1:8" x14ac:dyDescent="0.3">
      <c r="A5712" s="21" t="s">
        <v>17139</v>
      </c>
      <c r="B5712" s="22">
        <v>2020</v>
      </c>
      <c r="C5712" s="21" t="s">
        <v>17143</v>
      </c>
      <c r="D5712" s="21" t="s">
        <v>715</v>
      </c>
      <c r="E5712" s="21" t="s">
        <v>8135</v>
      </c>
      <c r="F5712" s="23"/>
      <c r="G5712" s="22">
        <v>1</v>
      </c>
      <c r="H5712" s="21" t="s">
        <v>9138</v>
      </c>
    </row>
    <row r="5713" spans="1:8" x14ac:dyDescent="0.3">
      <c r="A5713" s="21" t="s">
        <v>17144</v>
      </c>
      <c r="B5713" s="22">
        <v>2019</v>
      </c>
      <c r="C5713" s="21" t="s">
        <v>17145</v>
      </c>
      <c r="D5713" s="45" t="s">
        <v>17146</v>
      </c>
      <c r="E5713" s="46"/>
      <c r="F5713" s="46"/>
      <c r="G5713" s="21" t="s">
        <v>760</v>
      </c>
      <c r="H5713" s="21" t="s">
        <v>17147</v>
      </c>
    </row>
    <row r="5714" spans="1:8" x14ac:dyDescent="0.3">
      <c r="A5714" s="21" t="s">
        <v>17148</v>
      </c>
      <c r="B5714" s="22">
        <v>2016</v>
      </c>
      <c r="C5714" s="21" t="s">
        <v>17149</v>
      </c>
      <c r="D5714" s="21" t="s">
        <v>6698</v>
      </c>
      <c r="E5714" s="22">
        <v>9972</v>
      </c>
      <c r="F5714" s="23"/>
      <c r="G5714" s="21" t="s">
        <v>17150</v>
      </c>
      <c r="H5714" s="21" t="s">
        <v>17151</v>
      </c>
    </row>
    <row r="5715" spans="1:8" x14ac:dyDescent="0.3">
      <c r="A5715" s="21" t="s">
        <v>17152</v>
      </c>
      <c r="B5715" s="22">
        <v>2022</v>
      </c>
      <c r="C5715" s="21" t="s">
        <v>17153</v>
      </c>
      <c r="D5715" s="23"/>
      <c r="E5715" s="23"/>
      <c r="F5715" s="23"/>
      <c r="G5715" s="23"/>
      <c r="H5715" s="23"/>
    </row>
    <row r="5716" spans="1:8" x14ac:dyDescent="0.3">
      <c r="A5716" s="21" t="s">
        <v>17154</v>
      </c>
      <c r="B5716" s="22">
        <v>2018</v>
      </c>
      <c r="C5716" s="21" t="s">
        <v>17155</v>
      </c>
      <c r="D5716" s="21" t="s">
        <v>17156</v>
      </c>
      <c r="E5716" s="23"/>
      <c r="F5716" s="23"/>
      <c r="G5716" s="21" t="s">
        <v>17157</v>
      </c>
      <c r="H5716" s="23"/>
    </row>
    <row r="5717" spans="1:8" x14ac:dyDescent="0.3">
      <c r="A5717" s="21" t="s">
        <v>17158</v>
      </c>
      <c r="B5717" s="22">
        <v>2023</v>
      </c>
      <c r="C5717" s="21" t="s">
        <v>17159</v>
      </c>
      <c r="D5717" s="21" t="s">
        <v>1087</v>
      </c>
      <c r="E5717" s="22">
        <v>37</v>
      </c>
      <c r="F5717" s="22">
        <v>1</v>
      </c>
      <c r="G5717" s="23"/>
      <c r="H5717" s="21" t="s">
        <v>1088</v>
      </c>
    </row>
    <row r="5718" spans="1:8" x14ac:dyDescent="0.3">
      <c r="A5718" s="21" t="s">
        <v>17160</v>
      </c>
      <c r="B5718" s="22">
        <v>2014</v>
      </c>
      <c r="C5718" s="21" t="s">
        <v>17161</v>
      </c>
      <c r="D5718" s="21" t="s">
        <v>17162</v>
      </c>
      <c r="E5718" s="23"/>
      <c r="F5718" s="23"/>
      <c r="G5718" s="23"/>
      <c r="H5718" s="23"/>
    </row>
    <row r="5719" spans="1:8" x14ac:dyDescent="0.3">
      <c r="A5719" s="21" t="s">
        <v>17163</v>
      </c>
      <c r="B5719" s="22">
        <v>2019</v>
      </c>
      <c r="C5719" s="21" t="s">
        <v>17164</v>
      </c>
      <c r="D5719" s="21" t="s">
        <v>17165</v>
      </c>
      <c r="E5719" s="22">
        <v>250</v>
      </c>
      <c r="F5719" s="23"/>
      <c r="G5719" s="21" t="s">
        <v>2624</v>
      </c>
      <c r="H5719" s="21" t="s">
        <v>17166</v>
      </c>
    </row>
    <row r="5720" spans="1:8" x14ac:dyDescent="0.3">
      <c r="A5720" s="21" t="s">
        <v>17167</v>
      </c>
      <c r="B5720" s="22">
        <v>2023</v>
      </c>
      <c r="C5720" s="21" t="s">
        <v>17168</v>
      </c>
      <c r="D5720" s="21" t="s">
        <v>495</v>
      </c>
      <c r="E5720" s="22">
        <v>143</v>
      </c>
      <c r="F5720" s="23"/>
      <c r="G5720" s="22">
        <v>110366</v>
      </c>
      <c r="H5720" s="21" t="s">
        <v>17169</v>
      </c>
    </row>
    <row r="5721" spans="1:8" x14ac:dyDescent="0.3">
      <c r="A5721" s="21" t="s">
        <v>17170</v>
      </c>
      <c r="B5721" s="22">
        <v>1989</v>
      </c>
      <c r="C5721" s="21" t="s">
        <v>17170</v>
      </c>
      <c r="D5721" s="21" t="s">
        <v>17171</v>
      </c>
      <c r="E5721" s="23"/>
      <c r="F5721" s="23"/>
      <c r="G5721" s="23"/>
      <c r="H5721" s="23"/>
    </row>
    <row r="5722" spans="1:8" x14ac:dyDescent="0.3">
      <c r="A5722" s="21" t="s">
        <v>17172</v>
      </c>
      <c r="B5722" s="22">
        <v>2020</v>
      </c>
      <c r="C5722" s="21" t="s">
        <v>17173</v>
      </c>
      <c r="D5722" s="21" t="s">
        <v>17174</v>
      </c>
      <c r="E5722" s="22">
        <v>13</v>
      </c>
      <c r="F5722" s="23"/>
      <c r="G5722" s="22">
        <v>13</v>
      </c>
      <c r="H5722" s="21" t="s">
        <v>17175</v>
      </c>
    </row>
    <row r="5723" spans="1:8" x14ac:dyDescent="0.3">
      <c r="A5723" s="21" t="s">
        <v>17176</v>
      </c>
      <c r="B5723" s="22">
        <v>2005</v>
      </c>
      <c r="C5723" s="21" t="s">
        <v>17177</v>
      </c>
      <c r="D5723" s="21" t="s">
        <v>17178</v>
      </c>
      <c r="E5723" s="23"/>
      <c r="F5723" s="23"/>
      <c r="G5723" s="23"/>
      <c r="H5723" s="23"/>
    </row>
    <row r="5724" spans="1:8" x14ac:dyDescent="0.3">
      <c r="A5724" s="21" t="s">
        <v>17179</v>
      </c>
      <c r="B5724" s="22">
        <v>1987</v>
      </c>
      <c r="C5724" s="21" t="s">
        <v>17180</v>
      </c>
      <c r="D5724" s="21" t="s">
        <v>4852</v>
      </c>
      <c r="E5724" s="22">
        <v>2</v>
      </c>
      <c r="F5724" s="22">
        <v>1</v>
      </c>
      <c r="G5724" s="21" t="s">
        <v>17181</v>
      </c>
      <c r="H5724" s="21" t="s">
        <v>17182</v>
      </c>
    </row>
    <row r="5725" spans="1:8" x14ac:dyDescent="0.3">
      <c r="A5725" s="21" t="s">
        <v>17183</v>
      </c>
      <c r="B5725" s="22">
        <v>2022</v>
      </c>
      <c r="C5725" s="21" t="s">
        <v>17184</v>
      </c>
      <c r="D5725" s="21" t="s">
        <v>17185</v>
      </c>
      <c r="E5725" s="23"/>
      <c r="F5725" s="23"/>
      <c r="G5725" s="23"/>
      <c r="H5725" s="27" t="s">
        <v>17186</v>
      </c>
    </row>
    <row r="5726" spans="1:8" x14ac:dyDescent="0.3">
      <c r="A5726" s="21" t="s">
        <v>17187</v>
      </c>
      <c r="B5726" s="22">
        <v>2017</v>
      </c>
      <c r="C5726" s="21" t="s">
        <v>17188</v>
      </c>
      <c r="D5726" s="21" t="s">
        <v>17189</v>
      </c>
      <c r="E5726" s="23"/>
      <c r="F5726" s="23"/>
      <c r="G5726" s="21" t="s">
        <v>17190</v>
      </c>
      <c r="H5726" s="23"/>
    </row>
    <row r="5727" spans="1:8" x14ac:dyDescent="0.3">
      <c r="A5727" s="21" t="s">
        <v>17191</v>
      </c>
      <c r="B5727" s="22">
        <v>2012</v>
      </c>
      <c r="C5727" s="21" t="s">
        <v>17192</v>
      </c>
      <c r="D5727" s="21" t="s">
        <v>17193</v>
      </c>
      <c r="E5727" s="22">
        <v>16</v>
      </c>
      <c r="F5727" s="22">
        <v>3</v>
      </c>
      <c r="G5727" s="21" t="s">
        <v>17194</v>
      </c>
      <c r="H5727" s="23"/>
    </row>
    <row r="5728" spans="1:8" x14ac:dyDescent="0.3">
      <c r="A5728" s="21" t="s">
        <v>17195</v>
      </c>
      <c r="B5728" s="22">
        <v>2022</v>
      </c>
      <c r="C5728" s="21" t="s">
        <v>17196</v>
      </c>
      <c r="D5728" s="21" t="s">
        <v>2101</v>
      </c>
      <c r="E5728" s="22">
        <v>12</v>
      </c>
      <c r="F5728" s="22">
        <v>1</v>
      </c>
      <c r="G5728" s="21" t="s">
        <v>17197</v>
      </c>
      <c r="H5728" s="21" t="s">
        <v>17198</v>
      </c>
    </row>
    <row r="5729" spans="1:8" x14ac:dyDescent="0.3">
      <c r="A5729" s="21" t="s">
        <v>8817</v>
      </c>
      <c r="B5729" s="22">
        <v>2021</v>
      </c>
      <c r="C5729" s="21" t="s">
        <v>8818</v>
      </c>
      <c r="D5729" s="21" t="s">
        <v>17199</v>
      </c>
      <c r="E5729" s="22">
        <v>10</v>
      </c>
      <c r="F5729" s="22">
        <v>21</v>
      </c>
      <c r="G5729" s="21" t="s">
        <v>17200</v>
      </c>
      <c r="H5729" s="21" t="s">
        <v>17201</v>
      </c>
    </row>
    <row r="5730" spans="1:8" x14ac:dyDescent="0.3">
      <c r="A5730" s="21" t="s">
        <v>17202</v>
      </c>
      <c r="B5730" s="22">
        <v>2023</v>
      </c>
      <c r="C5730" s="21" t="s">
        <v>17203</v>
      </c>
      <c r="D5730" s="21" t="s">
        <v>11459</v>
      </c>
      <c r="E5730" s="22">
        <v>42</v>
      </c>
      <c r="F5730" s="22">
        <v>13</v>
      </c>
      <c r="G5730" s="21" t="s">
        <v>17204</v>
      </c>
      <c r="H5730" s="21" t="s">
        <v>17205</v>
      </c>
    </row>
    <row r="5731" spans="1:8" x14ac:dyDescent="0.3">
      <c r="A5731" s="21" t="s">
        <v>17206</v>
      </c>
      <c r="B5731" s="22">
        <v>1999</v>
      </c>
      <c r="C5731" s="21" t="s">
        <v>17207</v>
      </c>
      <c r="D5731" s="21" t="s">
        <v>7216</v>
      </c>
      <c r="E5731" s="22">
        <v>23</v>
      </c>
      <c r="F5731" s="22">
        <v>1</v>
      </c>
      <c r="G5731" s="21" t="s">
        <v>8959</v>
      </c>
      <c r="H5731" s="21" t="s">
        <v>17208</v>
      </c>
    </row>
    <row r="5732" spans="1:8" x14ac:dyDescent="0.3">
      <c r="A5732" s="21" t="s">
        <v>17209</v>
      </c>
      <c r="B5732" s="22">
        <v>2021</v>
      </c>
      <c r="C5732" s="21" t="s">
        <v>17210</v>
      </c>
      <c r="D5732" s="21" t="s">
        <v>1524</v>
      </c>
      <c r="E5732" s="22">
        <v>60</v>
      </c>
      <c r="F5732" s="23"/>
      <c r="G5732" s="21" t="s">
        <v>17211</v>
      </c>
      <c r="H5732" s="21" t="s">
        <v>17212</v>
      </c>
    </row>
    <row r="5733" spans="1:8" x14ac:dyDescent="0.3">
      <c r="A5733" s="21" t="s">
        <v>17213</v>
      </c>
      <c r="B5733" s="22">
        <v>2023</v>
      </c>
      <c r="C5733" s="21" t="s">
        <v>17214</v>
      </c>
      <c r="D5733" s="21" t="s">
        <v>8147</v>
      </c>
      <c r="E5733" s="22">
        <v>34</v>
      </c>
      <c r="F5733" s="22">
        <v>3</v>
      </c>
      <c r="G5733" s="21" t="s">
        <v>17215</v>
      </c>
      <c r="H5733" s="21" t="s">
        <v>17216</v>
      </c>
    </row>
    <row r="5734" spans="1:8" x14ac:dyDescent="0.3">
      <c r="A5734" s="21" t="s">
        <v>8460</v>
      </c>
      <c r="B5734" s="22">
        <v>2023</v>
      </c>
      <c r="C5734" s="21" t="s">
        <v>8461</v>
      </c>
      <c r="D5734" s="21" t="s">
        <v>8462</v>
      </c>
      <c r="E5734" s="22">
        <v>22</v>
      </c>
      <c r="F5734" s="22">
        <v>4</v>
      </c>
      <c r="G5734" s="21" t="s">
        <v>13803</v>
      </c>
      <c r="H5734" s="21" t="s">
        <v>17217</v>
      </c>
    </row>
    <row r="5735" spans="1:8" x14ac:dyDescent="0.3">
      <c r="A5735" s="21" t="s">
        <v>17218</v>
      </c>
      <c r="B5735" s="22">
        <v>2018</v>
      </c>
      <c r="C5735" s="21" t="s">
        <v>17219</v>
      </c>
      <c r="D5735" s="45" t="s">
        <v>17220</v>
      </c>
      <c r="E5735" s="46"/>
      <c r="F5735" s="23"/>
      <c r="G5735" s="25">
        <v>45992</v>
      </c>
      <c r="H5735" s="23"/>
    </row>
    <row r="5736" spans="1:8" x14ac:dyDescent="0.3">
      <c r="A5736" s="21" t="s">
        <v>17221</v>
      </c>
      <c r="B5736" s="22">
        <v>2023</v>
      </c>
      <c r="C5736" s="21" t="s">
        <v>17222</v>
      </c>
      <c r="D5736" s="21" t="s">
        <v>773</v>
      </c>
      <c r="E5736" s="23"/>
      <c r="F5736" s="23"/>
      <c r="G5736" s="23"/>
      <c r="H5736" s="21" t="s">
        <v>17223</v>
      </c>
    </row>
    <row r="5737" spans="1:8" x14ac:dyDescent="0.3">
      <c r="A5737" s="21" t="s">
        <v>17224</v>
      </c>
      <c r="B5737" s="22">
        <v>2020</v>
      </c>
      <c r="C5737" s="21" t="s">
        <v>17225</v>
      </c>
      <c r="D5737" s="21" t="s">
        <v>17226</v>
      </c>
      <c r="E5737" s="22">
        <v>7</v>
      </c>
      <c r="F5737" s="22">
        <v>1</v>
      </c>
      <c r="G5737" s="21" t="s">
        <v>17227</v>
      </c>
      <c r="H5737" s="21" t="s">
        <v>17228</v>
      </c>
    </row>
    <row r="5738" spans="1:8" x14ac:dyDescent="0.3">
      <c r="A5738" s="21" t="s">
        <v>17229</v>
      </c>
      <c r="B5738" s="22">
        <v>2018</v>
      </c>
      <c r="C5738" s="21" t="s">
        <v>17230</v>
      </c>
      <c r="D5738" s="21" t="s">
        <v>3983</v>
      </c>
      <c r="E5738" s="22">
        <v>9</v>
      </c>
      <c r="F5738" s="23"/>
      <c r="G5738" s="21" t="s">
        <v>17231</v>
      </c>
      <c r="H5738" s="21" t="s">
        <v>17232</v>
      </c>
    </row>
    <row r="5739" spans="1:8" x14ac:dyDescent="0.3">
      <c r="A5739" s="21" t="s">
        <v>13133</v>
      </c>
      <c r="B5739" s="22">
        <v>2019</v>
      </c>
      <c r="C5739" s="21" t="s">
        <v>13134</v>
      </c>
      <c r="D5739" s="21" t="s">
        <v>17233</v>
      </c>
      <c r="E5739" s="22">
        <v>10</v>
      </c>
      <c r="F5739" s="22">
        <v>5</v>
      </c>
      <c r="G5739" s="23"/>
      <c r="H5739" s="21" t="s">
        <v>13136</v>
      </c>
    </row>
    <row r="5740" spans="1:8" x14ac:dyDescent="0.3">
      <c r="A5740" s="21" t="s">
        <v>17234</v>
      </c>
      <c r="B5740" s="22">
        <v>2018</v>
      </c>
      <c r="C5740" s="21" t="s">
        <v>11238</v>
      </c>
      <c r="D5740" s="21" t="s">
        <v>2113</v>
      </c>
      <c r="E5740" s="22">
        <v>13</v>
      </c>
      <c r="F5740" s="22">
        <v>10</v>
      </c>
      <c r="G5740" s="21" t="s">
        <v>17235</v>
      </c>
      <c r="H5740" s="21" t="s">
        <v>17236</v>
      </c>
    </row>
    <row r="5741" spans="1:8" x14ac:dyDescent="0.3">
      <c r="A5741" s="21" t="s">
        <v>17237</v>
      </c>
      <c r="B5741" s="22">
        <v>2020</v>
      </c>
      <c r="C5741" s="21" t="s">
        <v>17238</v>
      </c>
      <c r="D5741" s="21" t="s">
        <v>17239</v>
      </c>
      <c r="E5741" s="22">
        <v>32</v>
      </c>
      <c r="F5741" s="23"/>
      <c r="G5741" s="21" t="s">
        <v>17240</v>
      </c>
      <c r="H5741" s="21" t="s">
        <v>17241</v>
      </c>
    </row>
    <row r="5742" spans="1:8" x14ac:dyDescent="0.3">
      <c r="A5742" s="21" t="s">
        <v>4377</v>
      </c>
      <c r="B5742" s="22">
        <v>2018</v>
      </c>
      <c r="C5742" s="21" t="s">
        <v>17242</v>
      </c>
      <c r="D5742" s="23"/>
      <c r="E5742" s="23"/>
      <c r="F5742" s="23"/>
      <c r="G5742" s="47" t="s">
        <v>17243</v>
      </c>
      <c r="H5742" s="46"/>
    </row>
    <row r="5743" spans="1:8" x14ac:dyDescent="0.3">
      <c r="A5743" s="21" t="s">
        <v>3974</v>
      </c>
      <c r="B5743" s="22">
        <v>2023</v>
      </c>
      <c r="C5743" s="21" t="s">
        <v>3975</v>
      </c>
      <c r="D5743" s="21" t="s">
        <v>811</v>
      </c>
      <c r="E5743" s="22">
        <v>29</v>
      </c>
      <c r="F5743" s="22">
        <v>3</v>
      </c>
      <c r="G5743" s="21" t="s">
        <v>3976</v>
      </c>
      <c r="H5743" s="21" t="s">
        <v>12808</v>
      </c>
    </row>
    <row r="5744" spans="1:8" x14ac:dyDescent="0.3">
      <c r="A5744" s="21" t="s">
        <v>8860</v>
      </c>
      <c r="B5744" s="22">
        <v>2022</v>
      </c>
      <c r="C5744" s="21" t="s">
        <v>8861</v>
      </c>
      <c r="D5744" s="21" t="s">
        <v>2642</v>
      </c>
      <c r="E5744" s="22">
        <v>28</v>
      </c>
      <c r="F5744" s="22">
        <v>2</v>
      </c>
      <c r="G5744" s="21" t="s">
        <v>8863</v>
      </c>
      <c r="H5744" s="21" t="s">
        <v>13175</v>
      </c>
    </row>
    <row r="5745" spans="1:8" x14ac:dyDescent="0.3">
      <c r="A5745" s="21" t="s">
        <v>17244</v>
      </c>
      <c r="B5745" s="22">
        <v>2014</v>
      </c>
      <c r="C5745" s="21" t="s">
        <v>17245</v>
      </c>
      <c r="D5745" s="21" t="s">
        <v>12305</v>
      </c>
      <c r="E5745" s="22">
        <v>14</v>
      </c>
      <c r="F5745" s="22">
        <v>1</v>
      </c>
      <c r="G5745" s="21" t="s">
        <v>17246</v>
      </c>
      <c r="H5745" s="21" t="s">
        <v>17247</v>
      </c>
    </row>
    <row r="5746" spans="1:8" x14ac:dyDescent="0.3">
      <c r="A5746" s="21" t="s">
        <v>17248</v>
      </c>
      <c r="B5746" s="22">
        <v>2017</v>
      </c>
      <c r="C5746" s="21" t="s">
        <v>17249</v>
      </c>
      <c r="D5746" s="21" t="s">
        <v>17250</v>
      </c>
      <c r="E5746" s="22">
        <v>59</v>
      </c>
      <c r="F5746" s="22">
        <v>4</v>
      </c>
      <c r="G5746" s="21" t="s">
        <v>17251</v>
      </c>
      <c r="H5746" s="21" t="s">
        <v>17252</v>
      </c>
    </row>
    <row r="5747" spans="1:8" x14ac:dyDescent="0.3">
      <c r="A5747" s="21" t="s">
        <v>17253</v>
      </c>
      <c r="B5747" s="22">
        <v>2022</v>
      </c>
      <c r="C5747" s="21" t="s">
        <v>17254</v>
      </c>
      <c r="D5747" s="21" t="s">
        <v>17255</v>
      </c>
      <c r="E5747" s="22">
        <v>14</v>
      </c>
      <c r="F5747" s="22">
        <v>2</v>
      </c>
      <c r="G5747" s="21" t="s">
        <v>17256</v>
      </c>
      <c r="H5747" s="21" t="s">
        <v>17257</v>
      </c>
    </row>
    <row r="5748" spans="1:8" x14ac:dyDescent="0.3">
      <c r="A5748" s="21" t="s">
        <v>17258</v>
      </c>
      <c r="B5748" s="22">
        <v>2017</v>
      </c>
      <c r="C5748" s="21" t="s">
        <v>17259</v>
      </c>
      <c r="D5748" s="21" t="s">
        <v>9565</v>
      </c>
      <c r="E5748" s="22">
        <v>34</v>
      </c>
      <c r="F5748" s="22">
        <v>3</v>
      </c>
      <c r="G5748" s="21" t="s">
        <v>17260</v>
      </c>
      <c r="H5748" s="21" t="s">
        <v>17261</v>
      </c>
    </row>
    <row r="5749" spans="1:8" x14ac:dyDescent="0.3">
      <c r="A5749" s="21" t="s">
        <v>17262</v>
      </c>
      <c r="B5749" s="22">
        <v>2016</v>
      </c>
      <c r="C5749" s="21" t="s">
        <v>17263</v>
      </c>
      <c r="D5749" s="21" t="s">
        <v>8147</v>
      </c>
      <c r="E5749" s="22">
        <v>27</v>
      </c>
      <c r="F5749" s="22">
        <v>4</v>
      </c>
      <c r="G5749" s="21" t="s">
        <v>17264</v>
      </c>
      <c r="H5749" s="21" t="s">
        <v>17265</v>
      </c>
    </row>
    <row r="5750" spans="1:8" x14ac:dyDescent="0.3">
      <c r="A5750" s="21" t="s">
        <v>17266</v>
      </c>
      <c r="B5750" s="22">
        <v>2023</v>
      </c>
      <c r="C5750" s="21" t="s">
        <v>17267</v>
      </c>
      <c r="D5750" s="21" t="s">
        <v>17268</v>
      </c>
      <c r="E5750" s="22">
        <v>9</v>
      </c>
      <c r="F5750" s="22">
        <v>1</v>
      </c>
      <c r="G5750" s="21" t="s">
        <v>17269</v>
      </c>
      <c r="H5750" s="21" t="s">
        <v>17270</v>
      </c>
    </row>
    <row r="5751" spans="1:8" x14ac:dyDescent="0.3">
      <c r="A5751" s="21" t="s">
        <v>13295</v>
      </c>
      <c r="B5751" s="22">
        <v>2020</v>
      </c>
      <c r="C5751" s="21" t="s">
        <v>17271</v>
      </c>
      <c r="D5751" s="21" t="s">
        <v>9123</v>
      </c>
      <c r="E5751" s="22">
        <v>12</v>
      </c>
      <c r="F5751" s="22">
        <v>11</v>
      </c>
      <c r="G5751" s="21" t="s">
        <v>17272</v>
      </c>
      <c r="H5751" s="21" t="s">
        <v>9124</v>
      </c>
    </row>
    <row r="5752" spans="1:8" x14ac:dyDescent="0.3">
      <c r="A5752" s="21" t="s">
        <v>17273</v>
      </c>
      <c r="B5752" s="22">
        <v>2023</v>
      </c>
      <c r="C5752" s="21" t="s">
        <v>17274</v>
      </c>
      <c r="D5752" s="21" t="s">
        <v>17275</v>
      </c>
      <c r="E5752" s="22">
        <v>14</v>
      </c>
      <c r="F5752" s="22">
        <v>8</v>
      </c>
      <c r="G5752" s="21" t="s">
        <v>17276</v>
      </c>
      <c r="H5752" s="21" t="s">
        <v>17277</v>
      </c>
    </row>
    <row r="5753" spans="1:8" x14ac:dyDescent="0.3">
      <c r="A5753" s="21" t="s">
        <v>13298</v>
      </c>
      <c r="B5753" s="22">
        <v>2023</v>
      </c>
      <c r="C5753" s="21" t="s">
        <v>17278</v>
      </c>
      <c r="D5753" s="21" t="s">
        <v>773</v>
      </c>
      <c r="E5753" s="22">
        <v>82</v>
      </c>
      <c r="F5753" s="22">
        <v>30</v>
      </c>
      <c r="G5753" s="21" t="s">
        <v>17279</v>
      </c>
      <c r="H5753" s="21" t="s">
        <v>17280</v>
      </c>
    </row>
    <row r="5754" spans="1:8" x14ac:dyDescent="0.3">
      <c r="A5754" s="21" t="s">
        <v>17281</v>
      </c>
      <c r="B5754" s="22">
        <v>2023</v>
      </c>
      <c r="C5754" s="21" t="s">
        <v>17282</v>
      </c>
      <c r="D5754" s="21" t="s">
        <v>17233</v>
      </c>
      <c r="E5754" s="22">
        <v>14</v>
      </c>
      <c r="F5754" s="22">
        <v>9</v>
      </c>
      <c r="G5754" s="23"/>
      <c r="H5754" s="21" t="s">
        <v>17283</v>
      </c>
    </row>
    <row r="5755" spans="1:8" x14ac:dyDescent="0.3">
      <c r="A5755" s="21" t="s">
        <v>17284</v>
      </c>
      <c r="B5755" s="22">
        <v>2023</v>
      </c>
      <c r="C5755" s="21" t="s">
        <v>17285</v>
      </c>
      <c r="D5755" s="21" t="s">
        <v>17275</v>
      </c>
      <c r="E5755" s="22">
        <v>14</v>
      </c>
      <c r="F5755" s="22">
        <v>8</v>
      </c>
      <c r="G5755" s="21" t="s">
        <v>17286</v>
      </c>
      <c r="H5755" s="21" t="s">
        <v>17287</v>
      </c>
    </row>
    <row r="5756" spans="1:8" x14ac:dyDescent="0.3">
      <c r="A5756" s="21" t="s">
        <v>8899</v>
      </c>
      <c r="B5756" s="22">
        <v>2023</v>
      </c>
      <c r="C5756" s="21" t="s">
        <v>8900</v>
      </c>
      <c r="D5756" s="21" t="s">
        <v>17288</v>
      </c>
      <c r="E5756" s="22">
        <v>16</v>
      </c>
      <c r="F5756" s="22">
        <v>6</v>
      </c>
      <c r="G5756" s="21" t="s">
        <v>17289</v>
      </c>
      <c r="H5756" s="21" t="s">
        <v>17290</v>
      </c>
    </row>
    <row r="5757" spans="1:8" x14ac:dyDescent="0.3">
      <c r="A5757" s="21" t="s">
        <v>4908</v>
      </c>
      <c r="B5757" s="22">
        <v>2022</v>
      </c>
      <c r="C5757" s="21" t="s">
        <v>17291</v>
      </c>
      <c r="D5757" s="23"/>
      <c r="E5757" s="23"/>
      <c r="F5757" s="23"/>
      <c r="G5757" s="47" t="s">
        <v>17292</v>
      </c>
      <c r="H5757" s="46"/>
    </row>
    <row r="5758" spans="1:8" x14ac:dyDescent="0.3">
      <c r="A5758" s="21" t="s">
        <v>13427</v>
      </c>
      <c r="B5758" s="22">
        <v>2022</v>
      </c>
      <c r="C5758" s="21" t="s">
        <v>13428</v>
      </c>
      <c r="D5758" s="21" t="s">
        <v>1006</v>
      </c>
      <c r="E5758" s="22">
        <v>8</v>
      </c>
      <c r="F5758" s="22">
        <v>6</v>
      </c>
      <c r="G5758" s="21" t="s">
        <v>17293</v>
      </c>
      <c r="H5758" s="21" t="s">
        <v>13429</v>
      </c>
    </row>
    <row r="5759" spans="1:8" x14ac:dyDescent="0.3">
      <c r="A5759" s="21" t="s">
        <v>17294</v>
      </c>
      <c r="B5759" s="22">
        <v>2022</v>
      </c>
      <c r="C5759" s="21" t="s">
        <v>3900</v>
      </c>
      <c r="D5759" s="21" t="s">
        <v>3901</v>
      </c>
      <c r="E5759" s="22">
        <v>2022</v>
      </c>
      <c r="F5759" s="23"/>
      <c r="G5759" s="21" t="s">
        <v>2045</v>
      </c>
      <c r="H5759" s="21" t="s">
        <v>13007</v>
      </c>
    </row>
    <row r="5760" spans="1:8" x14ac:dyDescent="0.3">
      <c r="A5760" s="21" t="s">
        <v>17295</v>
      </c>
      <c r="B5760" s="22">
        <v>2021</v>
      </c>
      <c r="C5760" s="21" t="s">
        <v>17296</v>
      </c>
      <c r="D5760" s="21" t="s">
        <v>17297</v>
      </c>
      <c r="E5760" s="22">
        <v>30</v>
      </c>
      <c r="F5760" s="22">
        <v>3</v>
      </c>
      <c r="G5760" s="21" t="s">
        <v>17298</v>
      </c>
      <c r="H5760" s="21" t="s">
        <v>17299</v>
      </c>
    </row>
    <row r="5761" spans="1:8" x14ac:dyDescent="0.3">
      <c r="A5761" s="21" t="s">
        <v>17300</v>
      </c>
      <c r="B5761" s="22">
        <v>2023</v>
      </c>
      <c r="C5761" s="21" t="s">
        <v>17301</v>
      </c>
      <c r="D5761" s="21" t="s">
        <v>715</v>
      </c>
      <c r="E5761" s="22">
        <v>11</v>
      </c>
      <c r="F5761" s="23"/>
      <c r="G5761" s="21" t="s">
        <v>17302</v>
      </c>
      <c r="H5761" s="21" t="s">
        <v>17303</v>
      </c>
    </row>
    <row r="5762" spans="1:8" x14ac:dyDescent="0.3">
      <c r="A5762" s="21" t="s">
        <v>17304</v>
      </c>
      <c r="B5762" s="22">
        <v>2019</v>
      </c>
      <c r="C5762" s="21" t="s">
        <v>17305</v>
      </c>
      <c r="D5762" s="21" t="s">
        <v>7216</v>
      </c>
      <c r="E5762" s="22">
        <v>43</v>
      </c>
      <c r="F5762" s="22">
        <v>3</v>
      </c>
      <c r="G5762" s="21" t="s">
        <v>4975</v>
      </c>
      <c r="H5762" s="21" t="s">
        <v>17306</v>
      </c>
    </row>
    <row r="5763" spans="1:8" x14ac:dyDescent="0.3">
      <c r="A5763" s="21" t="s">
        <v>17307</v>
      </c>
      <c r="B5763" s="22">
        <v>2017</v>
      </c>
      <c r="C5763" s="21" t="s">
        <v>17308</v>
      </c>
      <c r="D5763" s="21" t="s">
        <v>17309</v>
      </c>
      <c r="E5763" s="22">
        <v>22</v>
      </c>
      <c r="F5763" s="22">
        <v>2</v>
      </c>
      <c r="G5763" s="21" t="s">
        <v>17310</v>
      </c>
      <c r="H5763" s="21" t="s">
        <v>17311</v>
      </c>
    </row>
    <row r="5764" spans="1:8" x14ac:dyDescent="0.3">
      <c r="A5764" s="21" t="s">
        <v>17312</v>
      </c>
      <c r="B5764" s="22">
        <v>2022</v>
      </c>
      <c r="C5764" s="21" t="s">
        <v>17313</v>
      </c>
      <c r="D5764" s="21" t="s">
        <v>17314</v>
      </c>
      <c r="E5764" s="22">
        <v>2022</v>
      </c>
      <c r="F5764" s="23"/>
      <c r="G5764" s="21" t="s">
        <v>1950</v>
      </c>
      <c r="H5764" s="21" t="s">
        <v>17315</v>
      </c>
    </row>
    <row r="5765" spans="1:8" x14ac:dyDescent="0.3">
      <c r="A5765" s="21" t="s">
        <v>17316</v>
      </c>
      <c r="B5765" s="22">
        <v>2018</v>
      </c>
      <c r="C5765" s="21" t="s">
        <v>17317</v>
      </c>
      <c r="D5765" s="21" t="s">
        <v>5196</v>
      </c>
      <c r="E5765" s="22">
        <v>15</v>
      </c>
      <c r="F5765" s="22">
        <v>11</v>
      </c>
      <c r="G5765" s="21" t="s">
        <v>17318</v>
      </c>
      <c r="H5765" s="21" t="s">
        <v>17319</v>
      </c>
    </row>
    <row r="5766" spans="1:8" x14ac:dyDescent="0.3">
      <c r="A5766" s="21" t="s">
        <v>17320</v>
      </c>
      <c r="B5766" s="22">
        <v>2023</v>
      </c>
      <c r="C5766" s="21" t="s">
        <v>17321</v>
      </c>
      <c r="D5766" s="21" t="s">
        <v>17233</v>
      </c>
      <c r="E5766" s="22">
        <v>14</v>
      </c>
      <c r="F5766" s="22">
        <v>9</v>
      </c>
      <c r="G5766" s="23"/>
      <c r="H5766" s="21" t="s">
        <v>17322</v>
      </c>
    </row>
    <row r="5767" spans="1:8" x14ac:dyDescent="0.3">
      <c r="A5767" s="21" t="s">
        <v>17323</v>
      </c>
      <c r="B5767" s="22">
        <v>2019</v>
      </c>
      <c r="C5767" s="21" t="s">
        <v>17324</v>
      </c>
      <c r="D5767" s="21" t="s">
        <v>8575</v>
      </c>
      <c r="E5767" s="22">
        <v>3</v>
      </c>
      <c r="F5767" s="21" t="s">
        <v>13472</v>
      </c>
      <c r="G5767" s="24">
        <v>45683</v>
      </c>
      <c r="H5767" s="23"/>
    </row>
    <row r="5768" spans="1:8" x14ac:dyDescent="0.3">
      <c r="A5768" s="21" t="s">
        <v>13514</v>
      </c>
      <c r="B5768" s="22">
        <v>2021</v>
      </c>
      <c r="C5768" s="21" t="s">
        <v>17325</v>
      </c>
      <c r="D5768" s="21" t="s">
        <v>13516</v>
      </c>
      <c r="E5768" s="22">
        <v>15</v>
      </c>
      <c r="F5768" s="22">
        <v>4</v>
      </c>
      <c r="G5768" s="21" t="s">
        <v>13517</v>
      </c>
      <c r="H5768" s="21" t="s">
        <v>13518</v>
      </c>
    </row>
    <row r="5769" spans="1:8" x14ac:dyDescent="0.3">
      <c r="A5769" s="21" t="s">
        <v>17326</v>
      </c>
      <c r="B5769" s="22">
        <v>2021</v>
      </c>
      <c r="C5769" s="21" t="s">
        <v>17327</v>
      </c>
      <c r="D5769" s="21" t="s">
        <v>8640</v>
      </c>
      <c r="E5769" s="22">
        <v>13</v>
      </c>
      <c r="F5769" s="22">
        <v>3</v>
      </c>
      <c r="G5769" s="21" t="s">
        <v>17328</v>
      </c>
      <c r="H5769" s="21" t="s">
        <v>17329</v>
      </c>
    </row>
    <row r="5770" spans="1:8" x14ac:dyDescent="0.3">
      <c r="A5770" s="21" t="s">
        <v>17330</v>
      </c>
      <c r="B5770" s="22">
        <v>2022</v>
      </c>
      <c r="C5770" s="21" t="s">
        <v>17331</v>
      </c>
      <c r="D5770" s="21" t="s">
        <v>7216</v>
      </c>
      <c r="E5770" s="22">
        <v>26</v>
      </c>
      <c r="F5770" s="22">
        <v>2</v>
      </c>
      <c r="G5770" s="21" t="s">
        <v>17332</v>
      </c>
      <c r="H5770" s="23"/>
    </row>
    <row r="5771" spans="1:8" x14ac:dyDescent="0.3">
      <c r="A5771" s="21" t="s">
        <v>17333</v>
      </c>
      <c r="B5771" s="22">
        <v>2021</v>
      </c>
      <c r="C5771" s="21" t="s">
        <v>17334</v>
      </c>
      <c r="D5771" s="21" t="s">
        <v>8147</v>
      </c>
      <c r="E5771" s="22">
        <v>32</v>
      </c>
      <c r="F5771" s="22">
        <v>2</v>
      </c>
      <c r="G5771" s="21" t="s">
        <v>17335</v>
      </c>
      <c r="H5771" s="21" t="s">
        <v>17336</v>
      </c>
    </row>
    <row r="5772" spans="1:8" x14ac:dyDescent="0.3">
      <c r="A5772" s="21" t="s">
        <v>17337</v>
      </c>
      <c r="B5772" s="22">
        <v>2022</v>
      </c>
      <c r="C5772" s="21" t="s">
        <v>17338</v>
      </c>
      <c r="D5772" s="21" t="s">
        <v>3186</v>
      </c>
      <c r="E5772" s="22">
        <v>12</v>
      </c>
      <c r="F5772" s="22">
        <v>7</v>
      </c>
      <c r="G5772" s="21" t="s">
        <v>17339</v>
      </c>
      <c r="H5772" s="21" t="s">
        <v>17340</v>
      </c>
    </row>
    <row r="5773" spans="1:8" x14ac:dyDescent="0.3">
      <c r="A5773" s="21" t="s">
        <v>17341</v>
      </c>
      <c r="B5773" s="22">
        <v>2021</v>
      </c>
      <c r="C5773" s="21" t="s">
        <v>17342</v>
      </c>
      <c r="D5773" s="21" t="s">
        <v>17343</v>
      </c>
      <c r="E5773" s="22">
        <v>2021</v>
      </c>
      <c r="F5773" s="23"/>
      <c r="G5773" s="21" t="s">
        <v>1950</v>
      </c>
      <c r="H5773" s="21" t="s">
        <v>17344</v>
      </c>
    </row>
    <row r="5774" spans="1:8" x14ac:dyDescent="0.3">
      <c r="A5774" s="21" t="s">
        <v>17345</v>
      </c>
      <c r="B5774" s="22">
        <v>2019</v>
      </c>
      <c r="C5774" s="21" t="s">
        <v>17346</v>
      </c>
      <c r="D5774" s="21" t="s">
        <v>1524</v>
      </c>
      <c r="E5774" s="22">
        <v>45</v>
      </c>
      <c r="F5774" s="23"/>
      <c r="G5774" s="21" t="s">
        <v>17347</v>
      </c>
      <c r="H5774" s="21" t="s">
        <v>17348</v>
      </c>
    </row>
    <row r="5775" spans="1:8" x14ac:dyDescent="0.3">
      <c r="A5775" s="21" t="s">
        <v>17349</v>
      </c>
      <c r="B5775" s="22">
        <v>1981</v>
      </c>
      <c r="C5775" s="21" t="s">
        <v>17350</v>
      </c>
      <c r="D5775" s="21" t="s">
        <v>1286</v>
      </c>
      <c r="E5775" s="22">
        <v>40</v>
      </c>
      <c r="F5775" s="22">
        <v>2</v>
      </c>
      <c r="G5775" s="21" t="s">
        <v>17351</v>
      </c>
      <c r="H5775" s="21" t="s">
        <v>17352</v>
      </c>
    </row>
    <row r="5776" spans="1:8" x14ac:dyDescent="0.3">
      <c r="A5776" s="21" t="s">
        <v>17353</v>
      </c>
      <c r="B5776" s="22">
        <v>1997</v>
      </c>
      <c r="C5776" s="21" t="s">
        <v>17354</v>
      </c>
      <c r="D5776" s="21" t="s">
        <v>17355</v>
      </c>
      <c r="E5776" s="22">
        <v>23</v>
      </c>
      <c r="F5776" s="22">
        <v>7</v>
      </c>
      <c r="G5776" s="21" t="s">
        <v>14778</v>
      </c>
      <c r="H5776" s="21" t="s">
        <v>17356</v>
      </c>
    </row>
    <row r="5777" spans="1:8" x14ac:dyDescent="0.3">
      <c r="A5777" s="21" t="s">
        <v>17213</v>
      </c>
      <c r="B5777" s="22">
        <v>2023</v>
      </c>
      <c r="C5777" s="21" t="s">
        <v>17357</v>
      </c>
      <c r="D5777" s="21" t="s">
        <v>8147</v>
      </c>
      <c r="E5777" s="22">
        <v>34</v>
      </c>
      <c r="F5777" s="22">
        <v>3</v>
      </c>
      <c r="G5777" s="21" t="s">
        <v>17215</v>
      </c>
      <c r="H5777" s="21" t="s">
        <v>17216</v>
      </c>
    </row>
    <row r="5778" spans="1:8" x14ac:dyDescent="0.3">
      <c r="A5778" s="21" t="s">
        <v>17358</v>
      </c>
      <c r="B5778" s="22">
        <v>2020</v>
      </c>
      <c r="C5778" s="21" t="s">
        <v>17359</v>
      </c>
      <c r="D5778" s="21" t="s">
        <v>7216</v>
      </c>
      <c r="E5778" s="22">
        <v>44</v>
      </c>
      <c r="F5778" s="22">
        <v>4</v>
      </c>
      <c r="G5778" s="21" t="s">
        <v>17360</v>
      </c>
      <c r="H5778" s="21" t="s">
        <v>17361</v>
      </c>
    </row>
    <row r="5779" spans="1:8" x14ac:dyDescent="0.3">
      <c r="A5779" s="21" t="s">
        <v>17362</v>
      </c>
      <c r="B5779" s="22">
        <v>1987</v>
      </c>
      <c r="C5779" s="21" t="s">
        <v>17363</v>
      </c>
      <c r="D5779" s="21" t="s">
        <v>1286</v>
      </c>
      <c r="E5779" s="22">
        <v>52</v>
      </c>
      <c r="F5779" s="22">
        <v>4</v>
      </c>
      <c r="G5779" s="21" t="s">
        <v>17364</v>
      </c>
      <c r="H5779" s="21" t="s">
        <v>17365</v>
      </c>
    </row>
    <row r="5780" spans="1:8" x14ac:dyDescent="0.3">
      <c r="A5780" s="21" t="s">
        <v>17366</v>
      </c>
      <c r="B5780" s="22">
        <v>2019</v>
      </c>
      <c r="C5780" s="21" t="s">
        <v>17367</v>
      </c>
      <c r="D5780" s="21" t="s">
        <v>17368</v>
      </c>
      <c r="E5780" s="22">
        <v>40</v>
      </c>
      <c r="F5780" s="22">
        <v>2</v>
      </c>
      <c r="G5780" s="21" t="s">
        <v>17369</v>
      </c>
      <c r="H5780" s="21" t="s">
        <v>17370</v>
      </c>
    </row>
    <row r="5781" spans="1:8" x14ac:dyDescent="0.3">
      <c r="A5781" s="21" t="s">
        <v>17371</v>
      </c>
      <c r="B5781" s="22">
        <v>1996</v>
      </c>
      <c r="C5781" s="21" t="s">
        <v>17372</v>
      </c>
      <c r="D5781" s="21" t="s">
        <v>14125</v>
      </c>
      <c r="E5781" s="22">
        <v>32</v>
      </c>
      <c r="F5781" s="22">
        <v>6</v>
      </c>
      <c r="G5781" s="21" t="s">
        <v>17373</v>
      </c>
      <c r="H5781" s="21" t="s">
        <v>17374</v>
      </c>
    </row>
    <row r="5782" spans="1:8" x14ac:dyDescent="0.3">
      <c r="A5782" s="21" t="s">
        <v>17375</v>
      </c>
      <c r="B5782" s="22">
        <v>2016</v>
      </c>
      <c r="C5782" s="21" t="s">
        <v>17376</v>
      </c>
      <c r="D5782" s="21" t="s">
        <v>4417</v>
      </c>
      <c r="E5782" s="22">
        <v>8</v>
      </c>
      <c r="F5782" s="22">
        <v>2</v>
      </c>
      <c r="G5782" s="21" t="s">
        <v>17377</v>
      </c>
      <c r="H5782" s="21" t="s">
        <v>17378</v>
      </c>
    </row>
    <row r="5783" spans="1:8" x14ac:dyDescent="0.3">
      <c r="A5783" s="21" t="s">
        <v>17379</v>
      </c>
      <c r="B5783" s="22">
        <v>1983</v>
      </c>
      <c r="C5783" s="21" t="s">
        <v>17380</v>
      </c>
      <c r="D5783" s="21" t="s">
        <v>1286</v>
      </c>
      <c r="E5783" s="22">
        <v>44</v>
      </c>
      <c r="F5783" s="22">
        <v>1</v>
      </c>
      <c r="G5783" s="21" t="s">
        <v>17381</v>
      </c>
      <c r="H5783" s="21" t="s">
        <v>17382</v>
      </c>
    </row>
    <row r="5784" spans="1:8" x14ac:dyDescent="0.3">
      <c r="A5784" s="21" t="s">
        <v>17383</v>
      </c>
      <c r="B5784" s="22">
        <v>2014</v>
      </c>
      <c r="C5784" s="21" t="s">
        <v>17384</v>
      </c>
      <c r="D5784" s="21" t="s">
        <v>3064</v>
      </c>
      <c r="E5784" s="22">
        <v>9</v>
      </c>
      <c r="F5784" s="22">
        <v>5</v>
      </c>
      <c r="G5784" s="21" t="s">
        <v>17385</v>
      </c>
      <c r="H5784" s="21" t="s">
        <v>17386</v>
      </c>
    </row>
    <row r="5785" spans="1:8" x14ac:dyDescent="0.3">
      <c r="A5785" s="21" t="s">
        <v>17387</v>
      </c>
      <c r="B5785" s="22">
        <v>2006</v>
      </c>
      <c r="C5785" s="21" t="s">
        <v>17388</v>
      </c>
      <c r="D5785" s="21" t="s">
        <v>17389</v>
      </c>
      <c r="E5785" s="22">
        <v>6</v>
      </c>
      <c r="F5785" s="23"/>
      <c r="G5785" s="21" t="s">
        <v>17390</v>
      </c>
      <c r="H5785" s="21" t="s">
        <v>17391</v>
      </c>
    </row>
    <row r="5786" spans="1:8" x14ac:dyDescent="0.3">
      <c r="A5786" s="21" t="s">
        <v>17392</v>
      </c>
      <c r="B5786" s="22">
        <v>2007</v>
      </c>
      <c r="C5786" s="21" t="s">
        <v>17393</v>
      </c>
      <c r="D5786" s="21" t="s">
        <v>4818</v>
      </c>
      <c r="E5786" s="22">
        <v>8</v>
      </c>
      <c r="F5786" s="22">
        <v>1</v>
      </c>
      <c r="G5786" s="21" t="s">
        <v>17394</v>
      </c>
      <c r="H5786" s="21" t="s">
        <v>17395</v>
      </c>
    </row>
    <row r="5787" spans="1:8" x14ac:dyDescent="0.3">
      <c r="A5787" s="21" t="s">
        <v>17218</v>
      </c>
      <c r="B5787" s="22">
        <v>2018</v>
      </c>
      <c r="C5787" s="21" t="s">
        <v>17219</v>
      </c>
      <c r="D5787" s="45" t="s">
        <v>17220</v>
      </c>
      <c r="E5787" s="46"/>
      <c r="F5787" s="23"/>
      <c r="G5787" s="25">
        <v>45992</v>
      </c>
      <c r="H5787" s="23"/>
    </row>
    <row r="5788" spans="1:8" x14ac:dyDescent="0.3">
      <c r="A5788" s="21" t="s">
        <v>11564</v>
      </c>
      <c r="B5788" s="22">
        <v>2024</v>
      </c>
      <c r="C5788" s="21" t="s">
        <v>17396</v>
      </c>
      <c r="D5788" s="23"/>
      <c r="E5788" s="23"/>
      <c r="F5788" s="23"/>
      <c r="G5788" s="45" t="s">
        <v>17397</v>
      </c>
      <c r="H5788" s="46"/>
    </row>
    <row r="5789" spans="1:8" x14ac:dyDescent="0.3">
      <c r="A5789" s="21" t="s">
        <v>17398</v>
      </c>
      <c r="B5789" s="22">
        <v>2009</v>
      </c>
      <c r="C5789" s="21" t="s">
        <v>17399</v>
      </c>
      <c r="D5789" s="21" t="s">
        <v>15439</v>
      </c>
      <c r="E5789" s="22">
        <v>165</v>
      </c>
      <c r="F5789" s="22">
        <v>3</v>
      </c>
      <c r="G5789" s="21" t="s">
        <v>17400</v>
      </c>
      <c r="H5789" s="21" t="s">
        <v>17401</v>
      </c>
    </row>
    <row r="5790" spans="1:8" x14ac:dyDescent="0.3">
      <c r="A5790" s="21" t="s">
        <v>17402</v>
      </c>
      <c r="B5790" s="22">
        <v>2011</v>
      </c>
      <c r="C5790" s="21" t="s">
        <v>17403</v>
      </c>
      <c r="D5790" s="21" t="s">
        <v>1278</v>
      </c>
      <c r="E5790" s="22">
        <v>54</v>
      </c>
      <c r="F5790" s="22">
        <v>6</v>
      </c>
      <c r="G5790" s="21" t="s">
        <v>17404</v>
      </c>
      <c r="H5790" s="21" t="s">
        <v>17405</v>
      </c>
    </row>
    <row r="5791" spans="1:8" x14ac:dyDescent="0.3">
      <c r="A5791" s="21" t="s">
        <v>17406</v>
      </c>
      <c r="B5791" s="22">
        <v>2006</v>
      </c>
      <c r="C5791" s="21" t="s">
        <v>17407</v>
      </c>
      <c r="D5791" s="21" t="s">
        <v>17408</v>
      </c>
      <c r="E5791" s="22">
        <v>29</v>
      </c>
      <c r="F5791" s="22">
        <v>4</v>
      </c>
      <c r="G5791" s="21" t="s">
        <v>17409</v>
      </c>
      <c r="H5791" s="21" t="s">
        <v>17410</v>
      </c>
    </row>
    <row r="5792" spans="1:8" x14ac:dyDescent="0.3">
      <c r="A5792" s="21" t="s">
        <v>17411</v>
      </c>
      <c r="B5792" s="22">
        <v>2009</v>
      </c>
      <c r="C5792" s="21" t="s">
        <v>17412</v>
      </c>
      <c r="D5792" s="21" t="s">
        <v>9581</v>
      </c>
      <c r="E5792" s="22">
        <v>18</v>
      </c>
      <c r="F5792" s="22">
        <v>2</v>
      </c>
      <c r="G5792" s="21" t="s">
        <v>17413</v>
      </c>
      <c r="H5792" s="21" t="s">
        <v>17414</v>
      </c>
    </row>
    <row r="5793" spans="1:8" x14ac:dyDescent="0.3">
      <c r="A5793" s="21" t="s">
        <v>17415</v>
      </c>
      <c r="B5793" s="22">
        <v>2018</v>
      </c>
      <c r="C5793" s="21" t="s">
        <v>17416</v>
      </c>
      <c r="D5793" s="21" t="s">
        <v>15142</v>
      </c>
      <c r="E5793" s="22">
        <v>103</v>
      </c>
      <c r="F5793" s="22">
        <v>8</v>
      </c>
      <c r="G5793" s="21" t="s">
        <v>17417</v>
      </c>
      <c r="H5793" s="21" t="s">
        <v>17418</v>
      </c>
    </row>
    <row r="5794" spans="1:8" x14ac:dyDescent="0.3">
      <c r="A5794" s="21" t="s">
        <v>17419</v>
      </c>
      <c r="B5794" s="22">
        <v>2008</v>
      </c>
      <c r="C5794" s="21" t="s">
        <v>17420</v>
      </c>
      <c r="D5794" s="21" t="s">
        <v>4818</v>
      </c>
      <c r="E5794" s="22">
        <v>9</v>
      </c>
      <c r="F5794" s="22">
        <v>7</v>
      </c>
      <c r="G5794" s="21" t="s">
        <v>17421</v>
      </c>
      <c r="H5794" s="21" t="s">
        <v>17422</v>
      </c>
    </row>
    <row r="5795" spans="1:8" x14ac:dyDescent="0.3">
      <c r="A5795" s="21" t="s">
        <v>17423</v>
      </c>
      <c r="B5795" s="22">
        <v>2021</v>
      </c>
      <c r="C5795" s="21" t="s">
        <v>17424</v>
      </c>
      <c r="D5795" s="21" t="s">
        <v>17425</v>
      </c>
      <c r="E5795" s="22">
        <v>72</v>
      </c>
      <c r="F5795" s="22">
        <v>5</v>
      </c>
      <c r="G5795" s="21" t="s">
        <v>17426</v>
      </c>
      <c r="H5795" s="21" t="s">
        <v>17427</v>
      </c>
    </row>
    <row r="5796" spans="1:8" x14ac:dyDescent="0.3">
      <c r="A5796" s="21" t="s">
        <v>17428</v>
      </c>
      <c r="B5796" s="22">
        <v>2019</v>
      </c>
      <c r="C5796" s="21" t="s">
        <v>17429</v>
      </c>
      <c r="D5796" s="21" t="s">
        <v>7163</v>
      </c>
      <c r="E5796" s="22">
        <v>98</v>
      </c>
      <c r="F5796" s="23"/>
      <c r="G5796" s="21" t="s">
        <v>2394</v>
      </c>
      <c r="H5796" s="21" t="s">
        <v>17430</v>
      </c>
    </row>
    <row r="5797" spans="1:8" x14ac:dyDescent="0.3">
      <c r="A5797" s="21" t="s">
        <v>17431</v>
      </c>
      <c r="B5797" s="22">
        <v>2021</v>
      </c>
      <c r="C5797" s="21" t="s">
        <v>17432</v>
      </c>
      <c r="D5797" s="21" t="s">
        <v>4908</v>
      </c>
      <c r="E5797" s="23"/>
      <c r="F5797" s="23"/>
      <c r="G5797" s="23"/>
      <c r="H5797" s="27" t="s">
        <v>17433</v>
      </c>
    </row>
    <row r="5798" spans="1:8" x14ac:dyDescent="0.3">
      <c r="A5798" s="21" t="s">
        <v>17431</v>
      </c>
      <c r="B5798" s="22">
        <v>2022</v>
      </c>
      <c r="C5798" s="21" t="s">
        <v>17291</v>
      </c>
      <c r="D5798" s="21" t="s">
        <v>4908</v>
      </c>
      <c r="E5798" s="23"/>
      <c r="F5798" s="23"/>
      <c r="G5798" s="23"/>
      <c r="H5798" s="27" t="s">
        <v>17292</v>
      </c>
    </row>
    <row r="5799" spans="1:8" x14ac:dyDescent="0.3">
      <c r="A5799" s="21" t="s">
        <v>17434</v>
      </c>
      <c r="B5799" s="22">
        <v>2018</v>
      </c>
      <c r="C5799" s="21" t="s">
        <v>17435</v>
      </c>
      <c r="D5799" s="21" t="s">
        <v>17436</v>
      </c>
      <c r="E5799" s="22">
        <v>64</v>
      </c>
      <c r="F5799" s="22">
        <v>11</v>
      </c>
      <c r="G5799" s="21" t="s">
        <v>17437</v>
      </c>
      <c r="H5799" s="21" t="s">
        <v>17438</v>
      </c>
    </row>
    <row r="5800" spans="1:8" x14ac:dyDescent="0.3">
      <c r="A5800" s="21" t="s">
        <v>17333</v>
      </c>
      <c r="B5800" s="22">
        <v>2021</v>
      </c>
      <c r="C5800" s="21" t="s">
        <v>17334</v>
      </c>
      <c r="D5800" s="21" t="s">
        <v>8147</v>
      </c>
      <c r="E5800" s="22">
        <v>32</v>
      </c>
      <c r="F5800" s="22">
        <v>2</v>
      </c>
      <c r="G5800" s="21" t="s">
        <v>17335</v>
      </c>
      <c r="H5800" s="21" t="s">
        <v>17336</v>
      </c>
    </row>
    <row r="5801" spans="1:8" x14ac:dyDescent="0.3">
      <c r="A5801" s="21" t="s">
        <v>17345</v>
      </c>
      <c r="B5801" s="22">
        <v>2019</v>
      </c>
      <c r="C5801" s="21" t="s">
        <v>17346</v>
      </c>
      <c r="D5801" s="21" t="s">
        <v>1524</v>
      </c>
      <c r="E5801" s="22">
        <v>45</v>
      </c>
      <c r="F5801" s="23"/>
      <c r="G5801" s="21" t="s">
        <v>17347</v>
      </c>
      <c r="H5801" s="21" t="s">
        <v>17348</v>
      </c>
    </row>
    <row r="5802" spans="1:8" x14ac:dyDescent="0.3">
      <c r="A5802" s="21" t="s">
        <v>17439</v>
      </c>
      <c r="B5802" s="22">
        <v>2014</v>
      </c>
      <c r="C5802" s="21" t="s">
        <v>17440</v>
      </c>
      <c r="D5802" s="21" t="s">
        <v>1351</v>
      </c>
      <c r="E5802" s="22">
        <v>140</v>
      </c>
      <c r="F5802" s="22">
        <v>6</v>
      </c>
      <c r="G5802" s="21" t="s">
        <v>17441</v>
      </c>
      <c r="H5802" s="21" t="s">
        <v>17442</v>
      </c>
    </row>
    <row r="5803" spans="1:8" x14ac:dyDescent="0.3">
      <c r="A5803" s="21" t="s">
        <v>17443</v>
      </c>
      <c r="B5803" s="22">
        <v>2016</v>
      </c>
      <c r="C5803" s="21" t="s">
        <v>17444</v>
      </c>
      <c r="D5803" s="21" t="s">
        <v>17445</v>
      </c>
      <c r="E5803" s="22">
        <v>25</v>
      </c>
      <c r="F5803" s="22">
        <v>2</v>
      </c>
      <c r="G5803" s="21" t="s">
        <v>17446</v>
      </c>
      <c r="H5803" s="23"/>
    </row>
    <row r="5804" spans="1:8" x14ac:dyDescent="0.3">
      <c r="A5804" s="21" t="s">
        <v>17447</v>
      </c>
      <c r="B5804" s="22">
        <v>2013</v>
      </c>
      <c r="C5804" s="21" t="s">
        <v>17448</v>
      </c>
      <c r="D5804" s="21" t="s">
        <v>17449</v>
      </c>
      <c r="E5804" s="22">
        <v>51</v>
      </c>
      <c r="F5804" s="22">
        <v>7</v>
      </c>
      <c r="G5804" s="21" t="s">
        <v>17450</v>
      </c>
      <c r="H5804" s="23"/>
    </row>
    <row r="5805" spans="1:8" x14ac:dyDescent="0.3">
      <c r="A5805" s="21" t="s">
        <v>17451</v>
      </c>
      <c r="B5805" s="22">
        <v>2014</v>
      </c>
      <c r="C5805" s="21" t="s">
        <v>17452</v>
      </c>
      <c r="D5805" s="21" t="s">
        <v>17453</v>
      </c>
      <c r="E5805" s="22">
        <v>20</v>
      </c>
      <c r="F5805" s="22">
        <v>2</v>
      </c>
      <c r="G5805" s="21" t="s">
        <v>17454</v>
      </c>
      <c r="H5805" s="23"/>
    </row>
    <row r="5806" spans="1:8" x14ac:dyDescent="0.3">
      <c r="A5806" s="21" t="s">
        <v>17455</v>
      </c>
      <c r="B5806" s="22">
        <v>2012</v>
      </c>
      <c r="C5806" s="21" t="s">
        <v>17456</v>
      </c>
      <c r="D5806" s="21" t="s">
        <v>17457</v>
      </c>
      <c r="E5806" s="22">
        <v>68</v>
      </c>
      <c r="F5806" s="22">
        <v>11</v>
      </c>
      <c r="G5806" s="21" t="s">
        <v>17458</v>
      </c>
      <c r="H5806" s="23"/>
    </row>
    <row r="5807" spans="1:8" x14ac:dyDescent="0.3">
      <c r="A5807" s="21" t="s">
        <v>17459</v>
      </c>
      <c r="B5807" s="22">
        <v>2016</v>
      </c>
      <c r="C5807" s="21" t="s">
        <v>17460</v>
      </c>
      <c r="D5807" s="21" t="s">
        <v>1206</v>
      </c>
      <c r="E5807" s="22">
        <v>51</v>
      </c>
      <c r="F5807" s="23"/>
      <c r="G5807" s="21" t="s">
        <v>17461</v>
      </c>
      <c r="H5807" s="23"/>
    </row>
    <row r="5808" spans="1:8" x14ac:dyDescent="0.3">
      <c r="A5808" s="21" t="s">
        <v>17462</v>
      </c>
      <c r="B5808" s="22">
        <v>2011</v>
      </c>
      <c r="C5808" s="21" t="s">
        <v>17463</v>
      </c>
      <c r="D5808" s="21" t="s">
        <v>17464</v>
      </c>
      <c r="E5808" s="22">
        <v>23</v>
      </c>
      <c r="F5808" s="22">
        <v>2</v>
      </c>
      <c r="G5808" s="21" t="s">
        <v>17465</v>
      </c>
      <c r="H5808" s="23"/>
    </row>
    <row r="5809" spans="1:8" x14ac:dyDescent="0.3">
      <c r="A5809" s="21" t="s">
        <v>17466</v>
      </c>
      <c r="B5809" s="22">
        <v>2015</v>
      </c>
      <c r="C5809" s="21" t="s">
        <v>17467</v>
      </c>
      <c r="D5809" s="21" t="s">
        <v>17468</v>
      </c>
      <c r="E5809" s="22">
        <v>25</v>
      </c>
      <c r="F5809" s="22">
        <v>5</v>
      </c>
      <c r="G5809" s="21" t="s">
        <v>17469</v>
      </c>
      <c r="H5809" s="23"/>
    </row>
    <row r="5810" spans="1:8" x14ac:dyDescent="0.3">
      <c r="A5810" s="21" t="s">
        <v>17470</v>
      </c>
      <c r="B5810" s="22">
        <v>2014</v>
      </c>
      <c r="C5810" s="21" t="s">
        <v>17471</v>
      </c>
      <c r="D5810" s="21" t="s">
        <v>17472</v>
      </c>
      <c r="E5810" s="22">
        <v>19</v>
      </c>
      <c r="F5810" s="22">
        <v>1</v>
      </c>
      <c r="G5810" s="21" t="s">
        <v>17473</v>
      </c>
      <c r="H5810" s="23"/>
    </row>
    <row r="5811" spans="1:8" x14ac:dyDescent="0.3">
      <c r="A5811" s="21" t="s">
        <v>17474</v>
      </c>
      <c r="B5811" s="22">
        <v>2016</v>
      </c>
      <c r="C5811" s="21" t="s">
        <v>17475</v>
      </c>
      <c r="D5811" s="21" t="s">
        <v>17476</v>
      </c>
      <c r="E5811" s="22">
        <v>46</v>
      </c>
      <c r="F5811" s="22">
        <v>1</v>
      </c>
      <c r="G5811" s="21" t="s">
        <v>17477</v>
      </c>
      <c r="H5811" s="23"/>
    </row>
    <row r="5812" spans="1:8" x14ac:dyDescent="0.3">
      <c r="A5812" s="21" t="s">
        <v>17478</v>
      </c>
      <c r="B5812" s="22">
        <v>2013</v>
      </c>
      <c r="C5812" s="21" t="s">
        <v>17479</v>
      </c>
      <c r="D5812" s="21" t="s">
        <v>17480</v>
      </c>
      <c r="E5812" s="22">
        <v>43</v>
      </c>
      <c r="F5812" s="23"/>
      <c r="G5812" s="21" t="s">
        <v>17481</v>
      </c>
      <c r="H5812" s="23"/>
    </row>
    <row r="5813" spans="1:8" x14ac:dyDescent="0.3">
      <c r="A5813" s="21" t="s">
        <v>17482</v>
      </c>
      <c r="B5813" s="22">
        <v>2008</v>
      </c>
      <c r="C5813" s="21" t="s">
        <v>17483</v>
      </c>
      <c r="D5813" s="21" t="s">
        <v>4318</v>
      </c>
      <c r="E5813" s="22">
        <v>18</v>
      </c>
      <c r="F5813" s="22">
        <v>1</v>
      </c>
      <c r="G5813" s="21" t="s">
        <v>17484</v>
      </c>
      <c r="H5813" s="23"/>
    </row>
    <row r="5814" spans="1:8" x14ac:dyDescent="0.3">
      <c r="A5814" s="21" t="s">
        <v>17485</v>
      </c>
      <c r="B5814" s="22">
        <v>2016</v>
      </c>
      <c r="C5814" s="21" t="s">
        <v>17486</v>
      </c>
      <c r="D5814" s="21" t="s">
        <v>15309</v>
      </c>
      <c r="E5814" s="22">
        <v>190</v>
      </c>
      <c r="F5814" s="23"/>
      <c r="G5814" s="21" t="s">
        <v>17487</v>
      </c>
      <c r="H5814" s="23"/>
    </row>
    <row r="5815" spans="1:8" x14ac:dyDescent="0.3">
      <c r="A5815" s="21" t="s">
        <v>17488</v>
      </c>
      <c r="B5815" s="22">
        <v>2014</v>
      </c>
      <c r="C5815" s="21" t="s">
        <v>17489</v>
      </c>
      <c r="D5815" s="21" t="s">
        <v>17490</v>
      </c>
      <c r="E5815" s="22">
        <v>23</v>
      </c>
      <c r="F5815" s="22">
        <v>2</v>
      </c>
      <c r="G5815" s="21" t="s">
        <v>17491</v>
      </c>
      <c r="H5815" s="23"/>
    </row>
    <row r="5816" spans="1:8" x14ac:dyDescent="0.3">
      <c r="A5816" s="21" t="s">
        <v>17492</v>
      </c>
      <c r="B5816" s="22">
        <v>2015</v>
      </c>
      <c r="C5816" s="21" t="s">
        <v>17493</v>
      </c>
      <c r="D5816" s="21" t="s">
        <v>17494</v>
      </c>
      <c r="E5816" s="22">
        <v>9</v>
      </c>
      <c r="F5816" s="22">
        <v>4</v>
      </c>
      <c r="G5816" s="23"/>
      <c r="H5816" s="23"/>
    </row>
    <row r="5817" spans="1:8" x14ac:dyDescent="0.3">
      <c r="A5817" s="21" t="s">
        <v>17495</v>
      </c>
      <c r="B5817" s="22">
        <v>2016</v>
      </c>
      <c r="C5817" s="21" t="s">
        <v>17496</v>
      </c>
      <c r="D5817" s="21" t="s">
        <v>3452</v>
      </c>
      <c r="E5817" s="22">
        <v>71</v>
      </c>
      <c r="F5817" s="22">
        <v>1</v>
      </c>
      <c r="G5817" s="21" t="s">
        <v>17497</v>
      </c>
      <c r="H5817" s="23"/>
    </row>
    <row r="5818" spans="1:8" x14ac:dyDescent="0.3">
      <c r="A5818" s="21" t="s">
        <v>17498</v>
      </c>
      <c r="B5818" s="22">
        <v>2016</v>
      </c>
      <c r="C5818" s="21" t="s">
        <v>17499</v>
      </c>
      <c r="D5818" s="21" t="s">
        <v>17500</v>
      </c>
      <c r="E5818" s="22">
        <v>17</v>
      </c>
      <c r="F5818" s="22">
        <v>1</v>
      </c>
      <c r="G5818" s="23"/>
      <c r="H5818" s="23"/>
    </row>
    <row r="5819" spans="1:8" x14ac:dyDescent="0.3">
      <c r="A5819" s="21" t="s">
        <v>17501</v>
      </c>
      <c r="B5819" s="22">
        <v>2016</v>
      </c>
      <c r="C5819" s="21" t="s">
        <v>17502</v>
      </c>
      <c r="D5819" s="21" t="s">
        <v>17503</v>
      </c>
      <c r="E5819" s="22">
        <v>11</v>
      </c>
      <c r="F5819" s="25">
        <v>45750</v>
      </c>
      <c r="G5819" s="21" t="s">
        <v>17504</v>
      </c>
      <c r="H5819" s="23"/>
    </row>
    <row r="5820" spans="1:8" x14ac:dyDescent="0.3">
      <c r="A5820" s="21" t="s">
        <v>17505</v>
      </c>
      <c r="B5820" s="22">
        <v>2014</v>
      </c>
      <c r="C5820" s="21" t="s">
        <v>17506</v>
      </c>
      <c r="D5820" s="21" t="s">
        <v>17507</v>
      </c>
      <c r="E5820" s="22">
        <v>16</v>
      </c>
      <c r="F5820" s="22">
        <v>3</v>
      </c>
      <c r="G5820" s="23"/>
      <c r="H5820" s="23"/>
    </row>
    <row r="5821" spans="1:8" x14ac:dyDescent="0.3">
      <c r="A5821" s="21" t="s">
        <v>17508</v>
      </c>
      <c r="B5821" s="22">
        <v>2015</v>
      </c>
      <c r="C5821" s="21" t="s">
        <v>17509</v>
      </c>
      <c r="D5821" s="21" t="s">
        <v>17510</v>
      </c>
      <c r="E5821" s="22">
        <v>19</v>
      </c>
      <c r="F5821" s="23"/>
      <c r="G5821" s="24">
        <v>45672</v>
      </c>
      <c r="H5821" s="23"/>
    </row>
    <row r="5822" spans="1:8" x14ac:dyDescent="0.3">
      <c r="A5822" s="21" t="s">
        <v>17511</v>
      </c>
      <c r="B5822" s="22">
        <v>2013</v>
      </c>
      <c r="C5822" s="21" t="s">
        <v>17512</v>
      </c>
      <c r="D5822" s="21" t="s">
        <v>5223</v>
      </c>
      <c r="E5822" s="22">
        <v>16</v>
      </c>
      <c r="F5822" s="22">
        <v>3</v>
      </c>
      <c r="G5822" s="21" t="s">
        <v>17513</v>
      </c>
      <c r="H5822" s="23"/>
    </row>
    <row r="5823" spans="1:8" x14ac:dyDescent="0.3">
      <c r="A5823" s="21" t="s">
        <v>17514</v>
      </c>
      <c r="B5823" s="22">
        <v>2014</v>
      </c>
      <c r="C5823" s="21" t="s">
        <v>17515</v>
      </c>
      <c r="D5823" s="21" t="s">
        <v>17516</v>
      </c>
      <c r="E5823" s="22">
        <v>4</v>
      </c>
      <c r="F5823" s="22">
        <v>3</v>
      </c>
      <c r="G5823" s="21" t="s">
        <v>17517</v>
      </c>
      <c r="H5823" s="23"/>
    </row>
    <row r="5824" spans="1:8" x14ac:dyDescent="0.3">
      <c r="A5824" s="21" t="s">
        <v>17514</v>
      </c>
      <c r="B5824" s="22">
        <v>2016</v>
      </c>
      <c r="C5824" s="21" t="s">
        <v>17518</v>
      </c>
      <c r="D5824" s="21" t="s">
        <v>4135</v>
      </c>
      <c r="E5824" s="22">
        <v>21</v>
      </c>
      <c r="F5824" s="22">
        <v>4</v>
      </c>
      <c r="G5824" s="21" t="s">
        <v>17519</v>
      </c>
      <c r="H5824" s="23"/>
    </row>
    <row r="5825" spans="1:8" x14ac:dyDescent="0.3">
      <c r="A5825" s="21" t="s">
        <v>17520</v>
      </c>
      <c r="B5825" s="22">
        <v>2014</v>
      </c>
      <c r="C5825" s="21" t="s">
        <v>17521</v>
      </c>
      <c r="D5825" s="21" t="s">
        <v>17522</v>
      </c>
      <c r="E5825" s="22">
        <v>38</v>
      </c>
      <c r="F5825" s="22">
        <v>11</v>
      </c>
      <c r="G5825" s="23"/>
      <c r="H5825" s="23"/>
    </row>
    <row r="5826" spans="1:8" x14ac:dyDescent="0.3">
      <c r="A5826" s="21" t="s">
        <v>17523</v>
      </c>
      <c r="B5826" s="22">
        <v>2015</v>
      </c>
      <c r="C5826" s="21" t="s">
        <v>17524</v>
      </c>
      <c r="D5826" s="21" t="s">
        <v>5196</v>
      </c>
      <c r="E5826" s="22">
        <v>12</v>
      </c>
      <c r="F5826" s="22">
        <v>9</v>
      </c>
      <c r="G5826" s="21" t="s">
        <v>17525</v>
      </c>
      <c r="H5826" s="23"/>
    </row>
    <row r="5827" spans="1:8" x14ac:dyDescent="0.3">
      <c r="A5827" s="21" t="s">
        <v>17526</v>
      </c>
      <c r="B5827" s="22">
        <v>2017</v>
      </c>
      <c r="C5827" s="21" t="s">
        <v>17527</v>
      </c>
      <c r="D5827" s="23"/>
      <c r="E5827" s="23"/>
      <c r="F5827" s="23"/>
      <c r="G5827" s="47" t="s">
        <v>17528</v>
      </c>
      <c r="H5827" s="46"/>
    </row>
    <row r="5828" spans="1:8" x14ac:dyDescent="0.3">
      <c r="A5828" s="21" t="s">
        <v>17529</v>
      </c>
      <c r="B5828" s="22">
        <v>2016</v>
      </c>
      <c r="C5828" s="21" t="s">
        <v>17530</v>
      </c>
      <c r="D5828" s="21" t="s">
        <v>17531</v>
      </c>
      <c r="E5828" s="22">
        <v>73</v>
      </c>
      <c r="F5828" s="23"/>
      <c r="G5828" s="21" t="s">
        <v>17532</v>
      </c>
      <c r="H5828" s="23"/>
    </row>
    <row r="5829" spans="1:8" x14ac:dyDescent="0.3">
      <c r="A5829" s="21" t="s">
        <v>17533</v>
      </c>
      <c r="B5829" s="22">
        <v>2007</v>
      </c>
      <c r="C5829" s="21" t="s">
        <v>17534</v>
      </c>
      <c r="D5829" s="21" t="s">
        <v>17535</v>
      </c>
      <c r="E5829" s="22">
        <v>37</v>
      </c>
      <c r="F5829" s="22">
        <v>2</v>
      </c>
      <c r="G5829" s="21" t="s">
        <v>17536</v>
      </c>
      <c r="H5829" s="23"/>
    </row>
    <row r="5830" spans="1:8" x14ac:dyDescent="0.3">
      <c r="A5830" s="21" t="s">
        <v>17537</v>
      </c>
      <c r="B5830" s="22">
        <v>2016</v>
      </c>
      <c r="C5830" s="21" t="s">
        <v>17538</v>
      </c>
      <c r="D5830" s="21" t="s">
        <v>17535</v>
      </c>
      <c r="E5830" s="22">
        <v>46</v>
      </c>
      <c r="F5830" s="22">
        <v>5</v>
      </c>
      <c r="G5830" s="21" t="s">
        <v>17539</v>
      </c>
      <c r="H5830" s="23"/>
    </row>
    <row r="5831" spans="1:8" x14ac:dyDescent="0.3">
      <c r="A5831" s="21" t="s">
        <v>17540</v>
      </c>
      <c r="B5831" s="22">
        <v>2013</v>
      </c>
      <c r="C5831" s="21" t="s">
        <v>17541</v>
      </c>
      <c r="D5831" s="21" t="s">
        <v>17542</v>
      </c>
      <c r="E5831" s="22">
        <v>13</v>
      </c>
      <c r="F5831" s="22">
        <v>1</v>
      </c>
      <c r="G5831" s="21" t="s">
        <v>7867</v>
      </c>
      <c r="H5831" s="23"/>
    </row>
    <row r="5832" spans="1:8" x14ac:dyDescent="0.3">
      <c r="A5832" s="21" t="s">
        <v>17543</v>
      </c>
      <c r="B5832" s="22">
        <v>2016</v>
      </c>
      <c r="C5832" s="21" t="s">
        <v>17544</v>
      </c>
      <c r="D5832" s="21" t="s">
        <v>12305</v>
      </c>
      <c r="E5832" s="22">
        <v>16</v>
      </c>
      <c r="F5832" s="22">
        <v>1</v>
      </c>
      <c r="G5832" s="23"/>
      <c r="H5832" s="23"/>
    </row>
    <row r="5833" spans="1:8" x14ac:dyDescent="0.3">
      <c r="A5833" s="21" t="s">
        <v>17545</v>
      </c>
      <c r="B5833" s="22">
        <v>2015</v>
      </c>
      <c r="C5833" s="21" t="s">
        <v>17546</v>
      </c>
      <c r="D5833" s="21" t="s">
        <v>17547</v>
      </c>
      <c r="E5833" s="22">
        <v>45</v>
      </c>
      <c r="F5833" s="22">
        <v>2</v>
      </c>
      <c r="G5833" s="21" t="s">
        <v>17548</v>
      </c>
      <c r="H5833" s="23"/>
    </row>
    <row r="5834" spans="1:8" x14ac:dyDescent="0.3">
      <c r="A5834" s="21" t="s">
        <v>17549</v>
      </c>
      <c r="B5834" s="22">
        <v>2014</v>
      </c>
      <c r="C5834" s="21" t="s">
        <v>17550</v>
      </c>
      <c r="D5834" s="21" t="s">
        <v>437</v>
      </c>
      <c r="E5834" s="22">
        <v>41</v>
      </c>
      <c r="F5834" s="23"/>
      <c r="G5834" s="21" t="s">
        <v>17551</v>
      </c>
      <c r="H5834" s="23"/>
    </row>
    <row r="5835" spans="1:8" x14ac:dyDescent="0.3">
      <c r="A5835" s="21" t="s">
        <v>17552</v>
      </c>
      <c r="B5835" s="22">
        <v>2014</v>
      </c>
      <c r="C5835" s="21" t="s">
        <v>17553</v>
      </c>
      <c r="D5835" s="21" t="s">
        <v>17554</v>
      </c>
      <c r="E5835" s="22">
        <v>53</v>
      </c>
      <c r="F5835" s="22">
        <v>12</v>
      </c>
      <c r="G5835" s="45" t="s">
        <v>17555</v>
      </c>
      <c r="H5835" s="46"/>
    </row>
    <row r="5836" spans="1:8" x14ac:dyDescent="0.3">
      <c r="A5836" s="21" t="s">
        <v>17556</v>
      </c>
      <c r="B5836" s="22">
        <v>2015</v>
      </c>
      <c r="C5836" s="21" t="s">
        <v>17557</v>
      </c>
      <c r="D5836" s="21" t="s">
        <v>17558</v>
      </c>
      <c r="E5836" s="22">
        <v>39</v>
      </c>
      <c r="F5836" s="22">
        <v>9</v>
      </c>
      <c r="G5836" s="21" t="s">
        <v>8045</v>
      </c>
      <c r="H5836" s="23"/>
    </row>
    <row r="5837" spans="1:8" x14ac:dyDescent="0.3">
      <c r="A5837" s="21" t="s">
        <v>17559</v>
      </c>
      <c r="B5837" s="22">
        <v>2016</v>
      </c>
      <c r="C5837" s="21" t="s">
        <v>17560</v>
      </c>
      <c r="D5837" s="21" t="s">
        <v>437</v>
      </c>
      <c r="E5837" s="22">
        <v>60</v>
      </c>
      <c r="F5837" s="23"/>
      <c r="G5837" s="21" t="s">
        <v>17561</v>
      </c>
      <c r="H5837" s="23"/>
    </row>
    <row r="5838" spans="1:8" x14ac:dyDescent="0.3">
      <c r="A5838" s="21" t="s">
        <v>17562</v>
      </c>
      <c r="B5838" s="22">
        <v>2016</v>
      </c>
      <c r="C5838" s="21" t="s">
        <v>17563</v>
      </c>
      <c r="D5838" s="21" t="s">
        <v>3413</v>
      </c>
      <c r="E5838" s="22">
        <v>42</v>
      </c>
      <c r="F5838" s="22">
        <v>2</v>
      </c>
      <c r="G5838" s="21" t="s">
        <v>17564</v>
      </c>
      <c r="H5838" s="23"/>
    </row>
    <row r="5839" spans="1:8" x14ac:dyDescent="0.3">
      <c r="A5839" s="21" t="s">
        <v>17565</v>
      </c>
      <c r="B5839" s="22">
        <v>2011</v>
      </c>
      <c r="C5839" s="21" t="s">
        <v>17566</v>
      </c>
      <c r="D5839" s="21" t="s">
        <v>17567</v>
      </c>
      <c r="E5839" s="22">
        <v>52</v>
      </c>
      <c r="F5839" s="22">
        <v>10</v>
      </c>
      <c r="G5839" s="21" t="s">
        <v>17568</v>
      </c>
      <c r="H5839" s="23"/>
    </row>
    <row r="5840" spans="1:8" x14ac:dyDescent="0.3">
      <c r="A5840" s="21" t="s">
        <v>17569</v>
      </c>
      <c r="B5840" s="22">
        <v>2016</v>
      </c>
      <c r="C5840" s="21" t="s">
        <v>17570</v>
      </c>
      <c r="D5840" s="21" t="s">
        <v>1239</v>
      </c>
      <c r="E5840" s="22">
        <v>11</v>
      </c>
      <c r="F5840" s="22">
        <v>5</v>
      </c>
      <c r="G5840" s="21" t="s">
        <v>17571</v>
      </c>
      <c r="H5840" s="23"/>
    </row>
    <row r="5841" spans="1:8" x14ac:dyDescent="0.3">
      <c r="A5841" s="21" t="s">
        <v>17572</v>
      </c>
      <c r="B5841" s="22">
        <v>2013</v>
      </c>
      <c r="C5841" s="21" t="s">
        <v>17573</v>
      </c>
      <c r="D5841" s="21" t="s">
        <v>17574</v>
      </c>
      <c r="E5841" s="22">
        <v>44</v>
      </c>
      <c r="F5841" s="22">
        <v>6</v>
      </c>
      <c r="G5841" s="21" t="s">
        <v>17575</v>
      </c>
      <c r="H5841" s="23"/>
    </row>
    <row r="5842" spans="1:8" x14ac:dyDescent="0.3">
      <c r="A5842" s="21" t="s">
        <v>17576</v>
      </c>
      <c r="B5842" s="22">
        <v>2013</v>
      </c>
      <c r="C5842" s="21" t="s">
        <v>17577</v>
      </c>
      <c r="D5842" s="21" t="s">
        <v>17578</v>
      </c>
      <c r="E5842" s="22">
        <v>34</v>
      </c>
      <c r="F5842" s="22">
        <v>1</v>
      </c>
      <c r="G5842" s="21" t="s">
        <v>17579</v>
      </c>
      <c r="H5842" s="23"/>
    </row>
    <row r="5843" spans="1:8" x14ac:dyDescent="0.3">
      <c r="A5843" s="21" t="s">
        <v>17580</v>
      </c>
      <c r="B5843" s="22">
        <v>2015</v>
      </c>
      <c r="C5843" s="21" t="s">
        <v>10247</v>
      </c>
      <c r="D5843" s="21" t="s">
        <v>7780</v>
      </c>
      <c r="E5843" s="23"/>
      <c r="F5843" s="23"/>
      <c r="G5843" s="23"/>
      <c r="H5843" s="23"/>
    </row>
    <row r="5844" spans="1:8" x14ac:dyDescent="0.3">
      <c r="A5844" s="21" t="s">
        <v>17581</v>
      </c>
      <c r="B5844" s="22">
        <v>2013</v>
      </c>
      <c r="C5844" s="21" t="s">
        <v>17582</v>
      </c>
      <c r="D5844" s="21" t="s">
        <v>17583</v>
      </c>
      <c r="E5844" s="22">
        <v>81</v>
      </c>
      <c r="F5844" s="22">
        <v>5</v>
      </c>
      <c r="G5844" s="21" t="s">
        <v>17584</v>
      </c>
      <c r="H5844" s="23"/>
    </row>
    <row r="5845" spans="1:8" x14ac:dyDescent="0.3">
      <c r="A5845" s="21" t="s">
        <v>17585</v>
      </c>
      <c r="B5845" s="22">
        <v>2010</v>
      </c>
      <c r="C5845" s="21" t="s">
        <v>17586</v>
      </c>
      <c r="D5845" s="21" t="s">
        <v>17587</v>
      </c>
      <c r="E5845" s="22">
        <v>14</v>
      </c>
      <c r="F5845" s="22">
        <v>4</v>
      </c>
      <c r="G5845" s="21" t="s">
        <v>17588</v>
      </c>
      <c r="H5845" s="23"/>
    </row>
    <row r="5846" spans="1:8" x14ac:dyDescent="0.3">
      <c r="A5846" s="21" t="s">
        <v>17589</v>
      </c>
      <c r="B5846" s="22">
        <v>2016</v>
      </c>
      <c r="C5846" s="21" t="s">
        <v>17590</v>
      </c>
      <c r="D5846" s="21" t="s">
        <v>17591</v>
      </c>
      <c r="E5846" s="22">
        <v>37</v>
      </c>
      <c r="F5846" s="22">
        <v>1</v>
      </c>
      <c r="G5846" s="21" t="s">
        <v>17592</v>
      </c>
      <c r="H5846" s="23"/>
    </row>
    <row r="5847" spans="1:8" x14ac:dyDescent="0.3">
      <c r="A5847" s="21" t="s">
        <v>17593</v>
      </c>
      <c r="B5847" s="22">
        <v>2016</v>
      </c>
      <c r="C5847" s="21" t="s">
        <v>17594</v>
      </c>
      <c r="D5847" s="21" t="s">
        <v>17591</v>
      </c>
      <c r="E5847" s="22">
        <v>37</v>
      </c>
      <c r="F5847" s="22">
        <v>3</v>
      </c>
      <c r="G5847" s="21" t="s">
        <v>17595</v>
      </c>
      <c r="H5847" s="23"/>
    </row>
    <row r="5848" spans="1:8" x14ac:dyDescent="0.3">
      <c r="A5848" s="21" t="s">
        <v>17596</v>
      </c>
      <c r="B5848" s="22">
        <v>2014</v>
      </c>
      <c r="C5848" s="21" t="s">
        <v>17597</v>
      </c>
      <c r="D5848" s="21" t="s">
        <v>437</v>
      </c>
      <c r="E5848" s="22">
        <v>38</v>
      </c>
      <c r="F5848" s="23"/>
      <c r="G5848" s="24">
        <v>45885</v>
      </c>
      <c r="H5848" s="23"/>
    </row>
    <row r="5849" spans="1:8" x14ac:dyDescent="0.3">
      <c r="A5849" s="21" t="s">
        <v>17598</v>
      </c>
      <c r="B5849" s="22">
        <v>2013</v>
      </c>
      <c r="C5849" s="21" t="s">
        <v>17599</v>
      </c>
      <c r="D5849" s="21" t="s">
        <v>17600</v>
      </c>
      <c r="E5849" s="22">
        <v>48</v>
      </c>
      <c r="F5849" s="22">
        <v>2</v>
      </c>
      <c r="G5849" s="21" t="s">
        <v>17601</v>
      </c>
      <c r="H5849" s="23"/>
    </row>
    <row r="5850" spans="1:8" x14ac:dyDescent="0.3">
      <c r="A5850" s="21" t="s">
        <v>17602</v>
      </c>
      <c r="B5850" s="22">
        <v>2009</v>
      </c>
      <c r="C5850" s="21" t="s">
        <v>17603</v>
      </c>
      <c r="D5850" s="21" t="s">
        <v>17604</v>
      </c>
      <c r="E5850" s="22">
        <v>39</v>
      </c>
      <c r="F5850" s="22">
        <v>3</v>
      </c>
      <c r="G5850" s="21" t="s">
        <v>17605</v>
      </c>
      <c r="H5850" s="23"/>
    </row>
    <row r="5851" spans="1:8" x14ac:dyDescent="0.3">
      <c r="A5851" s="21" t="s">
        <v>17606</v>
      </c>
      <c r="B5851" s="22">
        <v>2013</v>
      </c>
      <c r="C5851" s="21" t="s">
        <v>17607</v>
      </c>
      <c r="D5851" s="21" t="s">
        <v>17608</v>
      </c>
      <c r="E5851" s="22">
        <v>30</v>
      </c>
      <c r="F5851" s="22">
        <v>2</v>
      </c>
      <c r="G5851" s="21" t="s">
        <v>17609</v>
      </c>
      <c r="H5851" s="23"/>
    </row>
    <row r="5852" spans="1:8" x14ac:dyDescent="0.3">
      <c r="A5852" s="21" t="s">
        <v>17610</v>
      </c>
      <c r="B5852" s="22">
        <v>2015</v>
      </c>
      <c r="C5852" s="21" t="s">
        <v>17611</v>
      </c>
      <c r="D5852" s="21" t="s">
        <v>17612</v>
      </c>
      <c r="E5852" s="22">
        <v>12</v>
      </c>
      <c r="F5852" s="22">
        <v>3</v>
      </c>
      <c r="G5852" s="21" t="s">
        <v>17613</v>
      </c>
      <c r="H5852" s="23"/>
    </row>
    <row r="5853" spans="1:8" x14ac:dyDescent="0.3">
      <c r="A5853" s="21" t="s">
        <v>17614</v>
      </c>
      <c r="B5853" s="22">
        <v>2014</v>
      </c>
      <c r="C5853" s="21" t="s">
        <v>17615</v>
      </c>
      <c r="D5853" s="21" t="s">
        <v>17616</v>
      </c>
      <c r="E5853" s="22">
        <v>17</v>
      </c>
      <c r="F5853" s="22">
        <v>4</v>
      </c>
      <c r="G5853" s="21" t="s">
        <v>17617</v>
      </c>
      <c r="H5853" s="23"/>
    </row>
    <row r="5854" spans="1:8" x14ac:dyDescent="0.3">
      <c r="A5854" s="21" t="s">
        <v>17618</v>
      </c>
      <c r="B5854" s="22">
        <v>2008</v>
      </c>
      <c r="C5854" s="21" t="s">
        <v>17619</v>
      </c>
      <c r="D5854" s="21" t="s">
        <v>17591</v>
      </c>
      <c r="E5854" s="22">
        <v>29</v>
      </c>
      <c r="F5854" s="22">
        <v>2</v>
      </c>
      <c r="G5854" s="21" t="s">
        <v>3166</v>
      </c>
      <c r="H5854" s="23"/>
    </row>
    <row r="5855" spans="1:8" x14ac:dyDescent="0.3">
      <c r="A5855" s="21" t="s">
        <v>17620</v>
      </c>
      <c r="B5855" s="22">
        <v>2013</v>
      </c>
      <c r="C5855" s="21" t="s">
        <v>17621</v>
      </c>
      <c r="D5855" s="21" t="s">
        <v>17622</v>
      </c>
      <c r="E5855" s="22">
        <v>3</v>
      </c>
      <c r="F5855" s="22">
        <v>5</v>
      </c>
      <c r="G5855" s="23"/>
      <c r="H5855" s="23"/>
    </row>
    <row r="5856" spans="1:8" x14ac:dyDescent="0.3">
      <c r="A5856" s="21" t="s">
        <v>17623</v>
      </c>
      <c r="B5856" s="22">
        <v>2015</v>
      </c>
      <c r="C5856" s="21" t="s">
        <v>17624</v>
      </c>
      <c r="D5856" s="21" t="s">
        <v>13526</v>
      </c>
      <c r="E5856" s="22">
        <v>169</v>
      </c>
      <c r="F5856" s="22">
        <v>8</v>
      </c>
      <c r="G5856" s="21" t="s">
        <v>17625</v>
      </c>
      <c r="H5856" s="23"/>
    </row>
    <row r="5857" spans="1:8" x14ac:dyDescent="0.3">
      <c r="A5857" s="21" t="s">
        <v>17626</v>
      </c>
      <c r="B5857" s="22">
        <v>2012</v>
      </c>
      <c r="C5857" s="21" t="s">
        <v>17627</v>
      </c>
      <c r="D5857" s="21" t="s">
        <v>1555</v>
      </c>
      <c r="E5857" s="22">
        <v>51</v>
      </c>
      <c r="F5857" s="22">
        <v>1</v>
      </c>
      <c r="G5857" s="21" t="s">
        <v>17628</v>
      </c>
      <c r="H5857" s="23"/>
    </row>
    <row r="5858" spans="1:8" x14ac:dyDescent="0.3">
      <c r="A5858" s="21" t="s">
        <v>17629</v>
      </c>
      <c r="B5858" s="22">
        <v>2014</v>
      </c>
      <c r="C5858" s="21" t="s">
        <v>17630</v>
      </c>
      <c r="D5858" s="21" t="s">
        <v>17631</v>
      </c>
      <c r="E5858" s="22">
        <v>59</v>
      </c>
      <c r="F5858" s="22">
        <v>3</v>
      </c>
      <c r="G5858" s="21" t="s">
        <v>17632</v>
      </c>
      <c r="H5858" s="23"/>
    </row>
    <row r="5859" spans="1:8" x14ac:dyDescent="0.3">
      <c r="A5859" s="21" t="s">
        <v>17633</v>
      </c>
      <c r="B5859" s="22">
        <v>2016</v>
      </c>
      <c r="C5859" s="21" t="s">
        <v>17634</v>
      </c>
      <c r="D5859" s="21" t="s">
        <v>17635</v>
      </c>
      <c r="E5859" s="22">
        <v>5</v>
      </c>
      <c r="F5859" s="22">
        <v>3</v>
      </c>
      <c r="G5859" s="21" t="s">
        <v>17636</v>
      </c>
      <c r="H5859" s="23"/>
    </row>
    <row r="5860" spans="1:8" x14ac:dyDescent="0.3">
      <c r="A5860" s="21" t="s">
        <v>17637</v>
      </c>
      <c r="B5860" s="21" t="s">
        <v>17638</v>
      </c>
      <c r="C5860" s="21" t="s">
        <v>17639</v>
      </c>
      <c r="D5860" s="21" t="s">
        <v>17640</v>
      </c>
      <c r="E5860" s="23"/>
      <c r="F5860" s="23"/>
      <c r="G5860" s="23"/>
      <c r="H5860" s="23"/>
    </row>
    <row r="5861" spans="1:8" x14ac:dyDescent="0.3">
      <c r="A5861" s="21" t="s">
        <v>17641</v>
      </c>
      <c r="B5861" s="22">
        <v>2014</v>
      </c>
      <c r="C5861" s="21" t="s">
        <v>17642</v>
      </c>
      <c r="D5861" s="21" t="s">
        <v>17591</v>
      </c>
      <c r="E5861" s="22">
        <v>35</v>
      </c>
      <c r="F5861" s="22">
        <v>4</v>
      </c>
      <c r="G5861" s="21" t="s">
        <v>17643</v>
      </c>
      <c r="H5861" s="23"/>
    </row>
    <row r="5862" spans="1:8" x14ac:dyDescent="0.3">
      <c r="A5862" s="21" t="s">
        <v>17644</v>
      </c>
      <c r="B5862" s="22">
        <v>2015</v>
      </c>
      <c r="C5862" s="21" t="s">
        <v>17645</v>
      </c>
      <c r="D5862" s="21" t="s">
        <v>9713</v>
      </c>
      <c r="E5862" s="22">
        <v>17</v>
      </c>
      <c r="F5862" s="22">
        <v>1</v>
      </c>
      <c r="G5862" s="21" t="s">
        <v>17646</v>
      </c>
      <c r="H5862" s="23"/>
    </row>
    <row r="5863" spans="1:8" x14ac:dyDescent="0.3">
      <c r="A5863" s="21" t="s">
        <v>17647</v>
      </c>
      <c r="B5863" s="22">
        <v>2014</v>
      </c>
      <c r="C5863" s="21" t="s">
        <v>17648</v>
      </c>
      <c r="D5863" s="21" t="s">
        <v>17591</v>
      </c>
      <c r="E5863" s="22">
        <v>35</v>
      </c>
      <c r="F5863" s="22">
        <v>1</v>
      </c>
      <c r="G5863" s="21" t="s">
        <v>13476</v>
      </c>
      <c r="H5863" s="23"/>
    </row>
    <row r="5864" spans="1:8" x14ac:dyDescent="0.3">
      <c r="A5864" s="21" t="s">
        <v>17649</v>
      </c>
      <c r="B5864" s="22">
        <v>2012</v>
      </c>
      <c r="C5864" s="21" t="s">
        <v>17650</v>
      </c>
      <c r="D5864" s="21" t="s">
        <v>17468</v>
      </c>
      <c r="E5864" s="22">
        <v>22</v>
      </c>
      <c r="F5864" s="22">
        <v>9</v>
      </c>
      <c r="G5864" s="21" t="s">
        <v>17651</v>
      </c>
      <c r="H5864" s="23"/>
    </row>
    <row r="5865" spans="1:8" x14ac:dyDescent="0.3">
      <c r="A5865" s="21" t="s">
        <v>17652</v>
      </c>
      <c r="B5865" s="22">
        <v>2016</v>
      </c>
      <c r="C5865" s="21" t="s">
        <v>17653</v>
      </c>
      <c r="D5865" s="21" t="s">
        <v>17654</v>
      </c>
      <c r="E5865" s="22">
        <v>44</v>
      </c>
      <c r="F5865" s="23"/>
      <c r="G5865" s="21" t="s">
        <v>17655</v>
      </c>
      <c r="H5865" s="23"/>
    </row>
    <row r="5866" spans="1:8" x14ac:dyDescent="0.3">
      <c r="A5866" s="21" t="s">
        <v>17656</v>
      </c>
      <c r="B5866" s="22">
        <v>2007</v>
      </c>
      <c r="C5866" s="21" t="s">
        <v>17657</v>
      </c>
      <c r="D5866" s="23"/>
      <c r="E5866" s="23"/>
      <c r="F5866" s="23"/>
      <c r="G5866" s="47" t="s">
        <v>17658</v>
      </c>
      <c r="H5866" s="46"/>
    </row>
    <row r="5867" spans="1:8" x14ac:dyDescent="0.3">
      <c r="A5867" s="21" t="s">
        <v>17659</v>
      </c>
      <c r="B5867" s="22">
        <v>2010</v>
      </c>
      <c r="C5867" s="21" t="s">
        <v>17660</v>
      </c>
      <c r="D5867" s="21" t="s">
        <v>17661</v>
      </c>
      <c r="E5867" s="22">
        <v>63</v>
      </c>
      <c r="F5867" s="22">
        <v>3</v>
      </c>
      <c r="G5867" s="21" t="s">
        <v>17662</v>
      </c>
      <c r="H5867" s="23"/>
    </row>
    <row r="5868" spans="1:8" x14ac:dyDescent="0.3">
      <c r="A5868" s="21" t="s">
        <v>17663</v>
      </c>
      <c r="B5868" s="22">
        <v>2007</v>
      </c>
      <c r="C5868" s="21" t="s">
        <v>17657</v>
      </c>
      <c r="D5868" s="23"/>
      <c r="E5868" s="23"/>
      <c r="F5868" s="23"/>
      <c r="G5868" s="47" t="s">
        <v>17664</v>
      </c>
      <c r="H5868" s="46"/>
    </row>
    <row r="5869" spans="1:8" x14ac:dyDescent="0.3">
      <c r="A5869" s="21" t="s">
        <v>17665</v>
      </c>
      <c r="B5869" s="22">
        <v>2012</v>
      </c>
      <c r="C5869" s="21" t="s">
        <v>17666</v>
      </c>
      <c r="D5869" s="21" t="s">
        <v>17667</v>
      </c>
      <c r="E5869" s="22">
        <v>40</v>
      </c>
      <c r="F5869" s="22">
        <v>4</v>
      </c>
      <c r="G5869" s="21" t="s">
        <v>17668</v>
      </c>
      <c r="H5869" s="23"/>
    </row>
    <row r="5870" spans="1:8" x14ac:dyDescent="0.3">
      <c r="A5870" s="21" t="s">
        <v>17669</v>
      </c>
      <c r="B5870" s="22">
        <v>2016</v>
      </c>
      <c r="C5870" s="21" t="s">
        <v>17670</v>
      </c>
      <c r="D5870" s="21" t="s">
        <v>1555</v>
      </c>
      <c r="E5870" s="22">
        <v>58</v>
      </c>
      <c r="F5870" s="22">
        <v>1</v>
      </c>
      <c r="G5870" s="21" t="s">
        <v>17671</v>
      </c>
      <c r="H5870" s="23"/>
    </row>
    <row r="5871" spans="1:8" x14ac:dyDescent="0.3">
      <c r="A5871" s="21" t="s">
        <v>17672</v>
      </c>
      <c r="B5871" s="22">
        <v>2015</v>
      </c>
      <c r="C5871" s="21" t="s">
        <v>17673</v>
      </c>
      <c r="D5871" s="21" t="s">
        <v>17674</v>
      </c>
      <c r="E5871" s="22">
        <v>71</v>
      </c>
      <c r="F5871" s="22">
        <v>1</v>
      </c>
      <c r="G5871" s="21" t="s">
        <v>17675</v>
      </c>
      <c r="H5871" s="23"/>
    </row>
    <row r="5872" spans="1:8" x14ac:dyDescent="0.3">
      <c r="A5872" s="21" t="s">
        <v>17676</v>
      </c>
      <c r="B5872" s="22">
        <v>2014</v>
      </c>
      <c r="C5872" s="21" t="s">
        <v>17677</v>
      </c>
      <c r="D5872" s="21" t="s">
        <v>17678</v>
      </c>
      <c r="E5872" s="22">
        <v>23</v>
      </c>
      <c r="F5872" s="22">
        <v>2</v>
      </c>
      <c r="G5872" s="21" t="s">
        <v>17679</v>
      </c>
      <c r="H5872" s="23"/>
    </row>
    <row r="5873" spans="1:8" x14ac:dyDescent="0.3">
      <c r="A5873" s="21" t="s">
        <v>17680</v>
      </c>
      <c r="B5873" s="22">
        <v>2014</v>
      </c>
      <c r="C5873" s="21" t="s">
        <v>17681</v>
      </c>
      <c r="D5873" s="21" t="s">
        <v>17591</v>
      </c>
      <c r="E5873" s="22">
        <v>35</v>
      </c>
      <c r="F5873" s="22">
        <v>3</v>
      </c>
      <c r="G5873" s="21" t="s">
        <v>17682</v>
      </c>
      <c r="H5873" s="23"/>
    </row>
    <row r="5874" spans="1:8" x14ac:dyDescent="0.3">
      <c r="A5874" s="21" t="s">
        <v>17683</v>
      </c>
      <c r="B5874" s="22">
        <v>2012</v>
      </c>
      <c r="C5874" s="21" t="s">
        <v>17684</v>
      </c>
      <c r="D5874" s="21" t="s">
        <v>2204</v>
      </c>
      <c r="E5874" s="22">
        <v>102</v>
      </c>
      <c r="F5874" s="21" t="s">
        <v>17685</v>
      </c>
      <c r="G5874" s="21" t="s">
        <v>17686</v>
      </c>
      <c r="H5874" s="23"/>
    </row>
    <row r="5875" spans="1:8" x14ac:dyDescent="0.3">
      <c r="A5875" s="21" t="s">
        <v>17687</v>
      </c>
      <c r="B5875" s="22">
        <v>2015</v>
      </c>
      <c r="C5875" s="21" t="s">
        <v>17688</v>
      </c>
      <c r="D5875" s="21" t="s">
        <v>17689</v>
      </c>
      <c r="E5875" s="22">
        <v>2015</v>
      </c>
      <c r="F5875" s="22">
        <v>12</v>
      </c>
      <c r="G5875" s="23"/>
      <c r="H5875" s="23"/>
    </row>
    <row r="5876" spans="1:8" x14ac:dyDescent="0.3">
      <c r="A5876" s="21" t="s">
        <v>17690</v>
      </c>
      <c r="B5876" s="22">
        <v>2016</v>
      </c>
      <c r="C5876" s="21" t="s">
        <v>17691</v>
      </c>
      <c r="D5876" s="21" t="s">
        <v>12305</v>
      </c>
      <c r="E5876" s="22">
        <v>16</v>
      </c>
      <c r="F5876" s="22">
        <v>1</v>
      </c>
      <c r="G5876" s="22" t="s">
        <v>17692</v>
      </c>
      <c r="H5876" s="23"/>
    </row>
    <row r="5877" spans="1:8" x14ac:dyDescent="0.3">
      <c r="A5877" s="21" t="s">
        <v>17693</v>
      </c>
      <c r="B5877" s="22">
        <v>2008</v>
      </c>
      <c r="C5877" s="21" t="s">
        <v>17694</v>
      </c>
      <c r="D5877" s="21" t="s">
        <v>4554</v>
      </c>
      <c r="E5877" s="23"/>
      <c r="F5877" s="23"/>
      <c r="G5877" s="23"/>
      <c r="H5877" s="23"/>
    </row>
    <row r="5878" spans="1:8" x14ac:dyDescent="0.3">
      <c r="A5878" s="21" t="s">
        <v>17695</v>
      </c>
      <c r="B5878" s="22">
        <v>2011</v>
      </c>
      <c r="C5878" s="21" t="s">
        <v>17696</v>
      </c>
      <c r="D5878" s="21" t="s">
        <v>17697</v>
      </c>
      <c r="E5878" s="22">
        <v>59</v>
      </c>
      <c r="F5878" s="22">
        <v>5</v>
      </c>
      <c r="G5878" s="21" t="s">
        <v>17698</v>
      </c>
      <c r="H5878" s="23"/>
    </row>
    <row r="5879" spans="1:8" x14ac:dyDescent="0.3">
      <c r="A5879" s="21" t="s">
        <v>17699</v>
      </c>
      <c r="B5879" s="22">
        <v>2012</v>
      </c>
      <c r="C5879" s="21" t="s">
        <v>17700</v>
      </c>
      <c r="D5879" s="21" t="s">
        <v>17558</v>
      </c>
      <c r="E5879" s="22">
        <v>36</v>
      </c>
      <c r="F5879" s="22">
        <v>6</v>
      </c>
      <c r="G5879" s="21" t="s">
        <v>17701</v>
      </c>
      <c r="H5879" s="23"/>
    </row>
    <row r="5880" spans="1:8" x14ac:dyDescent="0.3">
      <c r="A5880" s="21" t="s">
        <v>17702</v>
      </c>
      <c r="B5880" s="22">
        <v>2017</v>
      </c>
      <c r="C5880" s="21" t="s">
        <v>17703</v>
      </c>
      <c r="D5880" s="21" t="s">
        <v>17704</v>
      </c>
      <c r="E5880" s="22">
        <v>24</v>
      </c>
      <c r="F5880" s="22">
        <v>3</v>
      </c>
      <c r="G5880" s="21" t="s">
        <v>17705</v>
      </c>
      <c r="H5880" s="23"/>
    </row>
    <row r="5881" spans="1:8" x14ac:dyDescent="0.3">
      <c r="A5881" s="21" t="s">
        <v>17706</v>
      </c>
      <c r="B5881" s="22">
        <v>2013</v>
      </c>
      <c r="C5881" s="21" t="s">
        <v>17707</v>
      </c>
      <c r="D5881" s="21" t="s">
        <v>17612</v>
      </c>
      <c r="E5881" s="22">
        <v>10</v>
      </c>
      <c r="F5881" s="22">
        <v>2</v>
      </c>
      <c r="G5881" s="21" t="s">
        <v>17708</v>
      </c>
      <c r="H5881" s="23"/>
    </row>
    <row r="5882" spans="1:8" x14ac:dyDescent="0.3">
      <c r="A5882" s="21" t="s">
        <v>17709</v>
      </c>
      <c r="B5882" s="22">
        <v>2014</v>
      </c>
      <c r="C5882" s="21" t="s">
        <v>17710</v>
      </c>
      <c r="D5882" s="21" t="s">
        <v>17711</v>
      </c>
      <c r="E5882" s="22">
        <v>55</v>
      </c>
      <c r="F5882" s="22">
        <v>5</v>
      </c>
      <c r="G5882" s="21" t="s">
        <v>17712</v>
      </c>
      <c r="H5882" s="23"/>
    </row>
    <row r="5883" spans="1:8" x14ac:dyDescent="0.3">
      <c r="A5883" s="21" t="s">
        <v>17713</v>
      </c>
      <c r="B5883" s="22">
        <v>2015</v>
      </c>
      <c r="C5883" s="21" t="s">
        <v>17714</v>
      </c>
      <c r="D5883" s="21" t="s">
        <v>12403</v>
      </c>
      <c r="E5883" s="22">
        <v>59</v>
      </c>
      <c r="F5883" s="23"/>
      <c r="G5883" s="21" t="s">
        <v>9947</v>
      </c>
      <c r="H5883" s="23"/>
    </row>
    <row r="5884" spans="1:8" x14ac:dyDescent="0.3">
      <c r="A5884" s="21" t="s">
        <v>17715</v>
      </c>
      <c r="B5884" s="22">
        <v>2014</v>
      </c>
      <c r="C5884" s="21" t="s">
        <v>17716</v>
      </c>
      <c r="D5884" s="21" t="s">
        <v>17717</v>
      </c>
      <c r="E5884" s="22">
        <v>2</v>
      </c>
      <c r="F5884" s="22">
        <v>1</v>
      </c>
      <c r="G5884" s="21" t="s">
        <v>17718</v>
      </c>
      <c r="H5884" s="23"/>
    </row>
    <row r="5885" spans="1:8" x14ac:dyDescent="0.3">
      <c r="A5885" s="21" t="s">
        <v>17719</v>
      </c>
      <c r="B5885" s="22">
        <v>2014</v>
      </c>
      <c r="C5885" s="21" t="s">
        <v>17720</v>
      </c>
      <c r="D5885" s="21" t="s">
        <v>1206</v>
      </c>
      <c r="E5885" s="22">
        <v>37</v>
      </c>
      <c r="F5885" s="22">
        <v>8</v>
      </c>
      <c r="G5885" s="21" t="s">
        <v>17721</v>
      </c>
      <c r="H5885" s="23"/>
    </row>
    <row r="5886" spans="1:8" x14ac:dyDescent="0.3">
      <c r="A5886" s="21" t="s">
        <v>17715</v>
      </c>
      <c r="B5886" s="22">
        <v>2014</v>
      </c>
      <c r="C5886" s="21" t="s">
        <v>17716</v>
      </c>
      <c r="D5886" s="21" t="s">
        <v>17717</v>
      </c>
      <c r="E5886" s="22">
        <v>2</v>
      </c>
      <c r="F5886" s="22">
        <v>1</v>
      </c>
      <c r="G5886" s="21" t="s">
        <v>17718</v>
      </c>
      <c r="H5886" s="23"/>
    </row>
    <row r="5887" spans="1:8" x14ac:dyDescent="0.3">
      <c r="A5887" s="21" t="s">
        <v>17722</v>
      </c>
      <c r="B5887" s="22">
        <v>2012</v>
      </c>
      <c r="C5887" s="21" t="s">
        <v>17723</v>
      </c>
      <c r="D5887" s="21" t="s">
        <v>17724</v>
      </c>
      <c r="E5887" s="22">
        <v>39</v>
      </c>
      <c r="F5887" s="22">
        <v>3</v>
      </c>
      <c r="G5887" s="21" t="s">
        <v>17725</v>
      </c>
      <c r="H5887" s="23"/>
    </row>
    <row r="5888" spans="1:8" x14ac:dyDescent="0.3">
      <c r="A5888" s="21" t="s">
        <v>17726</v>
      </c>
      <c r="B5888" s="22">
        <v>2011</v>
      </c>
      <c r="C5888" s="21" t="s">
        <v>17727</v>
      </c>
      <c r="D5888" s="21" t="s">
        <v>17728</v>
      </c>
      <c r="E5888" s="22">
        <v>28</v>
      </c>
      <c r="F5888" s="22">
        <v>6</v>
      </c>
      <c r="G5888" s="21" t="s">
        <v>17729</v>
      </c>
      <c r="H5888" s="23"/>
    </row>
    <row r="5889" spans="1:8" x14ac:dyDescent="0.3">
      <c r="A5889" s="21" t="s">
        <v>17730</v>
      </c>
      <c r="B5889" s="22">
        <v>2012</v>
      </c>
      <c r="C5889" s="21" t="s">
        <v>17731</v>
      </c>
      <c r="D5889" s="21" t="s">
        <v>17732</v>
      </c>
      <c r="E5889" s="22">
        <v>12</v>
      </c>
      <c r="F5889" s="22">
        <v>3</v>
      </c>
      <c r="G5889" s="21" t="s">
        <v>17733</v>
      </c>
      <c r="H5889" s="23"/>
    </row>
    <row r="5890" spans="1:8" x14ac:dyDescent="0.3">
      <c r="A5890" s="21" t="s">
        <v>17734</v>
      </c>
      <c r="B5890" s="22">
        <v>2014</v>
      </c>
      <c r="C5890" s="21" t="s">
        <v>17735</v>
      </c>
      <c r="D5890" s="21" t="s">
        <v>626</v>
      </c>
      <c r="E5890" s="22">
        <v>5</v>
      </c>
      <c r="F5890" s="22">
        <v>3</v>
      </c>
      <c r="G5890" s="21" t="s">
        <v>17736</v>
      </c>
      <c r="H5890" s="23"/>
    </row>
    <row r="5891" spans="1:8" x14ac:dyDescent="0.3">
      <c r="A5891" s="21" t="s">
        <v>17737</v>
      </c>
      <c r="B5891" s="22">
        <v>2015</v>
      </c>
      <c r="C5891" s="21" t="s">
        <v>17738</v>
      </c>
      <c r="D5891" s="21" t="s">
        <v>17558</v>
      </c>
      <c r="E5891" s="22">
        <v>39</v>
      </c>
      <c r="F5891" s="22">
        <v>9</v>
      </c>
      <c r="G5891" s="21" t="s">
        <v>17739</v>
      </c>
      <c r="H5891" s="23"/>
    </row>
    <row r="5892" spans="1:8" x14ac:dyDescent="0.3">
      <c r="A5892" s="21" t="s">
        <v>17740</v>
      </c>
      <c r="B5892" s="22">
        <v>2016</v>
      </c>
      <c r="C5892" s="21" t="s">
        <v>17741</v>
      </c>
      <c r="D5892" s="21" t="s">
        <v>17494</v>
      </c>
      <c r="E5892" s="22">
        <v>10</v>
      </c>
      <c r="F5892" s="22">
        <v>2</v>
      </c>
      <c r="G5892" s="23"/>
      <c r="H5892" s="23"/>
    </row>
    <row r="5893" spans="1:8" x14ac:dyDescent="0.3">
      <c r="A5893" s="21" t="s">
        <v>17742</v>
      </c>
      <c r="B5893" s="22">
        <v>2014</v>
      </c>
      <c r="C5893" s="21" t="s">
        <v>17743</v>
      </c>
      <c r="D5893" s="21" t="s">
        <v>437</v>
      </c>
      <c r="E5893" s="22">
        <v>35</v>
      </c>
      <c r="F5893" s="23"/>
      <c r="G5893" s="21" t="s">
        <v>17744</v>
      </c>
      <c r="H5893" s="23"/>
    </row>
    <row r="5894" spans="1:8" x14ac:dyDescent="0.3">
      <c r="A5894" s="21" t="s">
        <v>17745</v>
      </c>
      <c r="B5894" s="22">
        <v>2016</v>
      </c>
      <c r="C5894" s="21" t="s">
        <v>17746</v>
      </c>
      <c r="D5894" s="21" t="s">
        <v>17747</v>
      </c>
      <c r="E5894" s="22">
        <v>16</v>
      </c>
      <c r="F5894" s="22">
        <v>4</v>
      </c>
      <c r="G5894" s="21" t="s">
        <v>17748</v>
      </c>
      <c r="H5894" s="23"/>
    </row>
    <row r="5895" spans="1:8" x14ac:dyDescent="0.3">
      <c r="A5895" s="21" t="s">
        <v>17749</v>
      </c>
      <c r="B5895" s="22">
        <v>2014</v>
      </c>
      <c r="C5895" s="21" t="s">
        <v>17750</v>
      </c>
      <c r="D5895" s="21" t="s">
        <v>16041</v>
      </c>
      <c r="E5895" s="22">
        <v>114</v>
      </c>
      <c r="F5895" s="23"/>
      <c r="G5895" s="21" t="s">
        <v>2509</v>
      </c>
      <c r="H5895" s="23"/>
    </row>
    <row r="5896" spans="1:8" x14ac:dyDescent="0.3">
      <c r="A5896" s="21" t="s">
        <v>17751</v>
      </c>
      <c r="B5896" s="22">
        <v>2016</v>
      </c>
      <c r="C5896" s="21" t="s">
        <v>4578</v>
      </c>
      <c r="D5896" s="21" t="s">
        <v>2101</v>
      </c>
      <c r="E5896" s="22">
        <v>6</v>
      </c>
      <c r="F5896" s="22">
        <v>1</v>
      </c>
      <c r="G5896" s="23"/>
      <c r="H5896" s="23"/>
    </row>
    <row r="5897" spans="1:8" x14ac:dyDescent="0.3">
      <c r="A5897" s="21" t="s">
        <v>17752</v>
      </c>
      <c r="B5897" s="22">
        <v>2015</v>
      </c>
      <c r="C5897" s="21" t="s">
        <v>17753</v>
      </c>
      <c r="D5897" s="21" t="s">
        <v>2204</v>
      </c>
      <c r="E5897" s="22">
        <v>105</v>
      </c>
      <c r="F5897" s="22">
        <v>3</v>
      </c>
      <c r="G5897" s="21" t="s">
        <v>17754</v>
      </c>
      <c r="H5897" s="23"/>
    </row>
    <row r="5898" spans="1:8" x14ac:dyDescent="0.3">
      <c r="A5898" s="21" t="s">
        <v>17755</v>
      </c>
      <c r="B5898" s="22">
        <v>2016</v>
      </c>
      <c r="C5898" s="21" t="s">
        <v>17756</v>
      </c>
      <c r="D5898" s="21" t="s">
        <v>17490</v>
      </c>
      <c r="E5898" s="22">
        <v>25</v>
      </c>
      <c r="F5898" s="22">
        <v>2</v>
      </c>
      <c r="G5898" s="21" t="s">
        <v>17757</v>
      </c>
      <c r="H5898" s="23"/>
    </row>
    <row r="5899" spans="1:8" x14ac:dyDescent="0.3">
      <c r="A5899" s="21" t="s">
        <v>17758</v>
      </c>
      <c r="B5899" s="22">
        <v>2015</v>
      </c>
      <c r="C5899" s="21" t="s">
        <v>17759</v>
      </c>
      <c r="D5899" s="21" t="s">
        <v>17760</v>
      </c>
      <c r="E5899" s="22">
        <v>21</v>
      </c>
      <c r="F5899" s="22">
        <v>4</v>
      </c>
      <c r="G5899" s="21" t="s">
        <v>17761</v>
      </c>
      <c r="H5899" s="23"/>
    </row>
    <row r="5900" spans="1:8" x14ac:dyDescent="0.3">
      <c r="A5900" s="21" t="s">
        <v>17762</v>
      </c>
      <c r="B5900" s="22">
        <v>2012</v>
      </c>
      <c r="C5900" s="21" t="s">
        <v>17763</v>
      </c>
      <c r="D5900" s="21" t="s">
        <v>17591</v>
      </c>
      <c r="E5900" s="22">
        <v>33</v>
      </c>
      <c r="F5900" s="22">
        <v>4</v>
      </c>
      <c r="G5900" s="21" t="s">
        <v>17764</v>
      </c>
      <c r="H5900" s="23"/>
    </row>
    <row r="5901" spans="1:8" x14ac:dyDescent="0.3">
      <c r="A5901" s="21" t="s">
        <v>17765</v>
      </c>
      <c r="B5901" s="22">
        <v>2016</v>
      </c>
      <c r="C5901" s="21" t="s">
        <v>17766</v>
      </c>
      <c r="D5901" s="21" t="s">
        <v>17767</v>
      </c>
      <c r="E5901" s="22">
        <v>10</v>
      </c>
      <c r="F5901" s="22">
        <v>2</v>
      </c>
      <c r="G5901" s="21" t="s">
        <v>17768</v>
      </c>
      <c r="H5901" s="23"/>
    </row>
    <row r="5902" spans="1:8" x14ac:dyDescent="0.3">
      <c r="A5902" s="21" t="s">
        <v>17769</v>
      </c>
      <c r="B5902" s="22">
        <v>2015</v>
      </c>
      <c r="C5902" s="21" t="s">
        <v>17770</v>
      </c>
      <c r="D5902" s="21" t="s">
        <v>17771</v>
      </c>
      <c r="E5902" s="22">
        <v>30</v>
      </c>
      <c r="F5902" s="22">
        <v>8</v>
      </c>
      <c r="G5902" s="21" t="s">
        <v>17772</v>
      </c>
      <c r="H5902" s="23"/>
    </row>
    <row r="5903" spans="1:8" x14ac:dyDescent="0.3">
      <c r="A5903" s="21" t="s">
        <v>17773</v>
      </c>
      <c r="B5903" s="22">
        <v>2012</v>
      </c>
      <c r="C5903" s="21" t="s">
        <v>17774</v>
      </c>
      <c r="D5903" s="21" t="s">
        <v>15323</v>
      </c>
      <c r="E5903" s="22">
        <v>379</v>
      </c>
      <c r="F5903" s="22">
        <v>9826</v>
      </c>
      <c r="G5903" s="21" t="s">
        <v>17775</v>
      </c>
      <c r="H5903" s="23"/>
    </row>
    <row r="5904" spans="1:8" x14ac:dyDescent="0.3">
      <c r="A5904" s="21" t="s">
        <v>17776</v>
      </c>
      <c r="B5904" s="22">
        <v>2016</v>
      </c>
      <c r="C5904" s="21" t="s">
        <v>17777</v>
      </c>
      <c r="D5904" s="21" t="s">
        <v>437</v>
      </c>
      <c r="E5904" s="22">
        <v>61</v>
      </c>
      <c r="F5904" s="23"/>
      <c r="G5904" s="21" t="s">
        <v>17778</v>
      </c>
      <c r="H5904" s="23"/>
    </row>
    <row r="5905" spans="1:8" x14ac:dyDescent="0.3">
      <c r="A5905" s="21" t="s">
        <v>17779</v>
      </c>
      <c r="B5905" s="22">
        <v>2009</v>
      </c>
      <c r="C5905" s="21" t="s">
        <v>17780</v>
      </c>
      <c r="D5905" s="21" t="s">
        <v>16041</v>
      </c>
      <c r="E5905" s="22">
        <v>69</v>
      </c>
      <c r="F5905" s="22">
        <v>3</v>
      </c>
      <c r="G5905" s="21" t="s">
        <v>14118</v>
      </c>
      <c r="H5905" s="23"/>
    </row>
    <row r="5906" spans="1:8" x14ac:dyDescent="0.3">
      <c r="A5906" s="21" t="s">
        <v>17781</v>
      </c>
      <c r="B5906" s="22">
        <v>2016</v>
      </c>
      <c r="C5906" s="21" t="s">
        <v>17782</v>
      </c>
      <c r="D5906" s="21" t="s">
        <v>437</v>
      </c>
      <c r="E5906" s="22">
        <v>61</v>
      </c>
      <c r="F5906" s="23"/>
      <c r="G5906" s="21" t="s">
        <v>17783</v>
      </c>
      <c r="H5906" s="23"/>
    </row>
    <row r="5907" spans="1:8" x14ac:dyDescent="0.3">
      <c r="A5907" s="21" t="s">
        <v>17784</v>
      </c>
      <c r="B5907" s="22">
        <v>2012</v>
      </c>
      <c r="C5907" s="21" t="s">
        <v>17785</v>
      </c>
      <c r="D5907" s="21" t="s">
        <v>5196</v>
      </c>
      <c r="E5907" s="22">
        <v>9</v>
      </c>
      <c r="F5907" s="22">
        <v>1</v>
      </c>
      <c r="G5907" s="21" t="s">
        <v>17786</v>
      </c>
      <c r="H5907" s="23"/>
    </row>
    <row r="5908" spans="1:8" x14ac:dyDescent="0.3">
      <c r="A5908" s="21" t="s">
        <v>17787</v>
      </c>
      <c r="B5908" s="22">
        <v>2012</v>
      </c>
      <c r="C5908" s="21" t="s">
        <v>17788</v>
      </c>
      <c r="D5908" s="21" t="s">
        <v>17789</v>
      </c>
      <c r="E5908" s="22">
        <v>43</v>
      </c>
      <c r="F5908" s="22">
        <v>4</v>
      </c>
      <c r="G5908" s="21" t="s">
        <v>17790</v>
      </c>
      <c r="H5908" s="23"/>
    </row>
    <row r="5909" spans="1:8" x14ac:dyDescent="0.3">
      <c r="A5909" s="21" t="s">
        <v>17791</v>
      </c>
      <c r="B5909" s="22">
        <v>2016</v>
      </c>
      <c r="C5909" s="21" t="s">
        <v>17792</v>
      </c>
      <c r="D5909" s="21" t="s">
        <v>1555</v>
      </c>
      <c r="E5909" s="22">
        <v>59</v>
      </c>
      <c r="F5909" s="22">
        <v>6</v>
      </c>
      <c r="G5909" s="21" t="s">
        <v>17793</v>
      </c>
      <c r="H5909" s="23"/>
    </row>
    <row r="5910" spans="1:8" x14ac:dyDescent="0.3">
      <c r="A5910" s="21" t="s">
        <v>17794</v>
      </c>
      <c r="B5910" s="22">
        <v>2015</v>
      </c>
      <c r="C5910" s="21" t="s">
        <v>17795</v>
      </c>
      <c r="D5910" s="21" t="s">
        <v>1247</v>
      </c>
      <c r="E5910" s="22">
        <v>83</v>
      </c>
      <c r="F5910" s="23"/>
      <c r="G5910" s="21" t="s">
        <v>17796</v>
      </c>
      <c r="H5910" s="23"/>
    </row>
    <row r="5911" spans="1:8" x14ac:dyDescent="0.3">
      <c r="A5911" s="21" t="s">
        <v>17797</v>
      </c>
      <c r="B5911" s="22">
        <v>2015</v>
      </c>
      <c r="C5911" s="21" t="s">
        <v>17798</v>
      </c>
      <c r="D5911" s="21" t="s">
        <v>437</v>
      </c>
      <c r="E5911" s="22">
        <v>52</v>
      </c>
      <c r="F5911" s="23"/>
      <c r="G5911" s="21" t="s">
        <v>17799</v>
      </c>
      <c r="H5911" s="23"/>
    </row>
    <row r="5912" spans="1:8" x14ac:dyDescent="0.3">
      <c r="A5912" s="21" t="s">
        <v>17800</v>
      </c>
      <c r="B5912" s="22">
        <v>2013</v>
      </c>
      <c r="C5912" s="21" t="s">
        <v>17801</v>
      </c>
      <c r="D5912" s="21" t="s">
        <v>17802</v>
      </c>
      <c r="E5912" s="22">
        <v>42</v>
      </c>
      <c r="F5912" s="22">
        <v>1</v>
      </c>
      <c r="G5912" s="21" t="s">
        <v>17803</v>
      </c>
      <c r="H5912" s="23"/>
    </row>
    <row r="5913" spans="1:8" x14ac:dyDescent="0.3">
      <c r="A5913" s="21" t="s">
        <v>17804</v>
      </c>
      <c r="B5913" s="22">
        <v>2014</v>
      </c>
      <c r="C5913" s="21" t="s">
        <v>17805</v>
      </c>
      <c r="D5913" s="21" t="s">
        <v>437</v>
      </c>
      <c r="E5913" s="22">
        <v>41</v>
      </c>
      <c r="F5913" s="23"/>
      <c r="G5913" s="21" t="s">
        <v>17806</v>
      </c>
      <c r="H5913" s="23"/>
    </row>
    <row r="5914" spans="1:8" x14ac:dyDescent="0.3">
      <c r="A5914" s="21" t="s">
        <v>17807</v>
      </c>
      <c r="B5914" s="22">
        <v>2008</v>
      </c>
      <c r="C5914" s="21" t="s">
        <v>17808</v>
      </c>
      <c r="D5914" s="21" t="s">
        <v>17809</v>
      </c>
      <c r="E5914" s="22">
        <v>29</v>
      </c>
      <c r="F5914" s="22">
        <v>6</v>
      </c>
      <c r="G5914" s="21" t="s">
        <v>17810</v>
      </c>
      <c r="H5914" s="23"/>
    </row>
    <row r="5915" spans="1:8" x14ac:dyDescent="0.3">
      <c r="A5915" s="21" t="s">
        <v>17811</v>
      </c>
      <c r="B5915" s="22">
        <v>2015</v>
      </c>
      <c r="C5915" s="21" t="s">
        <v>17812</v>
      </c>
      <c r="D5915" s="21" t="s">
        <v>15309</v>
      </c>
      <c r="E5915" s="22">
        <v>170</v>
      </c>
      <c r="F5915" s="23"/>
      <c r="G5915" s="21" t="s">
        <v>17813</v>
      </c>
      <c r="H5915" s="23"/>
    </row>
    <row r="5916" spans="1:8" x14ac:dyDescent="0.3">
      <c r="A5916" s="21" t="s">
        <v>17814</v>
      </c>
      <c r="B5916" s="22">
        <v>2015</v>
      </c>
      <c r="C5916" s="21" t="s">
        <v>17815</v>
      </c>
      <c r="D5916" s="21" t="s">
        <v>17535</v>
      </c>
      <c r="E5916" s="22">
        <v>45</v>
      </c>
      <c r="F5916" s="22">
        <v>2</v>
      </c>
      <c r="G5916" s="21" t="s">
        <v>17816</v>
      </c>
      <c r="H5916" s="23"/>
    </row>
    <row r="5917" spans="1:8" x14ac:dyDescent="0.3">
      <c r="A5917" s="21" t="s">
        <v>4436</v>
      </c>
      <c r="B5917" s="22">
        <v>2016</v>
      </c>
      <c r="C5917" s="21" t="s">
        <v>17817</v>
      </c>
      <c r="D5917" s="23"/>
      <c r="E5917" s="23"/>
      <c r="F5917" s="23"/>
      <c r="G5917" s="47" t="s">
        <v>17818</v>
      </c>
      <c r="H5917" s="46"/>
    </row>
    <row r="5918" spans="1:8" x14ac:dyDescent="0.3">
      <c r="A5918" s="21" t="s">
        <v>17819</v>
      </c>
      <c r="B5918" s="22">
        <v>2011</v>
      </c>
      <c r="C5918" s="21" t="s">
        <v>17820</v>
      </c>
      <c r="D5918" s="21" t="s">
        <v>17821</v>
      </c>
      <c r="E5918" s="22">
        <v>7</v>
      </c>
      <c r="F5918" s="22">
        <v>3</v>
      </c>
      <c r="G5918" s="21" t="s">
        <v>12323</v>
      </c>
      <c r="H5918" s="23"/>
    </row>
    <row r="5919" spans="1:8" x14ac:dyDescent="0.3">
      <c r="A5919" s="21" t="s">
        <v>17822</v>
      </c>
      <c r="B5919" s="22">
        <v>2016</v>
      </c>
      <c r="C5919" s="21" t="s">
        <v>17823</v>
      </c>
      <c r="D5919" s="21" t="s">
        <v>17468</v>
      </c>
      <c r="E5919" s="22">
        <v>26</v>
      </c>
      <c r="F5919" s="22">
        <v>9</v>
      </c>
      <c r="G5919" s="21" t="s">
        <v>17824</v>
      </c>
      <c r="H5919" s="23"/>
    </row>
    <row r="5920" spans="1:8" x14ac:dyDescent="0.3">
      <c r="A5920" s="21" t="s">
        <v>17825</v>
      </c>
      <c r="B5920" s="22">
        <v>2017</v>
      </c>
      <c r="C5920" s="21" t="s">
        <v>17826</v>
      </c>
      <c r="D5920" s="23"/>
      <c r="E5920" s="23"/>
      <c r="F5920" s="23"/>
      <c r="G5920" s="47" t="s">
        <v>17827</v>
      </c>
      <c r="H5920" s="46"/>
    </row>
    <row r="5921" spans="1:8" x14ac:dyDescent="0.3">
      <c r="A5921" s="21" t="s">
        <v>17828</v>
      </c>
      <c r="B5921" s="22">
        <v>2014</v>
      </c>
      <c r="C5921" s="21" t="s">
        <v>17829</v>
      </c>
      <c r="D5921" s="21" t="s">
        <v>17830</v>
      </c>
      <c r="E5921" s="22">
        <v>47</v>
      </c>
      <c r="F5921" s="21" t="s">
        <v>17831</v>
      </c>
      <c r="G5921" s="21" t="s">
        <v>17832</v>
      </c>
      <c r="H5921" s="23"/>
    </row>
    <row r="5922" spans="1:8" x14ac:dyDescent="0.3">
      <c r="A5922" s="21" t="s">
        <v>17833</v>
      </c>
      <c r="B5922" s="22">
        <v>2016</v>
      </c>
      <c r="C5922" s="21" t="s">
        <v>17834</v>
      </c>
      <c r="D5922" s="21" t="s">
        <v>15384</v>
      </c>
      <c r="E5922" s="22">
        <v>3</v>
      </c>
      <c r="F5922" s="22">
        <v>7</v>
      </c>
      <c r="G5922" s="21" t="s">
        <v>17835</v>
      </c>
      <c r="H5922" s="23"/>
    </row>
    <row r="5923" spans="1:8" x14ac:dyDescent="0.3">
      <c r="A5923" s="21" t="s">
        <v>17836</v>
      </c>
      <c r="B5923" s="22">
        <v>2016</v>
      </c>
      <c r="C5923" s="21" t="s">
        <v>17837</v>
      </c>
      <c r="D5923" s="21" t="s">
        <v>17838</v>
      </c>
      <c r="E5923" s="22">
        <v>157</v>
      </c>
      <c r="F5923" s="23"/>
      <c r="G5923" s="21" t="s">
        <v>17839</v>
      </c>
      <c r="H5923" s="23"/>
    </row>
    <row r="5924" spans="1:8" x14ac:dyDescent="0.3">
      <c r="A5924" s="21" t="s">
        <v>17840</v>
      </c>
      <c r="B5924" s="22">
        <v>2016</v>
      </c>
      <c r="C5924" s="21" t="s">
        <v>17841</v>
      </c>
      <c r="D5924" s="21" t="s">
        <v>17503</v>
      </c>
      <c r="E5924" s="22">
        <v>11</v>
      </c>
      <c r="F5924" s="25">
        <v>45750</v>
      </c>
      <c r="G5924" s="21" t="s">
        <v>17842</v>
      </c>
      <c r="H5924" s="23"/>
    </row>
    <row r="5925" spans="1:8" x14ac:dyDescent="0.3">
      <c r="A5925" s="21" t="s">
        <v>7184</v>
      </c>
      <c r="B5925" s="22">
        <v>2011</v>
      </c>
      <c r="C5925" s="21" t="s">
        <v>7185</v>
      </c>
      <c r="D5925" s="45" t="s">
        <v>7186</v>
      </c>
      <c r="E5925" s="46"/>
      <c r="F5925" s="23"/>
      <c r="G5925" s="21" t="s">
        <v>7187</v>
      </c>
      <c r="H5925" s="23"/>
    </row>
    <row r="5926" spans="1:8" x14ac:dyDescent="0.3">
      <c r="A5926" s="21" t="s">
        <v>7188</v>
      </c>
      <c r="B5926" s="22">
        <v>2002</v>
      </c>
      <c r="C5926" s="21" t="s">
        <v>7189</v>
      </c>
      <c r="D5926" s="45" t="s">
        <v>17843</v>
      </c>
      <c r="E5926" s="46"/>
      <c r="F5926" s="23"/>
      <c r="G5926" s="47" t="s">
        <v>7191</v>
      </c>
      <c r="H5926" s="46"/>
    </row>
    <row r="5927" spans="1:8" x14ac:dyDescent="0.3">
      <c r="A5927" s="21" t="s">
        <v>7192</v>
      </c>
      <c r="B5927" s="22">
        <v>2011</v>
      </c>
      <c r="C5927" s="21" t="s">
        <v>7193</v>
      </c>
      <c r="D5927" s="21" t="s">
        <v>7194</v>
      </c>
      <c r="E5927" s="22">
        <v>30</v>
      </c>
      <c r="F5927" s="22">
        <v>3</v>
      </c>
      <c r="G5927" s="21" t="s">
        <v>7195</v>
      </c>
      <c r="H5927" s="23"/>
    </row>
    <row r="5928" spans="1:8" x14ac:dyDescent="0.3">
      <c r="A5928" s="21" t="s">
        <v>7196</v>
      </c>
      <c r="B5928" s="22">
        <v>2012</v>
      </c>
      <c r="C5928" s="21" t="s">
        <v>7197</v>
      </c>
      <c r="D5928" s="21" t="s">
        <v>1528</v>
      </c>
      <c r="E5928" s="23"/>
      <c r="F5928" s="23"/>
      <c r="G5928" s="23"/>
      <c r="H5928" s="23"/>
    </row>
    <row r="5929" spans="1:8" x14ac:dyDescent="0.3">
      <c r="A5929" s="21" t="s">
        <v>7198</v>
      </c>
      <c r="B5929" s="22">
        <v>2013</v>
      </c>
      <c r="C5929" s="21" t="s">
        <v>4672</v>
      </c>
      <c r="D5929" s="45" t="s">
        <v>7199</v>
      </c>
      <c r="E5929" s="46"/>
      <c r="F5929" s="23"/>
      <c r="G5929" s="23"/>
      <c r="H5929" s="23"/>
    </row>
    <row r="5930" spans="1:8" x14ac:dyDescent="0.3">
      <c r="A5930" s="21" t="s">
        <v>7200</v>
      </c>
      <c r="B5930" s="22">
        <v>2009</v>
      </c>
      <c r="C5930" s="21" t="s">
        <v>7201</v>
      </c>
      <c r="D5930" s="23"/>
      <c r="E5930" s="23"/>
      <c r="F5930" s="23"/>
      <c r="G5930" s="47" t="s">
        <v>7202</v>
      </c>
      <c r="H5930" s="46"/>
    </row>
    <row r="5931" spans="1:8" x14ac:dyDescent="0.3">
      <c r="A5931" s="21" t="s">
        <v>7203</v>
      </c>
      <c r="B5931" s="22">
        <v>1995</v>
      </c>
      <c r="C5931" s="21" t="s">
        <v>7204</v>
      </c>
      <c r="D5931" s="21" t="s">
        <v>1317</v>
      </c>
      <c r="E5931" s="22">
        <v>267</v>
      </c>
      <c r="F5931" s="22">
        <v>5199</v>
      </c>
      <c r="G5931" s="22">
        <v>843</v>
      </c>
      <c r="H5931" s="23"/>
    </row>
    <row r="5932" spans="1:8" x14ac:dyDescent="0.3">
      <c r="A5932" s="21" t="s">
        <v>4714</v>
      </c>
      <c r="B5932" s="22">
        <v>2012</v>
      </c>
      <c r="C5932" s="21" t="s">
        <v>7205</v>
      </c>
      <c r="D5932" s="21" t="s">
        <v>7206</v>
      </c>
      <c r="E5932" s="22">
        <v>2</v>
      </c>
      <c r="F5932" s="22">
        <v>3</v>
      </c>
      <c r="G5932" s="21" t="s">
        <v>7207</v>
      </c>
      <c r="H5932" s="23"/>
    </row>
    <row r="5933" spans="1:8" x14ac:dyDescent="0.3">
      <c r="A5933" s="21" t="s">
        <v>7208</v>
      </c>
      <c r="B5933" s="22">
        <v>2009</v>
      </c>
      <c r="C5933" s="21" t="s">
        <v>7209</v>
      </c>
      <c r="D5933" s="21" t="s">
        <v>7210</v>
      </c>
      <c r="E5933" s="22">
        <v>217</v>
      </c>
      <c r="F5933" s="22">
        <v>4</v>
      </c>
      <c r="G5933" s="21" t="s">
        <v>1306</v>
      </c>
      <c r="H5933" s="23"/>
    </row>
    <row r="5934" spans="1:8" x14ac:dyDescent="0.3">
      <c r="A5934" s="21" t="s">
        <v>7211</v>
      </c>
      <c r="B5934" s="22">
        <v>2010</v>
      </c>
      <c r="C5934" s="21" t="s">
        <v>7212</v>
      </c>
      <c r="D5934" s="45" t="s">
        <v>7213</v>
      </c>
      <c r="E5934" s="46"/>
      <c r="F5934" s="46"/>
      <c r="G5934" s="25">
        <v>45748</v>
      </c>
      <c r="H5934" s="23"/>
    </row>
    <row r="5935" spans="1:8" x14ac:dyDescent="0.3">
      <c r="A5935" s="21" t="s">
        <v>7214</v>
      </c>
      <c r="B5935" s="22">
        <v>2013</v>
      </c>
      <c r="C5935" s="21" t="s">
        <v>7215</v>
      </c>
      <c r="D5935" s="21" t="s">
        <v>7216</v>
      </c>
      <c r="E5935" s="22">
        <v>37</v>
      </c>
      <c r="F5935" s="22">
        <v>2</v>
      </c>
      <c r="G5935" s="21" t="s">
        <v>7217</v>
      </c>
      <c r="H5935" s="23"/>
    </row>
    <row r="5936" spans="1:8" x14ac:dyDescent="0.3">
      <c r="A5936" s="21" t="s">
        <v>7218</v>
      </c>
      <c r="B5936" s="22">
        <v>2006</v>
      </c>
      <c r="C5936" s="21" t="s">
        <v>7219</v>
      </c>
      <c r="D5936" s="45" t="s">
        <v>7220</v>
      </c>
      <c r="E5936" s="46"/>
      <c r="F5936" s="46"/>
      <c r="G5936" s="25">
        <v>45748</v>
      </c>
      <c r="H5936" s="23"/>
    </row>
    <row r="5937" spans="1:8" x14ac:dyDescent="0.3">
      <c r="A5937" s="21" t="s">
        <v>7221</v>
      </c>
      <c r="B5937" s="22">
        <v>1954</v>
      </c>
      <c r="C5937" s="21" t="s">
        <v>3347</v>
      </c>
      <c r="D5937" s="21" t="s">
        <v>3348</v>
      </c>
      <c r="E5937" s="22">
        <v>10</v>
      </c>
      <c r="F5937" s="22" t="s">
        <v>17844</v>
      </c>
      <c r="G5937" s="21" t="s">
        <v>7222</v>
      </c>
      <c r="H5937" s="23"/>
    </row>
    <row r="5938" spans="1:8" x14ac:dyDescent="0.3">
      <c r="A5938" s="21" t="s">
        <v>7223</v>
      </c>
      <c r="B5938" s="22">
        <v>2011</v>
      </c>
      <c r="C5938" s="21" t="s">
        <v>7224</v>
      </c>
      <c r="D5938" s="21" t="s">
        <v>7225</v>
      </c>
      <c r="E5938" s="23"/>
      <c r="F5938" s="23"/>
      <c r="G5938" s="23"/>
      <c r="H5938" s="23"/>
    </row>
    <row r="5939" spans="1:8" x14ac:dyDescent="0.3">
      <c r="A5939" s="21" t="s">
        <v>7226</v>
      </c>
      <c r="B5939" s="22">
        <v>2009</v>
      </c>
      <c r="C5939" s="21" t="s">
        <v>7227</v>
      </c>
      <c r="D5939" s="21" t="s">
        <v>7228</v>
      </c>
      <c r="E5939" s="23"/>
      <c r="F5939" s="23"/>
      <c r="G5939" s="23"/>
      <c r="H5939" s="23"/>
    </row>
    <row r="5940" spans="1:8" x14ac:dyDescent="0.3">
      <c r="A5940" s="21" t="s">
        <v>7229</v>
      </c>
      <c r="B5940" s="22">
        <v>2010</v>
      </c>
      <c r="C5940" s="21" t="s">
        <v>7230</v>
      </c>
      <c r="D5940" s="21" t="s">
        <v>7231</v>
      </c>
      <c r="E5940" s="22">
        <v>81</v>
      </c>
      <c r="F5940" s="22">
        <v>14</v>
      </c>
      <c r="G5940" s="22" t="s">
        <v>16718</v>
      </c>
      <c r="H5940" s="23"/>
    </row>
    <row r="5941" spans="1:8" x14ac:dyDescent="0.3">
      <c r="A5941" s="21" t="s">
        <v>7232</v>
      </c>
      <c r="B5941" s="22">
        <v>2004</v>
      </c>
      <c r="C5941" s="21" t="s">
        <v>7233</v>
      </c>
      <c r="D5941" s="21" t="s">
        <v>7216</v>
      </c>
      <c r="E5941" s="22">
        <v>28</v>
      </c>
      <c r="F5941" s="22">
        <v>1</v>
      </c>
      <c r="G5941" s="21" t="s">
        <v>7234</v>
      </c>
      <c r="H5941" s="23"/>
    </row>
    <row r="5942" spans="1:8" x14ac:dyDescent="0.3">
      <c r="A5942" s="21" t="s">
        <v>3968</v>
      </c>
      <c r="B5942" s="22">
        <v>2009</v>
      </c>
      <c r="C5942" s="21" t="s">
        <v>3969</v>
      </c>
      <c r="D5942" s="21" t="s">
        <v>4328</v>
      </c>
      <c r="E5942" s="23"/>
      <c r="F5942" s="23"/>
      <c r="G5942" s="23"/>
      <c r="H5942" s="23"/>
    </row>
    <row r="5943" spans="1:8" x14ac:dyDescent="0.3">
      <c r="A5943" s="21" t="s">
        <v>7235</v>
      </c>
      <c r="B5943" s="22">
        <v>1992</v>
      </c>
      <c r="C5943" s="21" t="s">
        <v>7236</v>
      </c>
      <c r="D5943" s="21" t="s">
        <v>7237</v>
      </c>
      <c r="E5943" s="22">
        <v>7</v>
      </c>
      <c r="F5943" s="23"/>
      <c r="G5943" s="21" t="s">
        <v>7238</v>
      </c>
      <c r="H5943" s="23"/>
    </row>
    <row r="5944" spans="1:8" x14ac:dyDescent="0.3">
      <c r="A5944" s="21" t="s">
        <v>7239</v>
      </c>
      <c r="B5944" s="22">
        <v>2010</v>
      </c>
      <c r="C5944" s="21" t="s">
        <v>7240</v>
      </c>
      <c r="D5944" s="45" t="s">
        <v>7241</v>
      </c>
      <c r="E5944" s="46"/>
      <c r="F5944" s="23"/>
      <c r="G5944" s="21" t="s">
        <v>7242</v>
      </c>
      <c r="H5944" s="23"/>
    </row>
    <row r="5945" spans="1:8" x14ac:dyDescent="0.3">
      <c r="A5945" s="21" t="s">
        <v>7243</v>
      </c>
      <c r="B5945" s="22">
        <v>2010</v>
      </c>
      <c r="C5945" s="21" t="s">
        <v>7244</v>
      </c>
      <c r="D5945" s="45" t="s">
        <v>7245</v>
      </c>
      <c r="E5945" s="46"/>
      <c r="F5945" s="46"/>
      <c r="G5945" s="21" t="s">
        <v>7246</v>
      </c>
      <c r="H5945" s="23"/>
    </row>
    <row r="5946" spans="1:8" x14ac:dyDescent="0.3">
      <c r="A5946" s="21" t="s">
        <v>7247</v>
      </c>
      <c r="B5946" s="22">
        <v>2013</v>
      </c>
      <c r="C5946" s="21" t="s">
        <v>7248</v>
      </c>
      <c r="D5946" s="21" t="s">
        <v>7249</v>
      </c>
      <c r="E5946" s="22">
        <v>63</v>
      </c>
      <c r="F5946" s="22">
        <v>4</v>
      </c>
      <c r="G5946" s="22">
        <v>66</v>
      </c>
      <c r="H5946" s="23"/>
    </row>
    <row r="5947" spans="1:8" x14ac:dyDescent="0.3">
      <c r="A5947" s="21" t="s">
        <v>7250</v>
      </c>
      <c r="B5947" s="22">
        <v>2007</v>
      </c>
      <c r="C5947" s="21" t="s">
        <v>7251</v>
      </c>
      <c r="D5947" s="21" t="s">
        <v>7252</v>
      </c>
      <c r="E5947" s="22">
        <v>33</v>
      </c>
      <c r="F5947" s="22">
        <v>1</v>
      </c>
      <c r="G5947" s="21" t="s">
        <v>7253</v>
      </c>
      <c r="H5947" s="23"/>
    </row>
    <row r="5948" spans="1:8" x14ac:dyDescent="0.3">
      <c r="A5948" s="21" t="s">
        <v>7254</v>
      </c>
      <c r="B5948" s="22">
        <v>2014</v>
      </c>
      <c r="C5948" s="21" t="s">
        <v>7255</v>
      </c>
      <c r="D5948" s="21" t="s">
        <v>7256</v>
      </c>
      <c r="E5948" s="22">
        <v>5</v>
      </c>
      <c r="F5948" s="22">
        <v>2</v>
      </c>
      <c r="G5948" s="24">
        <v>45674</v>
      </c>
      <c r="H5948" s="23"/>
    </row>
    <row r="5949" spans="1:8" x14ac:dyDescent="0.3">
      <c r="A5949" s="21" t="s">
        <v>1345</v>
      </c>
      <c r="B5949" s="22">
        <v>2013</v>
      </c>
      <c r="C5949" s="21" t="s">
        <v>4772</v>
      </c>
      <c r="D5949" s="21" t="s">
        <v>7258</v>
      </c>
      <c r="E5949" s="23"/>
      <c r="F5949" s="23"/>
      <c r="G5949" s="21" t="s">
        <v>1348</v>
      </c>
      <c r="H5949" s="23"/>
    </row>
    <row r="5950" spans="1:8" x14ac:dyDescent="0.3">
      <c r="A5950" s="21" t="s">
        <v>7259</v>
      </c>
      <c r="B5950" s="22">
        <v>2007</v>
      </c>
      <c r="C5950" s="21" t="s">
        <v>7260</v>
      </c>
      <c r="D5950" s="21" t="s">
        <v>1555</v>
      </c>
      <c r="E5950" s="22">
        <v>41</v>
      </c>
      <c r="F5950" s="22">
        <v>6</v>
      </c>
      <c r="G5950" s="21" t="s">
        <v>7261</v>
      </c>
      <c r="H5950" s="23"/>
    </row>
    <row r="5951" spans="1:8" x14ac:dyDescent="0.3">
      <c r="A5951" s="21" t="s">
        <v>7262</v>
      </c>
      <c r="B5951" s="22">
        <v>1986</v>
      </c>
      <c r="C5951" s="21" t="s">
        <v>7263</v>
      </c>
      <c r="D5951" s="21" t="s">
        <v>7264</v>
      </c>
      <c r="E5951" s="23"/>
      <c r="F5951" s="23"/>
      <c r="G5951" s="23"/>
      <c r="H5951" s="27" t="s">
        <v>7265</v>
      </c>
    </row>
    <row r="5952" spans="1:8" x14ac:dyDescent="0.3">
      <c r="A5952" s="21" t="s">
        <v>7266</v>
      </c>
      <c r="B5952" s="22">
        <v>2012</v>
      </c>
      <c r="C5952" s="21" t="s">
        <v>7267</v>
      </c>
      <c r="D5952" s="21" t="s">
        <v>7268</v>
      </c>
      <c r="E5952" s="22">
        <v>23</v>
      </c>
      <c r="F5952" s="23"/>
      <c r="G5952" s="21" t="s">
        <v>7269</v>
      </c>
      <c r="H5952" s="23"/>
    </row>
    <row r="5953" spans="1:8" x14ac:dyDescent="0.3">
      <c r="A5953" s="21" t="s">
        <v>7270</v>
      </c>
      <c r="B5953" s="22">
        <v>2001</v>
      </c>
      <c r="C5953" s="21" t="s">
        <v>7271</v>
      </c>
      <c r="D5953" s="21" t="s">
        <v>7272</v>
      </c>
      <c r="E5953" s="22">
        <v>6</v>
      </c>
      <c r="F5953" s="22">
        <v>2</v>
      </c>
      <c r="G5953" s="21" t="s">
        <v>7273</v>
      </c>
      <c r="H5953" s="23"/>
    </row>
    <row r="5954" spans="1:8" x14ac:dyDescent="0.3">
      <c r="A5954" s="21" t="s">
        <v>7274</v>
      </c>
      <c r="B5954" s="22">
        <v>2012</v>
      </c>
      <c r="C5954" s="21" t="s">
        <v>7275</v>
      </c>
      <c r="D5954" s="21" t="s">
        <v>7276</v>
      </c>
      <c r="E5954" s="22">
        <v>2</v>
      </c>
      <c r="F5954" s="22">
        <v>4</v>
      </c>
      <c r="G5954" s="21" t="s">
        <v>7277</v>
      </c>
      <c r="H5954" s="23"/>
    </row>
    <row r="5955" spans="1:8" x14ac:dyDescent="0.3">
      <c r="A5955" s="21" t="s">
        <v>1371</v>
      </c>
      <c r="B5955" s="22">
        <v>2007</v>
      </c>
      <c r="C5955" s="21" t="s">
        <v>7278</v>
      </c>
      <c r="D5955" s="21" t="s">
        <v>7279</v>
      </c>
      <c r="E5955" s="22">
        <v>23</v>
      </c>
      <c r="F5955" s="22">
        <v>4</v>
      </c>
      <c r="G5955" s="21" t="s">
        <v>7280</v>
      </c>
      <c r="H5955" s="23"/>
    </row>
    <row r="5956" spans="1:8" x14ac:dyDescent="0.3">
      <c r="A5956" s="21" t="s">
        <v>7281</v>
      </c>
      <c r="B5956" s="22">
        <v>2015</v>
      </c>
      <c r="C5956" s="21" t="s">
        <v>7282</v>
      </c>
      <c r="D5956" s="21" t="s">
        <v>7283</v>
      </c>
      <c r="E5956" s="22">
        <v>6</v>
      </c>
      <c r="F5956" s="22">
        <v>11</v>
      </c>
      <c r="G5956" s="21" t="s">
        <v>7284</v>
      </c>
      <c r="H5956" s="23"/>
    </row>
    <row r="5957" spans="1:8" x14ac:dyDescent="0.3">
      <c r="A5957" s="21" t="s">
        <v>7285</v>
      </c>
      <c r="B5957" s="22">
        <v>1971</v>
      </c>
      <c r="C5957" s="21" t="s">
        <v>7286</v>
      </c>
      <c r="D5957" s="21" t="s">
        <v>17845</v>
      </c>
      <c r="E5957" s="23"/>
      <c r="F5957" s="23"/>
      <c r="G5957" s="23"/>
      <c r="H5957" s="23"/>
    </row>
    <row r="5958" spans="1:8" x14ac:dyDescent="0.3">
      <c r="A5958" s="21" t="s">
        <v>7288</v>
      </c>
      <c r="B5958" s="22">
        <v>2013</v>
      </c>
      <c r="C5958" s="21" t="s">
        <v>7289</v>
      </c>
      <c r="D5958" s="21" t="s">
        <v>7290</v>
      </c>
      <c r="E5958" s="23"/>
      <c r="F5958" s="23"/>
      <c r="G5958" s="23"/>
      <c r="H5958" s="23"/>
    </row>
    <row r="5959" spans="1:8" x14ac:dyDescent="0.3">
      <c r="A5959" s="21" t="s">
        <v>7291</v>
      </c>
      <c r="B5959" s="22">
        <v>2010</v>
      </c>
      <c r="C5959" s="21" t="s">
        <v>7292</v>
      </c>
      <c r="D5959" s="45" t="s">
        <v>7293</v>
      </c>
      <c r="E5959" s="46"/>
      <c r="F5959" s="46"/>
      <c r="G5959" s="23"/>
      <c r="H5959" s="23"/>
    </row>
    <row r="5960" spans="1:8" x14ac:dyDescent="0.3">
      <c r="A5960" s="21" t="s">
        <v>7291</v>
      </c>
      <c r="B5960" s="22">
        <v>2011</v>
      </c>
      <c r="C5960" s="21" t="s">
        <v>7294</v>
      </c>
      <c r="D5960" s="45" t="s">
        <v>7295</v>
      </c>
      <c r="E5960" s="46"/>
      <c r="F5960" s="46"/>
      <c r="G5960" s="21" t="s">
        <v>7296</v>
      </c>
      <c r="H5960" s="23"/>
    </row>
    <row r="5961" spans="1:8" x14ac:dyDescent="0.3">
      <c r="A5961" s="21" t="s">
        <v>7297</v>
      </c>
      <c r="B5961" s="22">
        <v>2008</v>
      </c>
      <c r="C5961" s="45" t="s">
        <v>7298</v>
      </c>
      <c r="D5961" s="46"/>
      <c r="E5961" s="23"/>
      <c r="F5961" s="23"/>
      <c r="G5961" s="47" t="s">
        <v>4793</v>
      </c>
      <c r="H5961" s="46"/>
    </row>
    <row r="5962" spans="1:8" x14ac:dyDescent="0.3">
      <c r="A5962" s="21" t="s">
        <v>7299</v>
      </c>
      <c r="B5962" s="22">
        <v>2013</v>
      </c>
      <c r="C5962" s="21" t="s">
        <v>4798</v>
      </c>
      <c r="D5962" s="45" t="s">
        <v>7199</v>
      </c>
      <c r="E5962" s="46"/>
      <c r="F5962" s="23"/>
      <c r="G5962" s="21" t="s">
        <v>7300</v>
      </c>
      <c r="H5962" s="23"/>
    </row>
    <row r="5963" spans="1:8" x14ac:dyDescent="0.3">
      <c r="A5963" s="21" t="s">
        <v>4801</v>
      </c>
      <c r="B5963" s="22">
        <v>2006</v>
      </c>
      <c r="C5963" s="21" t="s">
        <v>4802</v>
      </c>
      <c r="D5963" s="21" t="s">
        <v>4803</v>
      </c>
      <c r="E5963" s="22">
        <v>4</v>
      </c>
      <c r="F5963" s="22">
        <v>2</v>
      </c>
      <c r="G5963" s="21" t="s">
        <v>7301</v>
      </c>
      <c r="H5963" s="23"/>
    </row>
    <row r="5964" spans="1:8" x14ac:dyDescent="0.3">
      <c r="A5964" s="21" t="s">
        <v>7302</v>
      </c>
      <c r="B5964" s="22">
        <v>2017</v>
      </c>
      <c r="C5964" s="21" t="s">
        <v>7303</v>
      </c>
      <c r="D5964" s="21" t="s">
        <v>7304</v>
      </c>
      <c r="E5964" s="22">
        <v>51</v>
      </c>
      <c r="F5964" s="22">
        <v>2</v>
      </c>
      <c r="G5964" s="21" t="s">
        <v>7305</v>
      </c>
      <c r="H5964" s="23"/>
    </row>
    <row r="5965" spans="1:8" x14ac:dyDescent="0.3">
      <c r="A5965" s="21" t="s">
        <v>7306</v>
      </c>
      <c r="B5965" s="22">
        <v>2008</v>
      </c>
      <c r="C5965" s="21" t="s">
        <v>7307</v>
      </c>
      <c r="D5965" s="21" t="s">
        <v>7308</v>
      </c>
      <c r="E5965" s="23"/>
      <c r="F5965" s="23"/>
      <c r="G5965" s="23"/>
      <c r="H5965" s="23"/>
    </row>
    <row r="5966" spans="1:8" x14ac:dyDescent="0.3">
      <c r="A5966" s="21" t="s">
        <v>7309</v>
      </c>
      <c r="B5966" s="22">
        <v>2010</v>
      </c>
      <c r="C5966" s="21" t="s">
        <v>3804</v>
      </c>
      <c r="D5966" s="21" t="s">
        <v>4809</v>
      </c>
      <c r="E5966" s="22">
        <v>1</v>
      </c>
      <c r="F5966" s="22">
        <v>3</v>
      </c>
      <c r="G5966" s="21" t="s">
        <v>7310</v>
      </c>
      <c r="H5966" s="23"/>
    </row>
    <row r="5967" spans="1:8" x14ac:dyDescent="0.3">
      <c r="A5967" s="21" t="s">
        <v>7311</v>
      </c>
      <c r="B5967" s="22">
        <v>2011</v>
      </c>
      <c r="C5967" s="21" t="s">
        <v>7312</v>
      </c>
      <c r="D5967" s="21" t="s">
        <v>7313</v>
      </c>
      <c r="E5967" s="22">
        <v>2</v>
      </c>
      <c r="F5967" s="22">
        <v>1</v>
      </c>
      <c r="G5967" s="21" t="s">
        <v>7314</v>
      </c>
      <c r="H5967" s="23"/>
    </row>
    <row r="5968" spans="1:8" x14ac:dyDescent="0.3">
      <c r="A5968" s="21" t="s">
        <v>7315</v>
      </c>
      <c r="B5968" s="22">
        <v>2016</v>
      </c>
      <c r="C5968" s="21" t="s">
        <v>4570</v>
      </c>
      <c r="D5968" s="21" t="s">
        <v>4571</v>
      </c>
      <c r="E5968" s="22">
        <v>8</v>
      </c>
      <c r="F5968" s="23"/>
      <c r="G5968" s="21" t="s">
        <v>7316</v>
      </c>
      <c r="H5968" s="23"/>
    </row>
    <row r="5969" spans="1:8" x14ac:dyDescent="0.3">
      <c r="A5969" s="21" t="s">
        <v>4834</v>
      </c>
      <c r="B5969" s="22">
        <v>2012</v>
      </c>
      <c r="C5969" s="21" t="s">
        <v>4835</v>
      </c>
      <c r="D5969" s="21" t="s">
        <v>4836</v>
      </c>
      <c r="E5969" s="22">
        <v>17</v>
      </c>
      <c r="F5969" s="23"/>
      <c r="G5969" s="21" t="s">
        <v>7317</v>
      </c>
      <c r="H5969" s="23"/>
    </row>
    <row r="5970" spans="1:8" x14ac:dyDescent="0.3">
      <c r="A5970" s="21" t="s">
        <v>7318</v>
      </c>
      <c r="B5970" s="22">
        <v>2004</v>
      </c>
      <c r="C5970" s="21" t="s">
        <v>7319</v>
      </c>
      <c r="D5970" s="45" t="s">
        <v>7320</v>
      </c>
      <c r="E5970" s="46"/>
      <c r="F5970" s="23"/>
      <c r="G5970" s="22">
        <v>487</v>
      </c>
      <c r="H5970" s="23"/>
    </row>
    <row r="5971" spans="1:8" x14ac:dyDescent="0.3">
      <c r="A5971" s="21" t="s">
        <v>7321</v>
      </c>
      <c r="B5971" s="22">
        <v>2017</v>
      </c>
      <c r="C5971" s="21" t="s">
        <v>4859</v>
      </c>
      <c r="D5971" s="21" t="s">
        <v>7322</v>
      </c>
      <c r="E5971" s="22">
        <v>8</v>
      </c>
      <c r="F5971" s="22">
        <v>2</v>
      </c>
      <c r="G5971" s="21" t="s">
        <v>7323</v>
      </c>
      <c r="H5971" s="23"/>
    </row>
    <row r="5972" spans="1:8" x14ac:dyDescent="0.3">
      <c r="A5972" s="21" t="s">
        <v>7324</v>
      </c>
      <c r="B5972" s="22">
        <v>2006</v>
      </c>
      <c r="C5972" s="21" t="s">
        <v>7325</v>
      </c>
      <c r="D5972" s="21" t="s">
        <v>7326</v>
      </c>
      <c r="E5972" s="22">
        <v>2</v>
      </c>
      <c r="F5972" s="22">
        <v>1</v>
      </c>
      <c r="G5972" s="21" t="s">
        <v>7327</v>
      </c>
      <c r="H5972" s="23"/>
    </row>
    <row r="5973" spans="1:8" x14ac:dyDescent="0.3">
      <c r="A5973" s="21" t="s">
        <v>7328</v>
      </c>
      <c r="B5973" s="22">
        <v>2000</v>
      </c>
      <c r="C5973" s="21" t="s">
        <v>7329</v>
      </c>
      <c r="D5973" s="21" t="s">
        <v>7330</v>
      </c>
      <c r="E5973" s="22">
        <v>8</v>
      </c>
      <c r="F5973" s="22">
        <v>1</v>
      </c>
      <c r="G5973" s="21" t="s">
        <v>7331</v>
      </c>
      <c r="H5973" s="23"/>
    </row>
    <row r="5974" spans="1:8" x14ac:dyDescent="0.3">
      <c r="A5974" s="21" t="s">
        <v>17846</v>
      </c>
      <c r="B5974" s="22">
        <v>2005</v>
      </c>
      <c r="C5974" s="21" t="s">
        <v>7333</v>
      </c>
      <c r="D5974" s="21" t="s">
        <v>7334</v>
      </c>
      <c r="E5974" s="22">
        <v>6</v>
      </c>
      <c r="F5974" s="22">
        <v>5</v>
      </c>
      <c r="G5974" s="21" t="s">
        <v>7335</v>
      </c>
      <c r="H5974" s="23"/>
    </row>
    <row r="5975" spans="1:8" x14ac:dyDescent="0.3">
      <c r="A5975" s="21" t="s">
        <v>7336</v>
      </c>
      <c r="B5975" s="22">
        <v>2012</v>
      </c>
      <c r="C5975" s="21" t="s">
        <v>7337</v>
      </c>
      <c r="D5975" s="21" t="s">
        <v>3117</v>
      </c>
      <c r="E5975" s="22">
        <v>28</v>
      </c>
      <c r="F5975" s="23"/>
      <c r="G5975" s="24">
        <v>45680</v>
      </c>
      <c r="H5975" s="23"/>
    </row>
    <row r="5976" spans="1:8" x14ac:dyDescent="0.3">
      <c r="A5976" s="21" t="s">
        <v>4878</v>
      </c>
      <c r="B5976" s="22">
        <v>2012</v>
      </c>
      <c r="C5976" s="21" t="s">
        <v>4879</v>
      </c>
      <c r="D5976" s="21" t="s">
        <v>2724</v>
      </c>
      <c r="E5976" s="22">
        <v>63</v>
      </c>
      <c r="F5976" s="22">
        <v>2</v>
      </c>
      <c r="G5976" s="21" t="s">
        <v>7339</v>
      </c>
      <c r="H5976" s="23"/>
    </row>
    <row r="5977" spans="1:8" x14ac:dyDescent="0.3">
      <c r="A5977" s="21" t="s">
        <v>7340</v>
      </c>
      <c r="B5977" s="22">
        <v>2010</v>
      </c>
      <c r="C5977" s="21" t="s">
        <v>7341</v>
      </c>
      <c r="D5977" s="21" t="s">
        <v>1502</v>
      </c>
      <c r="E5977" s="22">
        <v>67</v>
      </c>
      <c r="F5977" s="22">
        <v>7</v>
      </c>
      <c r="G5977" s="21" t="s">
        <v>1503</v>
      </c>
      <c r="H5977" s="23"/>
    </row>
    <row r="5978" spans="1:8" x14ac:dyDescent="0.3">
      <c r="A5978" s="21" t="s">
        <v>7342</v>
      </c>
      <c r="B5978" s="22">
        <v>2002</v>
      </c>
      <c r="C5978" s="21" t="s">
        <v>7343</v>
      </c>
      <c r="D5978" s="45" t="s">
        <v>7344</v>
      </c>
      <c r="E5978" s="46"/>
      <c r="F5978" s="46"/>
      <c r="G5978" s="21" t="s">
        <v>7345</v>
      </c>
      <c r="H5978" s="23"/>
    </row>
    <row r="5979" spans="1:8" x14ac:dyDescent="0.3">
      <c r="A5979" s="21" t="s">
        <v>4893</v>
      </c>
      <c r="B5979" s="22">
        <v>1971</v>
      </c>
      <c r="C5979" s="21" t="s">
        <v>4894</v>
      </c>
      <c r="D5979" s="21" t="s">
        <v>4895</v>
      </c>
      <c r="E5979" s="23"/>
      <c r="F5979" s="23"/>
      <c r="G5979" s="21" t="s">
        <v>7346</v>
      </c>
      <c r="H5979" s="23"/>
    </row>
    <row r="5980" spans="1:8" x14ac:dyDescent="0.3">
      <c r="A5980" s="21" t="s">
        <v>7347</v>
      </c>
      <c r="B5980" s="22">
        <v>2006</v>
      </c>
      <c r="C5980" s="21" t="s">
        <v>7348</v>
      </c>
      <c r="D5980" s="21" t="s">
        <v>7349</v>
      </c>
      <c r="E5980" s="22">
        <v>105</v>
      </c>
      <c r="F5980" s="22">
        <v>652</v>
      </c>
      <c r="G5980" s="21" t="s">
        <v>7350</v>
      </c>
      <c r="H5980" s="23"/>
    </row>
    <row r="5981" spans="1:8" x14ac:dyDescent="0.3">
      <c r="A5981" s="21" t="s">
        <v>7027</v>
      </c>
      <c r="B5981" s="22">
        <v>2017</v>
      </c>
      <c r="C5981" s="21" t="s">
        <v>7028</v>
      </c>
      <c r="D5981" s="21" t="s">
        <v>7029</v>
      </c>
      <c r="E5981" s="23"/>
      <c r="F5981" s="23"/>
      <c r="G5981" s="23"/>
      <c r="H5981" s="23"/>
    </row>
    <row r="5982" spans="1:8" x14ac:dyDescent="0.3">
      <c r="A5982" s="21" t="s">
        <v>17847</v>
      </c>
      <c r="B5982" s="22">
        <v>2002</v>
      </c>
      <c r="C5982" s="21" t="s">
        <v>17848</v>
      </c>
      <c r="D5982" s="21" t="s">
        <v>17849</v>
      </c>
      <c r="E5982" s="22">
        <v>53</v>
      </c>
      <c r="F5982" s="23"/>
      <c r="G5982" s="23"/>
      <c r="H5982" s="23"/>
    </row>
    <row r="5983" spans="1:8" x14ac:dyDescent="0.3">
      <c r="A5983" s="21" t="s">
        <v>17850</v>
      </c>
      <c r="B5983" s="22">
        <v>2005</v>
      </c>
      <c r="C5983" s="21" t="s">
        <v>17851</v>
      </c>
      <c r="D5983" s="21" t="s">
        <v>17852</v>
      </c>
      <c r="E5983" s="22">
        <v>9</v>
      </c>
      <c r="F5983" s="22">
        <v>3</v>
      </c>
      <c r="G5983" s="21" t="s">
        <v>17853</v>
      </c>
      <c r="H5983" s="23"/>
    </row>
    <row r="5984" spans="1:8" x14ac:dyDescent="0.3">
      <c r="A5984" s="21" t="s">
        <v>17854</v>
      </c>
      <c r="B5984" s="22">
        <v>2015</v>
      </c>
      <c r="C5984" s="21" t="s">
        <v>17855</v>
      </c>
      <c r="D5984" s="21" t="s">
        <v>17856</v>
      </c>
      <c r="E5984" s="22">
        <v>6</v>
      </c>
      <c r="F5984" s="22">
        <v>1</v>
      </c>
      <c r="G5984" s="24">
        <v>45674</v>
      </c>
      <c r="H5984" s="23"/>
    </row>
    <row r="5985" spans="1:8" x14ac:dyDescent="0.3">
      <c r="A5985" s="21" t="s">
        <v>17857</v>
      </c>
      <c r="B5985" s="22">
        <v>2014</v>
      </c>
      <c r="C5985" s="21" t="s">
        <v>17858</v>
      </c>
      <c r="D5985" s="21" t="s">
        <v>490</v>
      </c>
      <c r="E5985" s="22">
        <v>6</v>
      </c>
      <c r="F5985" s="22">
        <v>2</v>
      </c>
      <c r="G5985" s="21" t="s">
        <v>1236</v>
      </c>
      <c r="H5985" s="23"/>
    </row>
    <row r="5986" spans="1:8" x14ac:dyDescent="0.3">
      <c r="A5986" s="21" t="s">
        <v>473</v>
      </c>
      <c r="B5986" s="22">
        <v>2017</v>
      </c>
      <c r="C5986" s="21" t="s">
        <v>474</v>
      </c>
      <c r="D5986" s="45" t="s">
        <v>6303</v>
      </c>
      <c r="E5986" s="46"/>
      <c r="F5986" s="23"/>
      <c r="G5986" s="21" t="s">
        <v>16672</v>
      </c>
      <c r="H5986" s="23"/>
    </row>
    <row r="5987" spans="1:8" x14ac:dyDescent="0.3">
      <c r="A5987" s="21" t="s">
        <v>17859</v>
      </c>
      <c r="B5987" s="22">
        <v>2012</v>
      </c>
      <c r="C5987" s="21" t="s">
        <v>17860</v>
      </c>
      <c r="D5987" s="21" t="s">
        <v>1247</v>
      </c>
      <c r="E5987" s="22">
        <v>52</v>
      </c>
      <c r="F5987" s="22">
        <v>8</v>
      </c>
      <c r="G5987" s="21" t="s">
        <v>17861</v>
      </c>
      <c r="H5987" s="23"/>
    </row>
    <row r="5988" spans="1:8" x14ac:dyDescent="0.3">
      <c r="A5988" s="21" t="s">
        <v>2149</v>
      </c>
      <c r="B5988" s="22">
        <v>1991</v>
      </c>
      <c r="C5988" s="21" t="s">
        <v>17862</v>
      </c>
      <c r="D5988" s="21" t="s">
        <v>17863</v>
      </c>
      <c r="E5988" s="22">
        <v>44</v>
      </c>
      <c r="F5988" s="22">
        <v>1</v>
      </c>
      <c r="G5988" s="24">
        <v>45683</v>
      </c>
      <c r="H5988" s="23"/>
    </row>
    <row r="5989" spans="1:8" x14ac:dyDescent="0.3">
      <c r="A5989" s="21" t="s">
        <v>17864</v>
      </c>
      <c r="B5989" s="22">
        <v>2012</v>
      </c>
      <c r="C5989" s="21" t="s">
        <v>17865</v>
      </c>
      <c r="D5989" s="21" t="s">
        <v>1247</v>
      </c>
      <c r="E5989" s="22">
        <v>52</v>
      </c>
      <c r="F5989" s="22">
        <v>5</v>
      </c>
      <c r="G5989" s="21" t="s">
        <v>17866</v>
      </c>
      <c r="H5989" s="23"/>
    </row>
    <row r="5990" spans="1:8" x14ac:dyDescent="0.3">
      <c r="A5990" s="21" t="s">
        <v>17867</v>
      </c>
      <c r="B5990" s="22">
        <v>2013</v>
      </c>
      <c r="C5990" s="21" t="s">
        <v>17868</v>
      </c>
      <c r="D5990" s="21" t="s">
        <v>17869</v>
      </c>
      <c r="E5990" s="22">
        <v>24</v>
      </c>
      <c r="F5990" s="22">
        <v>2</v>
      </c>
      <c r="G5990" s="21" t="s">
        <v>17870</v>
      </c>
      <c r="H5990" s="23"/>
    </row>
    <row r="5991" spans="1:8" x14ac:dyDescent="0.3">
      <c r="A5991" s="21" t="s">
        <v>488</v>
      </c>
      <c r="B5991" s="22">
        <v>2016</v>
      </c>
      <c r="C5991" s="21" t="s">
        <v>8229</v>
      </c>
      <c r="D5991" s="21" t="s">
        <v>10005</v>
      </c>
      <c r="E5991" s="22">
        <v>5</v>
      </c>
      <c r="F5991" s="22">
        <v>1</v>
      </c>
      <c r="G5991" s="22">
        <v>11</v>
      </c>
      <c r="H5991" s="23"/>
    </row>
    <row r="5992" spans="1:8" x14ac:dyDescent="0.3">
      <c r="A5992" s="21" t="s">
        <v>17871</v>
      </c>
      <c r="B5992" s="22">
        <v>2005</v>
      </c>
      <c r="C5992" s="21" t="s">
        <v>17872</v>
      </c>
      <c r="D5992" s="21" t="s">
        <v>17873</v>
      </c>
      <c r="E5992" s="23"/>
      <c r="F5992" s="23"/>
      <c r="G5992" s="23"/>
      <c r="H5992" s="23"/>
    </row>
    <row r="5993" spans="1:8" x14ac:dyDescent="0.3">
      <c r="A5993" s="21" t="s">
        <v>17874</v>
      </c>
      <c r="B5993" s="22">
        <v>2002</v>
      </c>
      <c r="C5993" s="21" t="s">
        <v>17875</v>
      </c>
      <c r="D5993" s="21" t="s">
        <v>1480</v>
      </c>
      <c r="E5993" s="22">
        <v>7</v>
      </c>
      <c r="F5993" s="22">
        <v>1</v>
      </c>
      <c r="G5993" s="21" t="s">
        <v>17876</v>
      </c>
      <c r="H5993" s="23"/>
    </row>
    <row r="5994" spans="1:8" x14ac:dyDescent="0.3">
      <c r="A5994" s="21" t="s">
        <v>17877</v>
      </c>
      <c r="B5994" s="22">
        <v>2012</v>
      </c>
      <c r="C5994" s="21" t="s">
        <v>17878</v>
      </c>
      <c r="D5994" s="21" t="s">
        <v>17879</v>
      </c>
      <c r="E5994" s="22">
        <v>45</v>
      </c>
      <c r="F5994" s="23"/>
      <c r="G5994" s="22" t="s">
        <v>17692</v>
      </c>
      <c r="H5994" s="23"/>
    </row>
    <row r="5995" spans="1:8" x14ac:dyDescent="0.3">
      <c r="A5995" s="21" t="s">
        <v>17880</v>
      </c>
      <c r="B5995" s="22">
        <v>2014</v>
      </c>
      <c r="C5995" s="21" t="s">
        <v>17881</v>
      </c>
      <c r="D5995" s="21" t="s">
        <v>437</v>
      </c>
      <c r="E5995" s="22">
        <v>32</v>
      </c>
      <c r="F5995" s="23"/>
      <c r="G5995" s="21" t="s">
        <v>17882</v>
      </c>
      <c r="H5995" s="23"/>
    </row>
    <row r="5996" spans="1:8" x14ac:dyDescent="0.3">
      <c r="A5996" s="21" t="s">
        <v>826</v>
      </c>
      <c r="B5996" s="22">
        <v>2017</v>
      </c>
      <c r="C5996" s="21" t="s">
        <v>515</v>
      </c>
      <c r="D5996" s="45" t="s">
        <v>12438</v>
      </c>
      <c r="E5996" s="46"/>
      <c r="F5996" s="23"/>
      <c r="G5996" s="23"/>
      <c r="H5996" s="23"/>
    </row>
    <row r="5997" spans="1:8" x14ac:dyDescent="0.3">
      <c r="A5997" s="21" t="s">
        <v>10379</v>
      </c>
      <c r="B5997" s="22">
        <v>2017</v>
      </c>
      <c r="C5997" s="21" t="s">
        <v>5404</v>
      </c>
      <c r="D5997" s="45" t="s">
        <v>11555</v>
      </c>
      <c r="E5997" s="46"/>
      <c r="F5997" s="23"/>
      <c r="G5997" s="21" t="s">
        <v>3166</v>
      </c>
      <c r="H5997" s="23"/>
    </row>
    <row r="5998" spans="1:8" x14ac:dyDescent="0.3">
      <c r="A5998" s="21" t="s">
        <v>2311</v>
      </c>
      <c r="B5998" s="22">
        <v>2015</v>
      </c>
      <c r="C5998" s="21" t="s">
        <v>1614</v>
      </c>
      <c r="D5998" s="45" t="s">
        <v>2312</v>
      </c>
      <c r="E5998" s="46"/>
      <c r="F5998" s="23"/>
      <c r="G5998" s="21" t="s">
        <v>6450</v>
      </c>
      <c r="H5998" s="23"/>
    </row>
    <row r="5999" spans="1:8" x14ac:dyDescent="0.3">
      <c r="A5999" s="21" t="s">
        <v>17883</v>
      </c>
      <c r="B5999" s="22">
        <v>2018</v>
      </c>
      <c r="C5999" s="21" t="s">
        <v>17884</v>
      </c>
      <c r="D5999" s="45" t="s">
        <v>3200</v>
      </c>
      <c r="E5999" s="46"/>
      <c r="F5999" s="23"/>
      <c r="G5999" s="23"/>
      <c r="H5999" s="23"/>
    </row>
    <row r="6000" spans="1:8" x14ac:dyDescent="0.3">
      <c r="A6000" s="21" t="s">
        <v>1284</v>
      </c>
      <c r="B6000" s="22">
        <v>2008</v>
      </c>
      <c r="C6000" s="21" t="s">
        <v>1285</v>
      </c>
      <c r="D6000" s="21" t="s">
        <v>17885</v>
      </c>
      <c r="E6000" s="22">
        <v>94</v>
      </c>
      <c r="F6000" s="22">
        <v>2</v>
      </c>
      <c r="G6000" s="22">
        <v>334</v>
      </c>
      <c r="H6000" s="23"/>
    </row>
    <row r="6001" spans="1:8" x14ac:dyDescent="0.3">
      <c r="A6001" s="21" t="s">
        <v>525</v>
      </c>
      <c r="B6001" s="22">
        <v>2018</v>
      </c>
      <c r="C6001" s="21" t="s">
        <v>526</v>
      </c>
      <c r="D6001" s="21" t="s">
        <v>6176</v>
      </c>
      <c r="E6001" s="22">
        <v>51</v>
      </c>
      <c r="F6001" s="22">
        <v>4</v>
      </c>
      <c r="G6001" s="22">
        <v>85</v>
      </c>
      <c r="H6001" s="23"/>
    </row>
    <row r="6002" spans="1:8" x14ac:dyDescent="0.3">
      <c r="A6002" s="21" t="s">
        <v>6139</v>
      </c>
      <c r="B6002" s="22">
        <v>2018</v>
      </c>
      <c r="C6002" s="21" t="s">
        <v>6140</v>
      </c>
      <c r="D6002" s="45" t="s">
        <v>9007</v>
      </c>
      <c r="E6002" s="46"/>
      <c r="F6002" s="23"/>
      <c r="G6002" s="22" t="s">
        <v>16718</v>
      </c>
      <c r="H6002" s="23"/>
    </row>
    <row r="6003" spans="1:8" x14ac:dyDescent="0.3">
      <c r="A6003" s="21" t="s">
        <v>7870</v>
      </c>
      <c r="B6003" s="22">
        <v>2015</v>
      </c>
      <c r="C6003" s="21" t="s">
        <v>1919</v>
      </c>
      <c r="D6003" s="21" t="s">
        <v>3205</v>
      </c>
      <c r="E6003" s="22">
        <v>10</v>
      </c>
      <c r="F6003" s="22">
        <v>4</v>
      </c>
      <c r="G6003" s="21" t="s">
        <v>17886</v>
      </c>
      <c r="H6003" s="23"/>
    </row>
    <row r="6004" spans="1:8" x14ac:dyDescent="0.3">
      <c r="A6004" s="21" t="s">
        <v>17887</v>
      </c>
      <c r="B6004" s="22">
        <v>2004</v>
      </c>
      <c r="C6004" s="21" t="s">
        <v>17888</v>
      </c>
      <c r="D6004" s="21" t="s">
        <v>17889</v>
      </c>
      <c r="E6004" s="22">
        <v>30</v>
      </c>
      <c r="F6004" s="22">
        <v>1</v>
      </c>
      <c r="G6004" s="21" t="s">
        <v>17890</v>
      </c>
      <c r="H6004" s="23"/>
    </row>
    <row r="6005" spans="1:8" x14ac:dyDescent="0.3">
      <c r="A6005" s="21" t="s">
        <v>17891</v>
      </c>
      <c r="B6005" s="22">
        <v>1990</v>
      </c>
      <c r="C6005" s="21" t="s">
        <v>17892</v>
      </c>
      <c r="D6005" s="21" t="s">
        <v>17885</v>
      </c>
      <c r="E6005" s="22">
        <v>59</v>
      </c>
      <c r="F6005" s="22">
        <v>6</v>
      </c>
      <c r="G6005" s="22">
        <v>1216</v>
      </c>
      <c r="H6005" s="23"/>
    </row>
    <row r="6006" spans="1:8" x14ac:dyDescent="0.3">
      <c r="A6006" s="21" t="s">
        <v>7724</v>
      </c>
      <c r="B6006" s="22">
        <v>2019</v>
      </c>
      <c r="C6006" s="21" t="s">
        <v>1059</v>
      </c>
      <c r="D6006" s="23"/>
      <c r="E6006" s="23"/>
      <c r="F6006" s="23"/>
      <c r="G6006" s="47" t="s">
        <v>17893</v>
      </c>
      <c r="H6006" s="46"/>
    </row>
    <row r="6007" spans="1:8" x14ac:dyDescent="0.3">
      <c r="A6007" s="21" t="s">
        <v>17894</v>
      </c>
      <c r="B6007" s="22">
        <v>2010</v>
      </c>
      <c r="C6007" s="21" t="s">
        <v>17895</v>
      </c>
      <c r="D6007" s="21" t="s">
        <v>17896</v>
      </c>
      <c r="E6007" s="22">
        <v>91</v>
      </c>
      <c r="F6007" s="22">
        <v>3</v>
      </c>
      <c r="G6007" s="21" t="s">
        <v>17897</v>
      </c>
      <c r="H6007" s="23"/>
    </row>
    <row r="6008" spans="1:8" x14ac:dyDescent="0.3">
      <c r="A6008" s="21" t="s">
        <v>17898</v>
      </c>
      <c r="B6008" s="22">
        <v>2012</v>
      </c>
      <c r="C6008" s="21" t="s">
        <v>17899</v>
      </c>
      <c r="D6008" s="21" t="s">
        <v>437</v>
      </c>
      <c r="E6008" s="22">
        <v>28</v>
      </c>
      <c r="F6008" s="22">
        <v>2</v>
      </c>
      <c r="G6008" s="21" t="s">
        <v>17900</v>
      </c>
      <c r="H6008" s="23"/>
    </row>
    <row r="6009" spans="1:8" x14ac:dyDescent="0.3">
      <c r="A6009" s="21" t="s">
        <v>17901</v>
      </c>
      <c r="B6009" s="22">
        <v>2020</v>
      </c>
      <c r="C6009" s="21" t="s">
        <v>17902</v>
      </c>
      <c r="D6009" s="23"/>
      <c r="E6009" s="23"/>
      <c r="F6009" s="23"/>
      <c r="G6009" s="47" t="s">
        <v>17903</v>
      </c>
      <c r="H6009" s="46"/>
    </row>
    <row r="6010" spans="1:8" x14ac:dyDescent="0.3">
      <c r="A6010" s="21" t="s">
        <v>17904</v>
      </c>
      <c r="B6010" s="22">
        <v>2012</v>
      </c>
      <c r="C6010" s="21" t="s">
        <v>1733</v>
      </c>
      <c r="D6010" s="23"/>
      <c r="E6010" s="23"/>
      <c r="F6010" s="23"/>
      <c r="G6010" s="47" t="s">
        <v>17905</v>
      </c>
      <c r="H6010" s="46"/>
    </row>
    <row r="6011" spans="1:8" x14ac:dyDescent="0.3">
      <c r="A6011" s="21" t="s">
        <v>17906</v>
      </c>
      <c r="B6011" s="22">
        <v>2007</v>
      </c>
      <c r="C6011" s="21" t="s">
        <v>17907</v>
      </c>
      <c r="D6011" s="21" t="s">
        <v>17908</v>
      </c>
      <c r="E6011" s="22">
        <v>41</v>
      </c>
      <c r="F6011" s="22">
        <v>2</v>
      </c>
      <c r="G6011" s="21" t="s">
        <v>17909</v>
      </c>
      <c r="H6011" s="23"/>
    </row>
    <row r="6012" spans="1:8" x14ac:dyDescent="0.3">
      <c r="A6012" s="21" t="s">
        <v>17910</v>
      </c>
      <c r="B6012" s="22">
        <v>2014</v>
      </c>
      <c r="C6012" s="21" t="s">
        <v>17911</v>
      </c>
      <c r="D6012" s="21" t="s">
        <v>4511</v>
      </c>
      <c r="E6012" s="22">
        <v>21</v>
      </c>
      <c r="F6012" s="22">
        <v>1</v>
      </c>
      <c r="G6012" s="21" t="s">
        <v>17912</v>
      </c>
      <c r="H6012" s="23"/>
    </row>
    <row r="6013" spans="1:8" x14ac:dyDescent="0.3">
      <c r="A6013" s="21" t="s">
        <v>17913</v>
      </c>
      <c r="B6013" s="22">
        <v>2019</v>
      </c>
      <c r="C6013" s="21" t="s">
        <v>17914</v>
      </c>
      <c r="D6013" s="23"/>
      <c r="E6013" s="23"/>
      <c r="F6013" s="23"/>
      <c r="G6013" s="47" t="s">
        <v>17915</v>
      </c>
      <c r="H6013" s="46"/>
    </row>
    <row r="6014" spans="1:8" x14ac:dyDescent="0.3">
      <c r="A6014" s="21" t="s">
        <v>17916</v>
      </c>
      <c r="B6014" s="22">
        <v>2007</v>
      </c>
      <c r="C6014" s="21" t="s">
        <v>17917</v>
      </c>
      <c r="D6014" s="21" t="s">
        <v>17918</v>
      </c>
      <c r="E6014" s="23"/>
      <c r="F6014" s="23"/>
      <c r="G6014" s="21" t="s">
        <v>17919</v>
      </c>
      <c r="H6014" s="23"/>
    </row>
    <row r="6015" spans="1:8" x14ac:dyDescent="0.3">
      <c r="A6015" s="21" t="s">
        <v>571</v>
      </c>
      <c r="B6015" s="22">
        <v>2013</v>
      </c>
      <c r="C6015" s="21" t="s">
        <v>572</v>
      </c>
      <c r="D6015" s="21" t="s">
        <v>9795</v>
      </c>
      <c r="E6015" s="23"/>
      <c r="F6015" s="23"/>
      <c r="G6015" s="23"/>
      <c r="H6015" s="23"/>
    </row>
    <row r="6016" spans="1:8" x14ac:dyDescent="0.3">
      <c r="A6016" s="21" t="s">
        <v>17920</v>
      </c>
      <c r="B6016" s="22">
        <v>2013</v>
      </c>
      <c r="C6016" s="21" t="s">
        <v>17921</v>
      </c>
      <c r="D6016" s="21" t="s">
        <v>1528</v>
      </c>
      <c r="E6016" s="23"/>
      <c r="F6016" s="23"/>
      <c r="G6016" s="23"/>
      <c r="H6016" s="23"/>
    </row>
    <row r="6017" spans="1:8" x14ac:dyDescent="0.3">
      <c r="A6017" s="21" t="s">
        <v>17922</v>
      </c>
      <c r="B6017" s="22">
        <v>2015</v>
      </c>
      <c r="C6017" s="21" t="s">
        <v>17923</v>
      </c>
      <c r="D6017" s="21" t="s">
        <v>17924</v>
      </c>
      <c r="E6017" s="22">
        <v>1</v>
      </c>
      <c r="F6017" s="23"/>
      <c r="G6017" s="21" t="s">
        <v>17925</v>
      </c>
      <c r="H6017" s="23"/>
    </row>
    <row r="6018" spans="1:8" x14ac:dyDescent="0.3">
      <c r="A6018" s="21" t="s">
        <v>17926</v>
      </c>
      <c r="B6018" s="22">
        <v>2019</v>
      </c>
      <c r="C6018" s="21" t="s">
        <v>17927</v>
      </c>
      <c r="D6018" s="21" t="s">
        <v>828</v>
      </c>
      <c r="E6018" s="22">
        <v>13</v>
      </c>
      <c r="F6018" s="22">
        <v>1</v>
      </c>
      <c r="G6018" s="21" t="s">
        <v>17928</v>
      </c>
      <c r="H6018" s="23"/>
    </row>
    <row r="6019" spans="1:8" x14ac:dyDescent="0.3">
      <c r="A6019" s="21" t="s">
        <v>17929</v>
      </c>
      <c r="B6019" s="22">
        <v>2009</v>
      </c>
      <c r="C6019" s="21" t="s">
        <v>17930</v>
      </c>
      <c r="D6019" s="45" t="s">
        <v>17931</v>
      </c>
      <c r="E6019" s="46"/>
      <c r="F6019" s="46"/>
      <c r="G6019" s="21" t="s">
        <v>17932</v>
      </c>
      <c r="H6019" s="23"/>
    </row>
    <row r="6020" spans="1:8" x14ac:dyDescent="0.3">
      <c r="A6020" s="21" t="s">
        <v>17933</v>
      </c>
      <c r="B6020" s="22">
        <v>2015</v>
      </c>
      <c r="C6020" s="21" t="s">
        <v>17934</v>
      </c>
      <c r="D6020" s="21" t="s">
        <v>9508</v>
      </c>
      <c r="E6020" s="22">
        <v>28</v>
      </c>
      <c r="F6020" s="22">
        <v>3</v>
      </c>
      <c r="G6020" s="21" t="s">
        <v>17935</v>
      </c>
      <c r="H6020" s="23"/>
    </row>
    <row r="6021" spans="1:8" x14ac:dyDescent="0.3">
      <c r="A6021" s="21" t="s">
        <v>2747</v>
      </c>
      <c r="B6021" s="22">
        <v>2016</v>
      </c>
      <c r="C6021" s="21" t="s">
        <v>1725</v>
      </c>
      <c r="D6021" s="45" t="s">
        <v>2748</v>
      </c>
      <c r="E6021" s="46"/>
      <c r="F6021" s="23"/>
      <c r="G6021" s="21" t="s">
        <v>6301</v>
      </c>
      <c r="H6021" s="23"/>
    </row>
    <row r="6022" spans="1:8" x14ac:dyDescent="0.3">
      <c r="A6022" s="21" t="s">
        <v>17936</v>
      </c>
      <c r="B6022" s="22">
        <v>2015</v>
      </c>
      <c r="C6022" s="21" t="s">
        <v>17937</v>
      </c>
      <c r="D6022" s="21" t="s">
        <v>1247</v>
      </c>
      <c r="E6022" s="22">
        <v>75</v>
      </c>
      <c r="F6022" s="23"/>
      <c r="G6022" s="21" t="s">
        <v>17938</v>
      </c>
      <c r="H6022" s="23"/>
    </row>
    <row r="6023" spans="1:8" x14ac:dyDescent="0.3">
      <c r="A6023" s="21" t="s">
        <v>17939</v>
      </c>
      <c r="B6023" s="22">
        <v>2002</v>
      </c>
      <c r="C6023" s="21" t="s">
        <v>17940</v>
      </c>
      <c r="D6023" s="21" t="s">
        <v>12925</v>
      </c>
      <c r="E6023" s="22">
        <v>32</v>
      </c>
      <c r="F6023" s="22">
        <v>7</v>
      </c>
      <c r="G6023" s="21" t="s">
        <v>17941</v>
      </c>
      <c r="H6023" s="23"/>
    </row>
    <row r="6024" spans="1:8" x14ac:dyDescent="0.3">
      <c r="A6024" s="21" t="s">
        <v>17942</v>
      </c>
      <c r="B6024" s="22">
        <v>1995</v>
      </c>
      <c r="C6024" s="21" t="s">
        <v>17943</v>
      </c>
      <c r="D6024" s="21" t="s">
        <v>15675</v>
      </c>
      <c r="E6024" s="22">
        <v>10</v>
      </c>
      <c r="F6024" s="22">
        <v>3</v>
      </c>
      <c r="G6024" s="21" t="s">
        <v>17944</v>
      </c>
      <c r="H6024" s="23"/>
    </row>
    <row r="6025" spans="1:8" x14ac:dyDescent="0.3">
      <c r="A6025" s="21" t="s">
        <v>17945</v>
      </c>
      <c r="B6025" s="22">
        <v>2001</v>
      </c>
      <c r="C6025" s="21" t="s">
        <v>17946</v>
      </c>
      <c r="D6025" s="21" t="s">
        <v>17885</v>
      </c>
      <c r="E6025" s="22">
        <v>81</v>
      </c>
      <c r="F6025" s="22">
        <v>3</v>
      </c>
      <c r="G6025" s="22">
        <v>524</v>
      </c>
      <c r="H6025" s="23"/>
    </row>
    <row r="6026" spans="1:8" x14ac:dyDescent="0.3">
      <c r="A6026" s="21" t="s">
        <v>17947</v>
      </c>
      <c r="B6026" s="22">
        <v>2001</v>
      </c>
      <c r="C6026" s="21" t="s">
        <v>17948</v>
      </c>
      <c r="D6026" s="21" t="s">
        <v>17949</v>
      </c>
      <c r="E6026" s="22">
        <v>71</v>
      </c>
      <c r="F6026" s="22">
        <v>2001</v>
      </c>
      <c r="G6026" s="23"/>
      <c r="H6026" s="23"/>
    </row>
    <row r="6027" spans="1:8" x14ac:dyDescent="0.3">
      <c r="A6027" s="21" t="s">
        <v>17950</v>
      </c>
      <c r="B6027" s="22">
        <v>2011</v>
      </c>
      <c r="C6027" s="21" t="s">
        <v>17951</v>
      </c>
      <c r="D6027" s="21" t="s">
        <v>17952</v>
      </c>
      <c r="E6027" s="22">
        <v>82</v>
      </c>
      <c r="F6027" s="22">
        <v>6</v>
      </c>
      <c r="G6027" s="21" t="s">
        <v>17953</v>
      </c>
      <c r="H6027" s="23"/>
    </row>
    <row r="6028" spans="1:8" x14ac:dyDescent="0.3">
      <c r="A6028" s="21" t="s">
        <v>17954</v>
      </c>
      <c r="B6028" s="22">
        <v>2020</v>
      </c>
      <c r="C6028" s="21" t="s">
        <v>17955</v>
      </c>
      <c r="D6028" s="21" t="s">
        <v>17956</v>
      </c>
      <c r="E6028" s="23"/>
      <c r="F6028" s="23"/>
      <c r="G6028" s="23"/>
      <c r="H6028" s="27" t="s">
        <v>17957</v>
      </c>
    </row>
    <row r="6029" spans="1:8" x14ac:dyDescent="0.3">
      <c r="A6029" s="21" t="s">
        <v>17958</v>
      </c>
      <c r="B6029" s="22">
        <v>2012</v>
      </c>
      <c r="C6029" s="21" t="s">
        <v>17959</v>
      </c>
      <c r="D6029" s="45" t="s">
        <v>17960</v>
      </c>
      <c r="E6029" s="46"/>
      <c r="F6029" s="23"/>
      <c r="G6029" s="21" t="s">
        <v>17961</v>
      </c>
      <c r="H6029" s="23"/>
    </row>
    <row r="6030" spans="1:8" x14ac:dyDescent="0.3">
      <c r="A6030" s="21" t="s">
        <v>14592</v>
      </c>
      <c r="B6030" s="22">
        <v>2016</v>
      </c>
      <c r="C6030" s="21" t="s">
        <v>14593</v>
      </c>
      <c r="D6030" s="45" t="s">
        <v>17962</v>
      </c>
      <c r="E6030" s="46"/>
      <c r="F6030" s="23"/>
      <c r="G6030" s="23"/>
      <c r="H6030" s="23"/>
    </row>
    <row r="6031" spans="1:8" x14ac:dyDescent="0.3">
      <c r="A6031" s="21" t="s">
        <v>17963</v>
      </c>
      <c r="B6031" s="22">
        <v>2012</v>
      </c>
      <c r="C6031" s="21" t="s">
        <v>17964</v>
      </c>
      <c r="D6031" s="21" t="s">
        <v>17965</v>
      </c>
      <c r="E6031" s="22">
        <v>2</v>
      </c>
      <c r="F6031" s="23"/>
      <c r="G6031" s="21" t="s">
        <v>17966</v>
      </c>
      <c r="H6031" s="23"/>
    </row>
    <row r="6032" spans="1:8" x14ac:dyDescent="0.3">
      <c r="A6032" s="21" t="s">
        <v>1511</v>
      </c>
      <c r="B6032" s="22">
        <v>2010</v>
      </c>
      <c r="C6032" s="21" t="s">
        <v>1512</v>
      </c>
      <c r="D6032" s="21" t="s">
        <v>17967</v>
      </c>
      <c r="E6032" s="22">
        <v>29</v>
      </c>
      <c r="F6032" s="22">
        <v>1</v>
      </c>
      <c r="G6032" s="21" t="s">
        <v>1514</v>
      </c>
      <c r="H6032" s="23"/>
    </row>
    <row r="6033" spans="1:8" x14ac:dyDescent="0.3">
      <c r="A6033" s="21" t="s">
        <v>17968</v>
      </c>
      <c r="B6033" s="22">
        <v>2009</v>
      </c>
      <c r="C6033" s="21" t="s">
        <v>17969</v>
      </c>
      <c r="D6033" s="21" t="s">
        <v>17970</v>
      </c>
      <c r="E6033" s="22">
        <v>44</v>
      </c>
      <c r="F6033" s="23"/>
      <c r="G6033" s="22">
        <v>497</v>
      </c>
      <c r="H6033" s="23"/>
    </row>
    <row r="6034" spans="1:8" x14ac:dyDescent="0.3">
      <c r="A6034" s="21" t="s">
        <v>17971</v>
      </c>
      <c r="B6034" s="22">
        <v>2011</v>
      </c>
      <c r="C6034" s="21" t="s">
        <v>17972</v>
      </c>
      <c r="D6034" s="21" t="s">
        <v>17973</v>
      </c>
      <c r="E6034" s="22">
        <v>19</v>
      </c>
      <c r="F6034" s="22">
        <v>4</v>
      </c>
      <c r="G6034" s="21" t="s">
        <v>17974</v>
      </c>
      <c r="H6034" s="23"/>
    </row>
    <row r="6035" spans="1:8" x14ac:dyDescent="0.3">
      <c r="A6035" s="21" t="s">
        <v>3377</v>
      </c>
      <c r="B6035" s="22">
        <v>2012</v>
      </c>
      <c r="C6035" s="21" t="s">
        <v>6297</v>
      </c>
      <c r="D6035" s="45" t="s">
        <v>3378</v>
      </c>
      <c r="E6035" s="46"/>
      <c r="F6035" s="23"/>
      <c r="G6035" s="21" t="s">
        <v>6298</v>
      </c>
      <c r="H6035" s="23"/>
    </row>
    <row r="6036" spans="1:8" x14ac:dyDescent="0.3">
      <c r="A6036" s="21" t="s">
        <v>645</v>
      </c>
      <c r="B6036" s="22">
        <v>2016</v>
      </c>
      <c r="C6036" s="21" t="s">
        <v>646</v>
      </c>
      <c r="D6036" s="21" t="s">
        <v>647</v>
      </c>
      <c r="E6036" s="23"/>
      <c r="F6036" s="23"/>
      <c r="G6036" s="21" t="s">
        <v>6293</v>
      </c>
      <c r="H6036" s="23"/>
    </row>
    <row r="6037" spans="1:8" x14ac:dyDescent="0.3">
      <c r="A6037" s="21" t="s">
        <v>17975</v>
      </c>
      <c r="B6037" s="22">
        <v>2020</v>
      </c>
      <c r="C6037" s="21" t="s">
        <v>17976</v>
      </c>
      <c r="D6037" s="23"/>
      <c r="E6037" s="23"/>
      <c r="F6037" s="23"/>
      <c r="G6037" s="47" t="s">
        <v>17977</v>
      </c>
      <c r="H6037" s="46"/>
    </row>
    <row r="6038" spans="1:8" x14ac:dyDescent="0.3">
      <c r="A6038" s="21" t="s">
        <v>17978</v>
      </c>
      <c r="B6038" s="22">
        <v>2016</v>
      </c>
      <c r="C6038" s="21" t="s">
        <v>17979</v>
      </c>
      <c r="D6038" s="45" t="s">
        <v>10593</v>
      </c>
      <c r="E6038" s="46"/>
      <c r="F6038" s="46"/>
      <c r="G6038" s="21" t="s">
        <v>17980</v>
      </c>
      <c r="H6038" s="23"/>
    </row>
    <row r="6039" spans="1:8" x14ac:dyDescent="0.3">
      <c r="A6039" s="21" t="s">
        <v>17981</v>
      </c>
      <c r="B6039" s="22">
        <v>1949</v>
      </c>
      <c r="C6039" s="21" t="s">
        <v>17982</v>
      </c>
      <c r="D6039" s="21" t="s">
        <v>17983</v>
      </c>
      <c r="E6039" s="22">
        <v>30</v>
      </c>
      <c r="F6039" s="23"/>
      <c r="G6039" s="21" t="s">
        <v>17984</v>
      </c>
      <c r="H6039" s="23"/>
    </row>
    <row r="6040" spans="1:8" x14ac:dyDescent="0.3">
      <c r="A6040" s="21" t="s">
        <v>3391</v>
      </c>
      <c r="B6040" s="22">
        <v>2017</v>
      </c>
      <c r="C6040" s="21" t="s">
        <v>3392</v>
      </c>
      <c r="D6040" s="45" t="s">
        <v>3393</v>
      </c>
      <c r="E6040" s="46"/>
      <c r="F6040" s="23"/>
      <c r="G6040" s="21" t="s">
        <v>17985</v>
      </c>
      <c r="H6040" s="23"/>
    </row>
    <row r="6041" spans="1:8" x14ac:dyDescent="0.3">
      <c r="A6041" s="21" t="s">
        <v>3402</v>
      </c>
      <c r="B6041" s="22">
        <v>2019</v>
      </c>
      <c r="C6041" s="21" t="s">
        <v>11723</v>
      </c>
      <c r="D6041" s="45" t="s">
        <v>1052</v>
      </c>
      <c r="E6041" s="46"/>
      <c r="F6041" s="23"/>
      <c r="G6041" s="21" t="s">
        <v>17986</v>
      </c>
      <c r="H6041" s="23"/>
    </row>
    <row r="6042" spans="1:8" x14ac:dyDescent="0.3">
      <c r="A6042" s="21" t="s">
        <v>7014</v>
      </c>
      <c r="B6042" s="22">
        <v>2019</v>
      </c>
      <c r="C6042" s="21" t="s">
        <v>10458</v>
      </c>
      <c r="D6042" s="21" t="s">
        <v>7016</v>
      </c>
      <c r="E6042" s="22">
        <v>10</v>
      </c>
      <c r="F6042" s="22">
        <v>5</v>
      </c>
      <c r="G6042" s="21" t="s">
        <v>17987</v>
      </c>
      <c r="H6042" s="23"/>
    </row>
    <row r="6043" spans="1:8" x14ac:dyDescent="0.3">
      <c r="A6043" s="21" t="s">
        <v>17988</v>
      </c>
      <c r="B6043" s="22">
        <v>2015</v>
      </c>
      <c r="C6043" s="21" t="s">
        <v>17989</v>
      </c>
      <c r="D6043" s="21" t="s">
        <v>446</v>
      </c>
      <c r="E6043" s="22">
        <v>42</v>
      </c>
      <c r="F6043" s="22">
        <v>4</v>
      </c>
      <c r="G6043" s="21" t="s">
        <v>17990</v>
      </c>
      <c r="H6043" s="23"/>
    </row>
    <row r="6044" spans="1:8" x14ac:dyDescent="0.3">
      <c r="A6044" s="21" t="s">
        <v>17991</v>
      </c>
      <c r="B6044" s="22">
        <v>2016</v>
      </c>
      <c r="C6044" s="21" t="s">
        <v>17992</v>
      </c>
      <c r="D6044" s="21" t="s">
        <v>437</v>
      </c>
      <c r="E6044" s="22">
        <v>63</v>
      </c>
      <c r="F6044" s="23"/>
      <c r="G6044" s="21" t="s">
        <v>17993</v>
      </c>
      <c r="H6044" s="23"/>
    </row>
    <row r="6045" spans="1:8" x14ac:dyDescent="0.3">
      <c r="A6045" s="21" t="s">
        <v>17994</v>
      </c>
      <c r="B6045" s="22">
        <v>2011</v>
      </c>
      <c r="C6045" s="21" t="s">
        <v>17995</v>
      </c>
      <c r="D6045" s="45" t="s">
        <v>17996</v>
      </c>
      <c r="E6045" s="46"/>
      <c r="F6045" s="46"/>
      <c r="G6045" s="22">
        <v>31</v>
      </c>
      <c r="H6045" s="23"/>
    </row>
    <row r="6046" spans="1:8" x14ac:dyDescent="0.3">
      <c r="A6046" s="21" t="s">
        <v>1201</v>
      </c>
      <c r="B6046" s="22">
        <v>2015</v>
      </c>
      <c r="C6046" s="21" t="s">
        <v>17997</v>
      </c>
      <c r="D6046" s="21" t="s">
        <v>437</v>
      </c>
      <c r="E6046" s="22">
        <v>46</v>
      </c>
      <c r="F6046" s="23"/>
      <c r="G6046" s="21" t="s">
        <v>1203</v>
      </c>
      <c r="H6046" s="23"/>
    </row>
    <row r="6047" spans="1:8" x14ac:dyDescent="0.3">
      <c r="A6047" s="21" t="s">
        <v>12280</v>
      </c>
      <c r="B6047" s="22">
        <v>2009</v>
      </c>
      <c r="C6047" s="21" t="s">
        <v>37</v>
      </c>
      <c r="D6047" s="23"/>
      <c r="E6047" s="23"/>
      <c r="F6047" s="23"/>
      <c r="G6047" s="47" t="s">
        <v>17998</v>
      </c>
      <c r="H6047" s="46"/>
    </row>
    <row r="6048" spans="1:8" x14ac:dyDescent="0.3">
      <c r="A6048" s="21" t="s">
        <v>17999</v>
      </c>
      <c r="B6048" s="22">
        <v>2017</v>
      </c>
      <c r="C6048" s="21" t="s">
        <v>18000</v>
      </c>
      <c r="D6048" s="45" t="s">
        <v>18001</v>
      </c>
      <c r="E6048" s="46"/>
      <c r="F6048" s="23"/>
      <c r="G6048" s="21" t="s">
        <v>6369</v>
      </c>
      <c r="H6048" s="23"/>
    </row>
    <row r="6049" spans="1:8" x14ac:dyDescent="0.3">
      <c r="A6049" s="21" t="s">
        <v>18002</v>
      </c>
      <c r="B6049" s="22">
        <v>2015</v>
      </c>
      <c r="C6049" s="21" t="s">
        <v>18003</v>
      </c>
      <c r="D6049" s="45" t="s">
        <v>18004</v>
      </c>
      <c r="E6049" s="46"/>
      <c r="F6049" s="46"/>
      <c r="G6049" s="21" t="s">
        <v>1228</v>
      </c>
      <c r="H6049" s="23"/>
    </row>
    <row r="6050" spans="1:8" x14ac:dyDescent="0.3">
      <c r="A6050" s="21" t="s">
        <v>18005</v>
      </c>
      <c r="B6050" s="22">
        <v>2012</v>
      </c>
      <c r="C6050" s="21" t="s">
        <v>18006</v>
      </c>
      <c r="D6050" s="45" t="s">
        <v>18007</v>
      </c>
      <c r="E6050" s="46"/>
      <c r="F6050" s="46"/>
      <c r="G6050" s="21" t="s">
        <v>18008</v>
      </c>
      <c r="H6050" s="23"/>
    </row>
    <row r="6051" spans="1:8" x14ac:dyDescent="0.3">
      <c r="A6051" s="21" t="s">
        <v>18009</v>
      </c>
      <c r="B6051" s="22">
        <v>2013</v>
      </c>
      <c r="C6051" s="21" t="s">
        <v>13046</v>
      </c>
      <c r="D6051" s="21" t="s">
        <v>18010</v>
      </c>
      <c r="E6051" s="23"/>
      <c r="F6051" s="23"/>
      <c r="G6051" s="21" t="s">
        <v>1265</v>
      </c>
      <c r="H6051" s="23"/>
    </row>
    <row r="6052" spans="1:8" x14ac:dyDescent="0.3">
      <c r="A6052" s="21" t="s">
        <v>18011</v>
      </c>
      <c r="B6052" s="22">
        <v>2011</v>
      </c>
      <c r="C6052" s="21" t="s">
        <v>13062</v>
      </c>
      <c r="D6052" s="21" t="s">
        <v>12302</v>
      </c>
      <c r="E6052" s="22">
        <v>11</v>
      </c>
      <c r="F6052" s="22">
        <v>2</v>
      </c>
      <c r="G6052" s="24">
        <v>45978</v>
      </c>
      <c r="H6052" s="23"/>
    </row>
    <row r="6053" spans="1:8" x14ac:dyDescent="0.3">
      <c r="A6053" s="21" t="s">
        <v>18012</v>
      </c>
      <c r="B6053" s="22">
        <v>2009</v>
      </c>
      <c r="C6053" s="21" t="s">
        <v>18013</v>
      </c>
      <c r="D6053" s="21" t="s">
        <v>18014</v>
      </c>
      <c r="E6053" s="22">
        <v>99</v>
      </c>
      <c r="F6053" s="22">
        <v>5</v>
      </c>
      <c r="G6053" s="21" t="s">
        <v>18015</v>
      </c>
      <c r="H6053" s="23"/>
    </row>
    <row r="6054" spans="1:8" x14ac:dyDescent="0.3">
      <c r="A6054" s="21" t="s">
        <v>18016</v>
      </c>
      <c r="B6054" s="22">
        <v>2016</v>
      </c>
      <c r="C6054" s="21" t="s">
        <v>18017</v>
      </c>
      <c r="D6054" s="21" t="s">
        <v>18018</v>
      </c>
      <c r="E6054" s="22">
        <v>52</v>
      </c>
      <c r="F6054" s="23"/>
      <c r="G6054" s="21" t="s">
        <v>18019</v>
      </c>
      <c r="H6054" s="23"/>
    </row>
    <row r="6055" spans="1:8" x14ac:dyDescent="0.3">
      <c r="A6055" s="21" t="s">
        <v>18020</v>
      </c>
      <c r="B6055" s="22">
        <v>2010</v>
      </c>
      <c r="C6055" s="21" t="s">
        <v>18021</v>
      </c>
      <c r="D6055" s="21" t="s">
        <v>4318</v>
      </c>
      <c r="E6055" s="22">
        <v>20</v>
      </c>
      <c r="F6055" s="22">
        <v>2</v>
      </c>
      <c r="G6055" s="21" t="s">
        <v>18022</v>
      </c>
      <c r="H6055" s="23"/>
    </row>
    <row r="6056" spans="1:8" x14ac:dyDescent="0.3">
      <c r="A6056" s="21" t="s">
        <v>18023</v>
      </c>
      <c r="B6056" s="22">
        <v>1969</v>
      </c>
      <c r="C6056" s="21" t="s">
        <v>18024</v>
      </c>
      <c r="D6056" s="21" t="s">
        <v>18025</v>
      </c>
      <c r="E6056" s="22">
        <v>6</v>
      </c>
      <c r="F6056" s="22">
        <v>2</v>
      </c>
      <c r="G6056" s="22" t="s">
        <v>18026</v>
      </c>
      <c r="H6056" s="23"/>
    </row>
    <row r="6057" spans="1:8" x14ac:dyDescent="0.3">
      <c r="A6057" s="21" t="s">
        <v>18027</v>
      </c>
      <c r="B6057" s="22">
        <v>2009</v>
      </c>
      <c r="C6057" s="21" t="s">
        <v>18028</v>
      </c>
      <c r="D6057" s="21" t="s">
        <v>18029</v>
      </c>
      <c r="E6057" s="22">
        <v>11</v>
      </c>
      <c r="F6057" s="22">
        <v>1</v>
      </c>
      <c r="G6057" s="24">
        <v>45948</v>
      </c>
      <c r="H6057" s="23"/>
    </row>
    <row r="6058" spans="1:8" x14ac:dyDescent="0.3">
      <c r="A6058" s="21" t="s">
        <v>18030</v>
      </c>
      <c r="B6058" s="22">
        <v>2014</v>
      </c>
      <c r="C6058" s="21" t="s">
        <v>18031</v>
      </c>
      <c r="D6058" s="45" t="s">
        <v>18032</v>
      </c>
      <c r="E6058" s="46"/>
      <c r="F6058" s="46"/>
      <c r="G6058" s="22" t="s">
        <v>18033</v>
      </c>
      <c r="H6058" s="23"/>
    </row>
    <row r="6059" spans="1:8" x14ac:dyDescent="0.3">
      <c r="A6059" s="21" t="s">
        <v>18034</v>
      </c>
      <c r="B6059" s="22">
        <v>1981</v>
      </c>
      <c r="C6059" s="21" t="s">
        <v>18035</v>
      </c>
      <c r="D6059" s="21" t="s">
        <v>18036</v>
      </c>
      <c r="E6059" s="21" t="s">
        <v>18037</v>
      </c>
      <c r="F6059" s="22">
        <v>1</v>
      </c>
      <c r="G6059" s="21" t="s">
        <v>18038</v>
      </c>
      <c r="H6059" s="23"/>
    </row>
    <row r="6060" spans="1:8" x14ac:dyDescent="0.3">
      <c r="A6060" s="21" t="s">
        <v>18039</v>
      </c>
      <c r="B6060" s="22">
        <v>2013</v>
      </c>
      <c r="C6060" s="21" t="s">
        <v>18040</v>
      </c>
      <c r="D6060" s="45" t="s">
        <v>18041</v>
      </c>
      <c r="E6060" s="46"/>
      <c r="F6060" s="23"/>
      <c r="G6060" s="21" t="s">
        <v>1348</v>
      </c>
      <c r="H6060" s="23"/>
    </row>
    <row r="6061" spans="1:8" x14ac:dyDescent="0.3">
      <c r="A6061" s="21" t="s">
        <v>18042</v>
      </c>
      <c r="B6061" s="22">
        <v>2013</v>
      </c>
      <c r="C6061" s="21" t="s">
        <v>18043</v>
      </c>
      <c r="D6061" s="21" t="s">
        <v>18044</v>
      </c>
      <c r="E6061" s="22">
        <v>53</v>
      </c>
      <c r="F6061" s="21" t="s">
        <v>18045</v>
      </c>
      <c r="G6061" s="21" t="s">
        <v>18046</v>
      </c>
      <c r="H6061" s="23"/>
    </row>
    <row r="6062" spans="1:8" x14ac:dyDescent="0.3">
      <c r="A6062" s="21" t="s">
        <v>18047</v>
      </c>
      <c r="B6062" s="22">
        <v>2015</v>
      </c>
      <c r="C6062" s="21" t="s">
        <v>18048</v>
      </c>
      <c r="D6062" s="45" t="s">
        <v>7421</v>
      </c>
      <c r="E6062" s="46"/>
      <c r="F6062" s="23"/>
      <c r="G6062" s="21" t="s">
        <v>13279</v>
      </c>
      <c r="H6062" s="23"/>
    </row>
    <row r="6063" spans="1:8" x14ac:dyDescent="0.3">
      <c r="A6063" s="21" t="s">
        <v>18049</v>
      </c>
      <c r="B6063" s="22">
        <v>2014</v>
      </c>
      <c r="C6063" s="21" t="s">
        <v>18050</v>
      </c>
      <c r="D6063" s="45" t="s">
        <v>18051</v>
      </c>
      <c r="E6063" s="46"/>
      <c r="F6063" s="46"/>
      <c r="G6063" s="21" t="s">
        <v>18052</v>
      </c>
      <c r="H6063" s="23"/>
    </row>
    <row r="6064" spans="1:8" x14ac:dyDescent="0.3">
      <c r="A6064" s="21" t="s">
        <v>18053</v>
      </c>
      <c r="B6064" s="22">
        <v>1969</v>
      </c>
      <c r="C6064" s="21" t="s">
        <v>18054</v>
      </c>
      <c r="D6064" s="21" t="s">
        <v>18055</v>
      </c>
      <c r="E6064" s="22">
        <v>12</v>
      </c>
      <c r="F6064" s="22">
        <v>8</v>
      </c>
      <c r="G6064" s="21" t="s">
        <v>18056</v>
      </c>
      <c r="H6064" s="23"/>
    </row>
    <row r="6065" spans="1:8" x14ac:dyDescent="0.3">
      <c r="A6065" s="21" t="s">
        <v>18057</v>
      </c>
      <c r="B6065" s="22">
        <v>2013</v>
      </c>
      <c r="C6065" s="21" t="s">
        <v>18058</v>
      </c>
      <c r="D6065" s="21" t="s">
        <v>12341</v>
      </c>
      <c r="E6065" s="22">
        <v>3</v>
      </c>
      <c r="F6065" s="22">
        <v>5</v>
      </c>
      <c r="G6065" s="22">
        <v>238</v>
      </c>
      <c r="H6065" s="23"/>
    </row>
    <row r="6066" spans="1:8" x14ac:dyDescent="0.3">
      <c r="A6066" s="21" t="s">
        <v>18059</v>
      </c>
      <c r="B6066" s="22">
        <v>2015</v>
      </c>
      <c r="C6066" s="21" t="s">
        <v>18060</v>
      </c>
      <c r="D6066" s="21" t="s">
        <v>4056</v>
      </c>
      <c r="E6066" s="22">
        <v>45</v>
      </c>
      <c r="F6066" s="23"/>
      <c r="G6066" s="21" t="s">
        <v>18061</v>
      </c>
      <c r="H6066" s="23"/>
    </row>
    <row r="6067" spans="1:8" x14ac:dyDescent="0.3">
      <c r="A6067" s="21" t="s">
        <v>18062</v>
      </c>
      <c r="B6067" s="22">
        <v>2014</v>
      </c>
      <c r="C6067" s="21" t="s">
        <v>18063</v>
      </c>
      <c r="D6067" s="21" t="s">
        <v>12403</v>
      </c>
      <c r="E6067" s="22">
        <v>42</v>
      </c>
      <c r="F6067" s="23"/>
      <c r="G6067" s="21" t="s">
        <v>18064</v>
      </c>
      <c r="H6067" s="23"/>
    </row>
    <row r="6068" spans="1:8" x14ac:dyDescent="0.3">
      <c r="A6068" s="21" t="s">
        <v>18065</v>
      </c>
      <c r="B6068" s="22">
        <v>2016</v>
      </c>
      <c r="C6068" s="21" t="s">
        <v>18066</v>
      </c>
      <c r="D6068" s="21" t="s">
        <v>4571</v>
      </c>
      <c r="E6068" s="22">
        <v>8</v>
      </c>
      <c r="F6068" s="23"/>
      <c r="G6068" s="21" t="s">
        <v>7316</v>
      </c>
      <c r="H6068" s="23"/>
    </row>
    <row r="6069" spans="1:8" x14ac:dyDescent="0.3">
      <c r="A6069" s="21" t="s">
        <v>3503</v>
      </c>
      <c r="B6069" s="22">
        <v>1986</v>
      </c>
      <c r="C6069" s="21" t="s">
        <v>18067</v>
      </c>
      <c r="D6069" s="21" t="s">
        <v>14589</v>
      </c>
      <c r="E6069" s="22">
        <v>1</v>
      </c>
      <c r="F6069" s="22">
        <v>1</v>
      </c>
      <c r="G6069" s="21" t="s">
        <v>18068</v>
      </c>
      <c r="H6069" s="23"/>
    </row>
    <row r="6070" spans="1:8" x14ac:dyDescent="0.3">
      <c r="A6070" s="21" t="s">
        <v>18069</v>
      </c>
      <c r="B6070" s="22">
        <v>2003</v>
      </c>
      <c r="C6070" s="21" t="s">
        <v>18070</v>
      </c>
      <c r="D6070" s="45" t="s">
        <v>18071</v>
      </c>
      <c r="E6070" s="46"/>
      <c r="F6070" s="46"/>
      <c r="G6070" s="21" t="s">
        <v>18072</v>
      </c>
      <c r="H6070" s="23"/>
    </row>
    <row r="6071" spans="1:8" x14ac:dyDescent="0.3">
      <c r="A6071" s="21" t="s">
        <v>18073</v>
      </c>
      <c r="B6071" s="22">
        <v>2013</v>
      </c>
      <c r="C6071" s="21" t="s">
        <v>18074</v>
      </c>
      <c r="D6071" s="45" t="s">
        <v>18075</v>
      </c>
      <c r="E6071" s="46"/>
      <c r="F6071" s="46"/>
      <c r="G6071" s="21" t="s">
        <v>18076</v>
      </c>
      <c r="H6071" s="23"/>
    </row>
    <row r="6072" spans="1:8" x14ac:dyDescent="0.3">
      <c r="A6072" s="21" t="s">
        <v>18077</v>
      </c>
      <c r="B6072" s="22">
        <v>2016</v>
      </c>
      <c r="C6072" s="21" t="s">
        <v>18078</v>
      </c>
      <c r="D6072" s="21" t="s">
        <v>18079</v>
      </c>
      <c r="E6072" s="22">
        <v>6</v>
      </c>
      <c r="F6072" s="22">
        <v>10</v>
      </c>
      <c r="G6072" s="21" t="s">
        <v>18080</v>
      </c>
      <c r="H6072" s="23"/>
    </row>
    <row r="6073" spans="1:8" x14ac:dyDescent="0.3">
      <c r="A6073" s="21" t="s">
        <v>1515</v>
      </c>
      <c r="B6073" s="22">
        <v>2010</v>
      </c>
      <c r="C6073" s="21" t="s">
        <v>18081</v>
      </c>
      <c r="D6073" s="21" t="s">
        <v>437</v>
      </c>
      <c r="E6073" s="22">
        <v>26</v>
      </c>
      <c r="F6073" s="22">
        <v>3</v>
      </c>
      <c r="G6073" s="21" t="s">
        <v>1517</v>
      </c>
      <c r="H6073" s="23"/>
    </row>
    <row r="6074" spans="1:8" x14ac:dyDescent="0.3">
      <c r="A6074" s="21" t="s">
        <v>18082</v>
      </c>
      <c r="B6074" s="22">
        <v>2015</v>
      </c>
      <c r="C6074" s="21" t="s">
        <v>18083</v>
      </c>
      <c r="D6074" s="45" t="s">
        <v>18084</v>
      </c>
      <c r="E6074" s="46"/>
      <c r="F6074" s="23"/>
      <c r="G6074" s="21" t="s">
        <v>18085</v>
      </c>
      <c r="H6074" s="23"/>
    </row>
    <row r="6075" spans="1:8" x14ac:dyDescent="0.3">
      <c r="A6075" s="21" t="s">
        <v>18086</v>
      </c>
      <c r="B6075" s="22">
        <v>2013</v>
      </c>
      <c r="C6075" s="21" t="s">
        <v>18087</v>
      </c>
      <c r="D6075" s="21" t="s">
        <v>18088</v>
      </c>
      <c r="E6075" s="23"/>
      <c r="F6075" s="23"/>
      <c r="G6075" s="23"/>
      <c r="H6075" s="23"/>
    </row>
    <row r="6076" spans="1:8" x14ac:dyDescent="0.3">
      <c r="A6076" s="21" t="s">
        <v>18089</v>
      </c>
      <c r="B6076" s="22">
        <v>2015</v>
      </c>
      <c r="C6076" s="21" t="s">
        <v>18090</v>
      </c>
      <c r="D6076" s="21" t="s">
        <v>1551</v>
      </c>
      <c r="E6076" s="22">
        <v>14</v>
      </c>
      <c r="F6076" s="22">
        <v>1</v>
      </c>
      <c r="G6076" s="24">
        <v>45990</v>
      </c>
      <c r="H6076" s="23"/>
    </row>
    <row r="6077" spans="1:8" x14ac:dyDescent="0.3">
      <c r="A6077" s="21" t="s">
        <v>18091</v>
      </c>
      <c r="B6077" s="22">
        <v>2012</v>
      </c>
      <c r="C6077" s="21" t="s">
        <v>18092</v>
      </c>
      <c r="D6077" s="45" t="s">
        <v>18093</v>
      </c>
      <c r="E6077" s="46"/>
      <c r="F6077" s="46"/>
      <c r="G6077" s="22">
        <v>10</v>
      </c>
      <c r="H6077" s="23"/>
    </row>
    <row r="6078" spans="1:8" x14ac:dyDescent="0.3">
      <c r="A6078" s="21" t="s">
        <v>18094</v>
      </c>
      <c r="B6078" s="22">
        <v>2009</v>
      </c>
      <c r="C6078" s="21" t="s">
        <v>16772</v>
      </c>
      <c r="D6078" s="45" t="s">
        <v>18095</v>
      </c>
      <c r="E6078" s="46"/>
      <c r="F6078" s="23"/>
      <c r="G6078" s="22" t="s">
        <v>18096</v>
      </c>
      <c r="H6078" s="23"/>
    </row>
    <row r="6079" spans="1:8" x14ac:dyDescent="0.3">
      <c r="A6079" s="21" t="s">
        <v>18097</v>
      </c>
      <c r="B6079" s="22">
        <v>2016</v>
      </c>
      <c r="C6079" s="21" t="s">
        <v>18098</v>
      </c>
      <c r="D6079" s="45" t="s">
        <v>18099</v>
      </c>
      <c r="E6079" s="46"/>
      <c r="F6079" s="46"/>
      <c r="G6079" s="22" t="s">
        <v>16718</v>
      </c>
      <c r="H6079" s="23"/>
    </row>
    <row r="6080" spans="1:8" x14ac:dyDescent="0.3">
      <c r="A6080" s="21" t="s">
        <v>18100</v>
      </c>
      <c r="B6080" s="22">
        <v>2014</v>
      </c>
      <c r="C6080" s="21" t="s">
        <v>18101</v>
      </c>
      <c r="D6080" s="45" t="s">
        <v>18102</v>
      </c>
      <c r="E6080" s="46"/>
      <c r="F6080" s="23"/>
      <c r="G6080" s="21" t="s">
        <v>18103</v>
      </c>
      <c r="H6080" s="23"/>
    </row>
    <row r="6081" spans="1:8" x14ac:dyDescent="0.3">
      <c r="A6081" s="21" t="s">
        <v>8476</v>
      </c>
      <c r="B6081" s="22">
        <v>2018</v>
      </c>
      <c r="C6081" s="21" t="s">
        <v>5499</v>
      </c>
      <c r="D6081" s="21" t="s">
        <v>6121</v>
      </c>
      <c r="E6081" s="23"/>
      <c r="F6081" s="23"/>
      <c r="G6081" s="23"/>
      <c r="H6081" s="23"/>
    </row>
    <row r="6082" spans="1:8" x14ac:dyDescent="0.3">
      <c r="A6082" s="21" t="s">
        <v>18104</v>
      </c>
      <c r="B6082" s="22">
        <v>2004</v>
      </c>
      <c r="C6082" s="21" t="s">
        <v>7233</v>
      </c>
      <c r="D6082" s="21" t="s">
        <v>13194</v>
      </c>
      <c r="E6082" s="23"/>
      <c r="F6082" s="23"/>
      <c r="G6082" s="21" t="s">
        <v>7234</v>
      </c>
      <c r="H6082" s="23"/>
    </row>
    <row r="6083" spans="1:8" x14ac:dyDescent="0.3">
      <c r="A6083" s="21" t="s">
        <v>18105</v>
      </c>
      <c r="B6083" s="22">
        <v>2017</v>
      </c>
      <c r="C6083" s="21" t="s">
        <v>18106</v>
      </c>
      <c r="D6083" s="21" t="s">
        <v>14748</v>
      </c>
      <c r="E6083" s="23"/>
      <c r="F6083" s="23"/>
      <c r="G6083" s="23"/>
      <c r="H6083" s="23"/>
    </row>
    <row r="6084" spans="1:8" x14ac:dyDescent="0.3">
      <c r="A6084" s="21" t="s">
        <v>18107</v>
      </c>
      <c r="B6084" s="22">
        <v>2021</v>
      </c>
      <c r="C6084" s="21" t="s">
        <v>18108</v>
      </c>
      <c r="D6084" s="21" t="s">
        <v>4395</v>
      </c>
      <c r="E6084" s="23"/>
      <c r="F6084" s="23"/>
      <c r="G6084" s="23"/>
      <c r="H6084" s="27" t="s">
        <v>18109</v>
      </c>
    </row>
    <row r="6085" spans="1:8" x14ac:dyDescent="0.3">
      <c r="A6085" s="21" t="s">
        <v>3974</v>
      </c>
      <c r="B6085" s="22">
        <v>2020</v>
      </c>
      <c r="C6085" s="21" t="s">
        <v>3975</v>
      </c>
      <c r="D6085" s="21" t="s">
        <v>811</v>
      </c>
      <c r="E6085" s="23"/>
      <c r="F6085" s="23"/>
      <c r="G6085" s="24">
        <v>45671</v>
      </c>
      <c r="H6085" s="23"/>
    </row>
    <row r="6086" spans="1:8" x14ac:dyDescent="0.3">
      <c r="A6086" s="21" t="s">
        <v>18110</v>
      </c>
      <c r="B6086" s="22">
        <v>2016</v>
      </c>
      <c r="C6086" s="21" t="s">
        <v>18111</v>
      </c>
      <c r="D6086" s="21" t="s">
        <v>13739</v>
      </c>
      <c r="E6086" s="23"/>
      <c r="F6086" s="23"/>
      <c r="G6086" s="22">
        <v>154</v>
      </c>
      <c r="H6086" s="23"/>
    </row>
    <row r="6087" spans="1:8" x14ac:dyDescent="0.3">
      <c r="A6087" s="21" t="s">
        <v>18112</v>
      </c>
      <c r="B6087" s="22">
        <v>2016</v>
      </c>
      <c r="C6087" s="21" t="s">
        <v>18113</v>
      </c>
      <c r="D6087" s="21" t="s">
        <v>18114</v>
      </c>
      <c r="E6087" s="22">
        <v>7</v>
      </c>
      <c r="F6087" s="23"/>
      <c r="G6087" s="22">
        <v>1507</v>
      </c>
      <c r="H6087" s="23"/>
    </row>
    <row r="6088" spans="1:8" x14ac:dyDescent="0.3">
      <c r="A6088" s="21" t="s">
        <v>8671</v>
      </c>
      <c r="B6088" s="22">
        <v>2018</v>
      </c>
      <c r="C6088" s="21" t="s">
        <v>8672</v>
      </c>
      <c r="D6088" s="45" t="s">
        <v>18115</v>
      </c>
      <c r="E6088" s="46"/>
      <c r="F6088" s="46"/>
      <c r="G6088" s="21" t="s">
        <v>18116</v>
      </c>
      <c r="H6088" s="23"/>
    </row>
    <row r="6089" spans="1:8" x14ac:dyDescent="0.3">
      <c r="A6089" s="21" t="s">
        <v>18117</v>
      </c>
      <c r="B6089" s="22">
        <v>2018</v>
      </c>
      <c r="C6089" s="21" t="s">
        <v>18118</v>
      </c>
      <c r="D6089" s="45" t="s">
        <v>18119</v>
      </c>
      <c r="E6089" s="46"/>
      <c r="F6089" s="23"/>
      <c r="G6089" s="21" t="s">
        <v>18120</v>
      </c>
      <c r="H6089" s="23"/>
    </row>
    <row r="6090" spans="1:8" x14ac:dyDescent="0.3">
      <c r="A6090" s="21" t="s">
        <v>4054</v>
      </c>
      <c r="B6090" s="22">
        <v>2021</v>
      </c>
      <c r="C6090" s="21" t="s">
        <v>8902</v>
      </c>
      <c r="D6090" s="21" t="s">
        <v>4056</v>
      </c>
      <c r="E6090" s="22">
        <v>181</v>
      </c>
      <c r="F6090" s="23"/>
      <c r="G6090" s="21" t="s">
        <v>18121</v>
      </c>
      <c r="H6090" s="23"/>
    </row>
    <row r="6091" spans="1:8" x14ac:dyDescent="0.3">
      <c r="A6091" s="21" t="s">
        <v>18122</v>
      </c>
      <c r="B6091" s="22">
        <v>2001</v>
      </c>
      <c r="C6091" s="21" t="s">
        <v>18123</v>
      </c>
      <c r="D6091" s="21" t="s">
        <v>5608</v>
      </c>
      <c r="E6091" s="22">
        <v>89</v>
      </c>
      <c r="F6091" s="22">
        <v>4</v>
      </c>
      <c r="G6091" s="21" t="s">
        <v>18124</v>
      </c>
      <c r="H6091" s="23"/>
    </row>
    <row r="6092" spans="1:8" x14ac:dyDescent="0.3">
      <c r="A6092" s="21" t="s">
        <v>18125</v>
      </c>
      <c r="B6092" s="22">
        <v>2019</v>
      </c>
      <c r="C6092" s="21" t="s">
        <v>8699</v>
      </c>
      <c r="D6092" s="21" t="s">
        <v>4818</v>
      </c>
      <c r="E6092" s="22">
        <v>20</v>
      </c>
      <c r="F6092" s="22">
        <v>8</v>
      </c>
      <c r="G6092" s="21" t="s">
        <v>18126</v>
      </c>
      <c r="H6092" s="23"/>
    </row>
    <row r="6093" spans="1:8" x14ac:dyDescent="0.3">
      <c r="A6093" s="21" t="s">
        <v>18127</v>
      </c>
      <c r="B6093" s="22">
        <v>2003</v>
      </c>
      <c r="C6093" s="21" t="s">
        <v>18128</v>
      </c>
      <c r="D6093" s="21" t="s">
        <v>18129</v>
      </c>
      <c r="E6093" s="22">
        <v>29</v>
      </c>
      <c r="F6093" s="22">
        <v>1</v>
      </c>
      <c r="G6093" s="21" t="s">
        <v>18130</v>
      </c>
      <c r="H6093" s="23"/>
    </row>
    <row r="6094" spans="1:8" x14ac:dyDescent="0.3">
      <c r="A6094" s="21" t="s">
        <v>18131</v>
      </c>
      <c r="B6094" s="22">
        <v>2018</v>
      </c>
      <c r="C6094" s="21" t="s">
        <v>18132</v>
      </c>
      <c r="D6094" s="21" t="s">
        <v>18133</v>
      </c>
      <c r="E6094" s="23"/>
      <c r="F6094" s="23"/>
      <c r="G6094" s="23"/>
      <c r="H6094" s="23"/>
    </row>
    <row r="6095" spans="1:8" x14ac:dyDescent="0.3">
      <c r="A6095" s="21" t="s">
        <v>18134</v>
      </c>
      <c r="B6095" s="22">
        <v>2006</v>
      </c>
      <c r="C6095" s="21" t="s">
        <v>18135</v>
      </c>
      <c r="D6095" s="21" t="s">
        <v>18136</v>
      </c>
      <c r="E6095" s="23"/>
      <c r="F6095" s="23"/>
      <c r="G6095" s="23"/>
      <c r="H6095" s="23"/>
    </row>
    <row r="6096" spans="1:8" x14ac:dyDescent="0.3">
      <c r="A6096" s="21" t="s">
        <v>18137</v>
      </c>
      <c r="B6096" s="22">
        <v>2015</v>
      </c>
      <c r="C6096" s="21" t="s">
        <v>18138</v>
      </c>
      <c r="D6096" s="45" t="s">
        <v>18139</v>
      </c>
      <c r="E6096" s="46"/>
      <c r="F6096" s="46"/>
      <c r="G6096" s="21" t="s">
        <v>18140</v>
      </c>
      <c r="H6096" s="23"/>
    </row>
    <row r="6097" spans="1:8" x14ac:dyDescent="0.3">
      <c r="A6097" s="21" t="s">
        <v>18141</v>
      </c>
      <c r="B6097" s="22">
        <v>2015</v>
      </c>
      <c r="C6097" s="21" t="s">
        <v>18142</v>
      </c>
      <c r="D6097" s="21" t="s">
        <v>18143</v>
      </c>
      <c r="E6097" s="23"/>
      <c r="F6097" s="23"/>
      <c r="G6097" s="23"/>
      <c r="H6097" s="23"/>
    </row>
    <row r="6098" spans="1:8" x14ac:dyDescent="0.3">
      <c r="A6098" s="21" t="s">
        <v>18144</v>
      </c>
      <c r="B6098" s="22">
        <v>2016</v>
      </c>
      <c r="C6098" s="21" t="s">
        <v>646</v>
      </c>
      <c r="D6098" s="21" t="s">
        <v>647</v>
      </c>
      <c r="E6098" s="23"/>
      <c r="F6098" s="23"/>
      <c r="G6098" s="21" t="s">
        <v>6293</v>
      </c>
      <c r="H6098" s="23"/>
    </row>
    <row r="6099" spans="1:8" x14ac:dyDescent="0.3">
      <c r="A6099" s="21" t="s">
        <v>18145</v>
      </c>
      <c r="B6099" s="22">
        <v>2019</v>
      </c>
      <c r="C6099" s="21" t="s">
        <v>18146</v>
      </c>
      <c r="D6099" s="21" t="s">
        <v>18147</v>
      </c>
      <c r="E6099" s="22">
        <v>28</v>
      </c>
      <c r="F6099" s="22">
        <v>1</v>
      </c>
      <c r="G6099" s="21" t="s">
        <v>18148</v>
      </c>
      <c r="H6099" s="23"/>
    </row>
    <row r="6100" spans="1:8" x14ac:dyDescent="0.3">
      <c r="A6100" s="21" t="s">
        <v>18149</v>
      </c>
      <c r="B6100" s="22">
        <v>2017</v>
      </c>
      <c r="C6100" s="21" t="s">
        <v>18150</v>
      </c>
      <c r="D6100" s="21" t="s">
        <v>18151</v>
      </c>
      <c r="E6100" s="22">
        <v>31</v>
      </c>
      <c r="F6100" s="22">
        <v>2</v>
      </c>
      <c r="G6100" s="21" t="s">
        <v>18152</v>
      </c>
      <c r="H6100" s="23"/>
    </row>
    <row r="6101" spans="1:8" x14ac:dyDescent="0.3">
      <c r="A6101" s="21" t="s">
        <v>18153</v>
      </c>
      <c r="B6101" s="22">
        <v>2018</v>
      </c>
      <c r="C6101" s="21" t="s">
        <v>18154</v>
      </c>
      <c r="D6101" s="21" t="s">
        <v>18155</v>
      </c>
      <c r="E6101" s="22">
        <v>118</v>
      </c>
      <c r="F6101" s="22">
        <v>7</v>
      </c>
      <c r="G6101" s="21" t="s">
        <v>18156</v>
      </c>
      <c r="H6101" s="23"/>
    </row>
    <row r="6102" spans="1:8" x14ac:dyDescent="0.3">
      <c r="A6102" s="21" t="s">
        <v>18153</v>
      </c>
      <c r="B6102" s="22">
        <v>2014</v>
      </c>
      <c r="C6102" s="21" t="s">
        <v>18157</v>
      </c>
      <c r="D6102" s="21" t="s">
        <v>18158</v>
      </c>
      <c r="E6102" s="22">
        <v>127</v>
      </c>
      <c r="F6102" s="22">
        <v>8</v>
      </c>
      <c r="G6102" s="21" t="s">
        <v>18159</v>
      </c>
      <c r="H6102" s="23"/>
    </row>
    <row r="6103" spans="1:8" x14ac:dyDescent="0.3">
      <c r="A6103" s="21" t="s">
        <v>18160</v>
      </c>
      <c r="B6103" s="22">
        <v>2010</v>
      </c>
      <c r="C6103" s="21" t="s">
        <v>18161</v>
      </c>
      <c r="D6103" s="21" t="s">
        <v>18162</v>
      </c>
      <c r="E6103" s="22">
        <v>24</v>
      </c>
      <c r="F6103" s="22">
        <v>3</v>
      </c>
      <c r="G6103" s="21" t="s">
        <v>18163</v>
      </c>
      <c r="H6103" s="23"/>
    </row>
    <row r="6104" spans="1:8" x14ac:dyDescent="0.3">
      <c r="A6104" s="21" t="s">
        <v>18164</v>
      </c>
      <c r="B6104" s="22">
        <v>2015</v>
      </c>
      <c r="C6104" s="21" t="s">
        <v>18165</v>
      </c>
      <c r="D6104" s="23"/>
      <c r="E6104" s="23"/>
      <c r="F6104" s="23"/>
      <c r="G6104" s="47" t="s">
        <v>18166</v>
      </c>
      <c r="H6104" s="46"/>
    </row>
    <row r="6105" spans="1:8" x14ac:dyDescent="0.3">
      <c r="A6105" s="21" t="s">
        <v>18167</v>
      </c>
      <c r="B6105" s="22">
        <v>2016</v>
      </c>
      <c r="C6105" s="21" t="s">
        <v>18168</v>
      </c>
      <c r="D6105" s="23"/>
      <c r="E6105" s="23"/>
      <c r="F6105" s="23"/>
      <c r="G6105" s="47" t="s">
        <v>18169</v>
      </c>
      <c r="H6105" s="46"/>
    </row>
    <row r="6106" spans="1:8" x14ac:dyDescent="0.3">
      <c r="A6106" s="21" t="s">
        <v>18170</v>
      </c>
      <c r="B6106" s="22">
        <v>2018</v>
      </c>
      <c r="C6106" s="28" t="s">
        <v>18171</v>
      </c>
      <c r="D6106" s="23"/>
      <c r="E6106" s="23"/>
      <c r="F6106" s="23"/>
      <c r="G6106" s="47" t="s">
        <v>18172</v>
      </c>
      <c r="H6106" s="46"/>
    </row>
    <row r="6107" spans="1:8" x14ac:dyDescent="0.3">
      <c r="A6107" s="21" t="s">
        <v>18173</v>
      </c>
      <c r="B6107" s="22">
        <v>2018</v>
      </c>
      <c r="C6107" s="21" t="s">
        <v>18174</v>
      </c>
      <c r="D6107" s="21" t="s">
        <v>18175</v>
      </c>
      <c r="E6107" s="22">
        <v>18</v>
      </c>
      <c r="F6107" s="22">
        <v>3</v>
      </c>
      <c r="G6107" s="21" t="s">
        <v>18176</v>
      </c>
      <c r="H6107" s="23"/>
    </row>
    <row r="6108" spans="1:8" x14ac:dyDescent="0.3">
      <c r="A6108" s="21" t="s">
        <v>18177</v>
      </c>
      <c r="B6108" s="22">
        <v>2020</v>
      </c>
      <c r="C6108" s="21" t="s">
        <v>18178</v>
      </c>
      <c r="D6108" s="23"/>
      <c r="E6108" s="23"/>
      <c r="F6108" s="23"/>
      <c r="G6108" s="47" t="s">
        <v>18179</v>
      </c>
      <c r="H6108" s="46"/>
    </row>
    <row r="6109" spans="1:8" x14ac:dyDescent="0.3">
      <c r="A6109" s="21" t="s">
        <v>18180</v>
      </c>
      <c r="B6109" s="22">
        <v>2018</v>
      </c>
      <c r="C6109" s="21" t="s">
        <v>18181</v>
      </c>
      <c r="D6109" s="21" t="s">
        <v>1480</v>
      </c>
      <c r="E6109" s="22">
        <v>40</v>
      </c>
      <c r="F6109" s="22">
        <v>3</v>
      </c>
      <c r="G6109" s="21" t="s">
        <v>18182</v>
      </c>
      <c r="H6109" s="23"/>
    </row>
    <row r="6110" spans="1:8" x14ac:dyDescent="0.3">
      <c r="A6110" s="21" t="s">
        <v>18183</v>
      </c>
      <c r="B6110" s="22">
        <v>2014</v>
      </c>
      <c r="C6110" s="21" t="s">
        <v>18184</v>
      </c>
      <c r="D6110" s="21" t="s">
        <v>18185</v>
      </c>
      <c r="E6110" s="23"/>
      <c r="F6110" s="23"/>
      <c r="G6110" s="23"/>
      <c r="H6110" s="23"/>
    </row>
    <row r="6111" spans="1:8" x14ac:dyDescent="0.3">
      <c r="A6111" s="21" t="s">
        <v>18186</v>
      </c>
      <c r="B6111" s="22">
        <v>2011</v>
      </c>
      <c r="C6111" s="21" t="s">
        <v>18187</v>
      </c>
      <c r="D6111" s="21" t="s">
        <v>18188</v>
      </c>
      <c r="E6111" s="22">
        <v>91</v>
      </c>
      <c r="F6111" s="22">
        <v>4</v>
      </c>
      <c r="G6111" s="21" t="s">
        <v>18189</v>
      </c>
      <c r="H6111" s="23"/>
    </row>
    <row r="6112" spans="1:8" x14ac:dyDescent="0.3">
      <c r="A6112" s="21" t="s">
        <v>18190</v>
      </c>
      <c r="B6112" s="22">
        <v>2019</v>
      </c>
      <c r="C6112" s="21" t="s">
        <v>18191</v>
      </c>
      <c r="D6112" s="21" t="s">
        <v>18192</v>
      </c>
      <c r="E6112" s="22">
        <v>2018</v>
      </c>
      <c r="F6112" s="22">
        <v>3</v>
      </c>
      <c r="G6112" s="21" t="s">
        <v>18193</v>
      </c>
      <c r="H6112" s="23"/>
    </row>
    <row r="6113" spans="1:8" x14ac:dyDescent="0.3">
      <c r="A6113" s="21" t="s">
        <v>18194</v>
      </c>
      <c r="B6113" s="22">
        <v>2004</v>
      </c>
      <c r="C6113" s="21" t="s">
        <v>18195</v>
      </c>
      <c r="D6113" s="21" t="s">
        <v>18196</v>
      </c>
      <c r="E6113" s="22">
        <v>41</v>
      </c>
      <c r="F6113" s="22">
        <v>1</v>
      </c>
      <c r="G6113" s="24">
        <v>45671</v>
      </c>
      <c r="H6113" s="23"/>
    </row>
    <row r="6114" spans="1:8" x14ac:dyDescent="0.3">
      <c r="A6114" s="21" t="s">
        <v>18197</v>
      </c>
      <c r="B6114" s="22">
        <v>2014</v>
      </c>
      <c r="C6114" s="21" t="s">
        <v>18198</v>
      </c>
      <c r="D6114" s="21" t="s">
        <v>18199</v>
      </c>
      <c r="E6114" s="22">
        <v>22</v>
      </c>
      <c r="F6114" s="22">
        <v>1</v>
      </c>
      <c r="G6114" s="21" t="s">
        <v>18200</v>
      </c>
      <c r="H6114" s="23"/>
    </row>
    <row r="6115" spans="1:8" x14ac:dyDescent="0.3">
      <c r="A6115" s="21" t="s">
        <v>18201</v>
      </c>
      <c r="B6115" s="22">
        <v>2008</v>
      </c>
      <c r="C6115" s="21" t="s">
        <v>18202</v>
      </c>
      <c r="D6115" s="21" t="s">
        <v>18203</v>
      </c>
      <c r="E6115" s="22">
        <v>51</v>
      </c>
      <c r="F6115" s="22">
        <v>328</v>
      </c>
      <c r="G6115" s="21" t="s">
        <v>18204</v>
      </c>
      <c r="H6115" s="23"/>
    </row>
    <row r="6116" spans="1:8" x14ac:dyDescent="0.3">
      <c r="A6116" s="21" t="s">
        <v>18205</v>
      </c>
      <c r="B6116" s="22">
        <v>2003</v>
      </c>
      <c r="C6116" s="21" t="s">
        <v>18206</v>
      </c>
      <c r="D6116" s="21" t="s">
        <v>18207</v>
      </c>
      <c r="E6116" s="22">
        <v>27</v>
      </c>
      <c r="F6116" s="22">
        <v>4</v>
      </c>
      <c r="G6116" s="21" t="s">
        <v>18208</v>
      </c>
      <c r="H6116" s="23"/>
    </row>
    <row r="6117" spans="1:8" x14ac:dyDescent="0.3">
      <c r="A6117" s="21" t="s">
        <v>18209</v>
      </c>
      <c r="B6117" s="22">
        <v>2019</v>
      </c>
      <c r="C6117" s="21" t="s">
        <v>18210</v>
      </c>
      <c r="D6117" s="23"/>
      <c r="E6117" s="23"/>
      <c r="F6117" s="23"/>
      <c r="G6117" s="47" t="s">
        <v>18211</v>
      </c>
      <c r="H6117" s="46"/>
    </row>
    <row r="6118" spans="1:8" x14ac:dyDescent="0.3">
      <c r="A6118" s="21" t="s">
        <v>18212</v>
      </c>
      <c r="B6118" s="22">
        <v>2005</v>
      </c>
      <c r="C6118" s="21" t="s">
        <v>18213</v>
      </c>
      <c r="D6118" s="21" t="s">
        <v>18214</v>
      </c>
      <c r="E6118" s="22">
        <v>34</v>
      </c>
      <c r="F6118" s="22">
        <v>1</v>
      </c>
      <c r="G6118" s="21" t="s">
        <v>18215</v>
      </c>
      <c r="H6118" s="23"/>
    </row>
    <row r="6119" spans="1:8" x14ac:dyDescent="0.3">
      <c r="A6119" s="21" t="s">
        <v>18216</v>
      </c>
      <c r="B6119" s="22">
        <v>2015</v>
      </c>
      <c r="C6119" s="21" t="s">
        <v>16725</v>
      </c>
      <c r="D6119" s="21" t="s">
        <v>18217</v>
      </c>
      <c r="E6119" s="23"/>
      <c r="F6119" s="23"/>
      <c r="G6119" s="23"/>
      <c r="H6119" s="23"/>
    </row>
    <row r="6120" spans="1:8" x14ac:dyDescent="0.3">
      <c r="A6120" s="21" t="s">
        <v>18218</v>
      </c>
      <c r="B6120" s="22">
        <v>2016</v>
      </c>
      <c r="C6120" s="21" t="s">
        <v>18219</v>
      </c>
      <c r="D6120" s="23"/>
      <c r="E6120" s="23"/>
      <c r="F6120" s="23"/>
      <c r="G6120" s="45" t="s">
        <v>18220</v>
      </c>
      <c r="H6120" s="46"/>
    </row>
    <row r="6121" spans="1:8" x14ac:dyDescent="0.3">
      <c r="A6121" s="21" t="s">
        <v>16587</v>
      </c>
      <c r="B6121" s="22">
        <v>2012</v>
      </c>
      <c r="C6121" s="21" t="s">
        <v>18221</v>
      </c>
      <c r="D6121" s="21" t="s">
        <v>18222</v>
      </c>
      <c r="E6121" s="23"/>
      <c r="F6121" s="23"/>
      <c r="G6121" s="22" t="s">
        <v>18223</v>
      </c>
      <c r="H6121" s="23"/>
    </row>
    <row r="6122" spans="1:8" x14ac:dyDescent="0.3">
      <c r="A6122" s="21" t="s">
        <v>11564</v>
      </c>
      <c r="B6122" s="21" t="s">
        <v>4399</v>
      </c>
      <c r="C6122" s="21" t="s">
        <v>18224</v>
      </c>
      <c r="D6122" s="23"/>
      <c r="E6122" s="23"/>
      <c r="F6122" s="23"/>
      <c r="G6122" s="47" t="s">
        <v>18225</v>
      </c>
      <c r="H6122" s="46"/>
    </row>
    <row r="6123" spans="1:8" x14ac:dyDescent="0.3">
      <c r="A6123" s="21" t="s">
        <v>11564</v>
      </c>
      <c r="B6123" s="21" t="s">
        <v>4403</v>
      </c>
      <c r="C6123" s="21" t="s">
        <v>18226</v>
      </c>
      <c r="D6123" s="23"/>
      <c r="E6123" s="23"/>
      <c r="F6123" s="23"/>
      <c r="G6123" s="47" t="s">
        <v>18227</v>
      </c>
      <c r="H6123" s="46"/>
    </row>
    <row r="6124" spans="1:8" x14ac:dyDescent="0.3">
      <c r="A6124" s="21" t="s">
        <v>11564</v>
      </c>
      <c r="B6124" s="22">
        <v>2019</v>
      </c>
      <c r="C6124" s="21" t="s">
        <v>18228</v>
      </c>
      <c r="D6124" s="23"/>
      <c r="E6124" s="23"/>
      <c r="F6124" s="23"/>
      <c r="G6124" s="47" t="s">
        <v>18229</v>
      </c>
      <c r="H6124" s="46"/>
    </row>
    <row r="6125" spans="1:8" x14ac:dyDescent="0.3">
      <c r="A6125" s="21" t="s">
        <v>18230</v>
      </c>
      <c r="B6125" s="22">
        <v>2018</v>
      </c>
      <c r="C6125" s="21" t="s">
        <v>18231</v>
      </c>
      <c r="D6125" s="21" t="s">
        <v>18232</v>
      </c>
      <c r="E6125" s="22">
        <v>16</v>
      </c>
      <c r="F6125" s="22">
        <v>1</v>
      </c>
      <c r="G6125" s="21" t="s">
        <v>18233</v>
      </c>
      <c r="H6125" s="23"/>
    </row>
    <row r="6126" spans="1:8" x14ac:dyDescent="0.3">
      <c r="A6126" s="21" t="s">
        <v>18234</v>
      </c>
      <c r="B6126" s="22">
        <v>2018</v>
      </c>
      <c r="C6126" s="21" t="s">
        <v>9524</v>
      </c>
      <c r="D6126" s="21" t="s">
        <v>527</v>
      </c>
      <c r="E6126" s="22">
        <v>51</v>
      </c>
      <c r="F6126" s="22">
        <v>4</v>
      </c>
      <c r="G6126" s="24">
        <v>45687</v>
      </c>
      <c r="H6126" s="23"/>
    </row>
    <row r="6127" spans="1:8" x14ac:dyDescent="0.3">
      <c r="A6127" s="21" t="s">
        <v>18235</v>
      </c>
      <c r="B6127" s="22">
        <v>2015</v>
      </c>
      <c r="C6127" s="21" t="s">
        <v>18236</v>
      </c>
      <c r="D6127" s="45" t="s">
        <v>4438</v>
      </c>
      <c r="E6127" s="46"/>
      <c r="F6127" s="23"/>
      <c r="G6127" s="23"/>
      <c r="H6127" s="23"/>
    </row>
    <row r="6128" spans="1:8" x14ac:dyDescent="0.3">
      <c r="A6128" s="21" t="s">
        <v>18237</v>
      </c>
      <c r="B6128" s="22">
        <v>2016</v>
      </c>
      <c r="C6128" s="21" t="s">
        <v>18238</v>
      </c>
      <c r="D6128" s="21" t="s">
        <v>18239</v>
      </c>
      <c r="E6128" s="22">
        <v>22</v>
      </c>
      <c r="F6128" s="22">
        <v>3</v>
      </c>
      <c r="G6128" s="21" t="s">
        <v>18240</v>
      </c>
      <c r="H6128" s="23"/>
    </row>
    <row r="6129" spans="1:8" x14ac:dyDescent="0.3">
      <c r="A6129" s="21" t="s">
        <v>18241</v>
      </c>
      <c r="B6129" s="22">
        <v>2018</v>
      </c>
      <c r="C6129" s="21" t="s">
        <v>18242</v>
      </c>
      <c r="D6129" s="21" t="s">
        <v>18243</v>
      </c>
      <c r="E6129" s="22">
        <v>38</v>
      </c>
      <c r="F6129" s="22">
        <v>1</v>
      </c>
      <c r="G6129" s="21" t="s">
        <v>18244</v>
      </c>
      <c r="H6129" s="23"/>
    </row>
    <row r="6130" spans="1:8" x14ac:dyDescent="0.3">
      <c r="A6130" s="21" t="s">
        <v>14725</v>
      </c>
      <c r="B6130" s="22">
        <v>2018</v>
      </c>
      <c r="C6130" s="21" t="s">
        <v>14726</v>
      </c>
      <c r="D6130" s="21" t="s">
        <v>14727</v>
      </c>
      <c r="E6130" s="23"/>
      <c r="F6130" s="23"/>
      <c r="G6130" s="23"/>
      <c r="H6130" s="23"/>
    </row>
    <row r="6131" spans="1:8" x14ac:dyDescent="0.3">
      <c r="A6131" s="21" t="s">
        <v>18245</v>
      </c>
      <c r="B6131" s="22">
        <v>2018</v>
      </c>
      <c r="C6131" s="21" t="s">
        <v>18246</v>
      </c>
      <c r="D6131" s="23"/>
      <c r="E6131" s="23"/>
      <c r="F6131" s="23"/>
      <c r="G6131" s="47" t="s">
        <v>18247</v>
      </c>
      <c r="H6131" s="46"/>
    </row>
    <row r="6132" spans="1:8" x14ac:dyDescent="0.3">
      <c r="A6132" s="21" t="s">
        <v>18248</v>
      </c>
      <c r="B6132" s="22">
        <v>2018</v>
      </c>
      <c r="C6132" s="21" t="s">
        <v>18249</v>
      </c>
      <c r="D6132" s="21" t="s">
        <v>18250</v>
      </c>
      <c r="E6132" s="22">
        <v>11</v>
      </c>
      <c r="F6132" s="22">
        <v>3</v>
      </c>
      <c r="G6132" s="21" t="s">
        <v>18251</v>
      </c>
      <c r="H6132" s="23"/>
    </row>
    <row r="6133" spans="1:8" x14ac:dyDescent="0.3">
      <c r="A6133" s="21" t="s">
        <v>18252</v>
      </c>
      <c r="B6133" s="22">
        <v>2017</v>
      </c>
      <c r="C6133" s="21" t="s">
        <v>18253</v>
      </c>
      <c r="D6133" s="21" t="s">
        <v>18254</v>
      </c>
      <c r="E6133" s="22">
        <v>20</v>
      </c>
      <c r="F6133" s="22">
        <v>10</v>
      </c>
      <c r="G6133" s="22" t="s">
        <v>17692</v>
      </c>
      <c r="H6133" s="23"/>
    </row>
    <row r="6134" spans="1:8" x14ac:dyDescent="0.3">
      <c r="A6134" s="21" t="s">
        <v>18255</v>
      </c>
      <c r="B6134" s="22">
        <v>2018</v>
      </c>
      <c r="C6134" s="21" t="s">
        <v>18256</v>
      </c>
      <c r="D6134" s="21" t="s">
        <v>18158</v>
      </c>
      <c r="E6134" s="22">
        <v>131</v>
      </c>
      <c r="F6134" s="22">
        <v>6</v>
      </c>
      <c r="G6134" s="21" t="s">
        <v>18257</v>
      </c>
      <c r="H6134" s="23"/>
    </row>
    <row r="6135" spans="1:8" x14ac:dyDescent="0.3">
      <c r="A6135" s="21" t="s">
        <v>18258</v>
      </c>
      <c r="B6135" s="22">
        <v>2007</v>
      </c>
      <c r="C6135" s="21" t="s">
        <v>18259</v>
      </c>
      <c r="D6135" s="21" t="s">
        <v>18260</v>
      </c>
      <c r="E6135" s="23"/>
      <c r="F6135" s="23"/>
      <c r="G6135" s="23"/>
      <c r="H6135" s="23"/>
    </row>
    <row r="6136" spans="1:8" x14ac:dyDescent="0.3">
      <c r="A6136" s="21" t="s">
        <v>18261</v>
      </c>
      <c r="B6136" s="22">
        <v>2018</v>
      </c>
      <c r="C6136" s="21" t="s">
        <v>18262</v>
      </c>
      <c r="D6136" s="21" t="s">
        <v>1317</v>
      </c>
      <c r="E6136" s="22">
        <v>359</v>
      </c>
      <c r="F6136" s="22">
        <v>6380</v>
      </c>
      <c r="G6136" s="21" t="s">
        <v>18263</v>
      </c>
      <c r="H6136" s="23"/>
    </row>
    <row r="6137" spans="1:8" x14ac:dyDescent="0.3">
      <c r="A6137" s="21" t="s">
        <v>18264</v>
      </c>
      <c r="B6137" s="22">
        <v>2001</v>
      </c>
      <c r="C6137" s="21" t="s">
        <v>18265</v>
      </c>
      <c r="D6137" s="21" t="s">
        <v>18266</v>
      </c>
      <c r="E6137" s="23"/>
      <c r="F6137" s="23"/>
      <c r="G6137" s="23"/>
      <c r="H6137" s="23"/>
    </row>
    <row r="6138" spans="1:8" x14ac:dyDescent="0.3">
      <c r="A6138" s="21" t="s">
        <v>18267</v>
      </c>
      <c r="B6138" s="22">
        <v>2019</v>
      </c>
      <c r="C6138" s="21" t="s">
        <v>18268</v>
      </c>
      <c r="D6138" s="21" t="s">
        <v>1677</v>
      </c>
      <c r="E6138" s="22">
        <v>14</v>
      </c>
      <c r="F6138" s="22">
        <v>8</v>
      </c>
      <c r="G6138" s="24">
        <v>45673</v>
      </c>
      <c r="H6138" s="23"/>
    </row>
    <row r="6139" spans="1:8" x14ac:dyDescent="0.3">
      <c r="A6139" s="21" t="s">
        <v>18269</v>
      </c>
      <c r="B6139" s="22">
        <v>2019</v>
      </c>
      <c r="C6139" s="21" t="s">
        <v>18270</v>
      </c>
      <c r="D6139" s="23"/>
      <c r="E6139" s="23"/>
      <c r="F6139" s="23"/>
      <c r="G6139" s="47" t="s">
        <v>18271</v>
      </c>
      <c r="H6139" s="46"/>
    </row>
    <row r="6140" spans="1:8" x14ac:dyDescent="0.3">
      <c r="A6140" s="21" t="s">
        <v>18272</v>
      </c>
      <c r="B6140" s="22">
        <v>2018</v>
      </c>
      <c r="C6140" s="21" t="s">
        <v>18273</v>
      </c>
      <c r="D6140" s="23"/>
      <c r="E6140" s="23"/>
      <c r="F6140" s="23"/>
      <c r="G6140" s="47" t="s">
        <v>18274</v>
      </c>
      <c r="H6140" s="46"/>
    </row>
    <row r="6141" spans="1:8" x14ac:dyDescent="0.3">
      <c r="A6141" s="21" t="s">
        <v>18275</v>
      </c>
      <c r="B6141" s="22">
        <v>2018</v>
      </c>
      <c r="C6141" s="21" t="s">
        <v>18276</v>
      </c>
      <c r="D6141" s="21" t="s">
        <v>5340</v>
      </c>
      <c r="E6141" s="22">
        <v>24</v>
      </c>
      <c r="F6141" s="22">
        <v>2</v>
      </c>
      <c r="G6141" s="21" t="s">
        <v>18277</v>
      </c>
      <c r="H6141" s="23"/>
    </row>
    <row r="6142" spans="1:8" x14ac:dyDescent="0.3">
      <c r="A6142" s="21" t="s">
        <v>18278</v>
      </c>
      <c r="B6142" s="22">
        <v>1999</v>
      </c>
      <c r="C6142" s="21" t="s">
        <v>18279</v>
      </c>
      <c r="D6142" s="21" t="s">
        <v>18280</v>
      </c>
      <c r="E6142" s="23"/>
      <c r="F6142" s="23"/>
      <c r="G6142" s="23"/>
      <c r="H6142" s="23"/>
    </row>
    <row r="6143" spans="1:8" x14ac:dyDescent="0.3">
      <c r="A6143" s="21" t="s">
        <v>18281</v>
      </c>
      <c r="B6143" s="22">
        <v>2019</v>
      </c>
      <c r="C6143" s="21" t="s">
        <v>6862</v>
      </c>
      <c r="D6143" s="23"/>
      <c r="E6143" s="23"/>
      <c r="F6143" s="23"/>
      <c r="G6143" s="47" t="s">
        <v>18282</v>
      </c>
      <c r="H6143" s="46"/>
    </row>
    <row r="6144" spans="1:8" x14ac:dyDescent="0.3">
      <c r="A6144" s="21" t="s">
        <v>14074</v>
      </c>
      <c r="B6144" s="22">
        <v>2017</v>
      </c>
      <c r="C6144" s="21" t="s">
        <v>18283</v>
      </c>
      <c r="D6144" s="21" t="s">
        <v>14076</v>
      </c>
      <c r="E6144" s="22">
        <v>39</v>
      </c>
      <c r="F6144" s="22">
        <v>3</v>
      </c>
      <c r="G6144" s="21" t="s">
        <v>18284</v>
      </c>
      <c r="H6144" s="23"/>
    </row>
    <row r="6145" spans="1:8" x14ac:dyDescent="0.3">
      <c r="A6145" s="21" t="s">
        <v>18285</v>
      </c>
      <c r="B6145" s="22">
        <v>2017</v>
      </c>
      <c r="C6145" s="21" t="s">
        <v>18286</v>
      </c>
      <c r="D6145" s="21" t="s">
        <v>18287</v>
      </c>
      <c r="E6145" s="22">
        <v>50</v>
      </c>
      <c r="F6145" s="22">
        <v>3</v>
      </c>
      <c r="G6145" s="21" t="s">
        <v>18288</v>
      </c>
      <c r="H6145" s="23"/>
    </row>
    <row r="6146" spans="1:8" x14ac:dyDescent="0.3">
      <c r="A6146" s="21" t="s">
        <v>18289</v>
      </c>
      <c r="B6146" s="22">
        <v>2019</v>
      </c>
      <c r="C6146" s="21" t="s">
        <v>18290</v>
      </c>
      <c r="D6146" s="21" t="s">
        <v>11540</v>
      </c>
      <c r="E6146" s="22">
        <v>13</v>
      </c>
      <c r="F6146" s="23"/>
      <c r="G6146" s="21" t="s">
        <v>18291</v>
      </c>
      <c r="H6146" s="23"/>
    </row>
    <row r="6147" spans="1:8" x14ac:dyDescent="0.3">
      <c r="A6147" s="21" t="s">
        <v>18292</v>
      </c>
      <c r="B6147" s="22">
        <v>2016</v>
      </c>
      <c r="C6147" s="21" t="s">
        <v>18293</v>
      </c>
      <c r="D6147" s="21" t="s">
        <v>18294</v>
      </c>
      <c r="E6147" s="23"/>
      <c r="F6147" s="23"/>
      <c r="G6147" s="23"/>
      <c r="H6147" s="23"/>
    </row>
    <row r="6148" spans="1:8" x14ac:dyDescent="0.3">
      <c r="A6148" s="21" t="s">
        <v>18295</v>
      </c>
      <c r="B6148" s="22">
        <v>2017</v>
      </c>
      <c r="C6148" s="21" t="s">
        <v>18296</v>
      </c>
      <c r="D6148" s="21" t="s">
        <v>18297</v>
      </c>
      <c r="E6148" s="23"/>
      <c r="F6148" s="23"/>
      <c r="G6148" s="23"/>
      <c r="H6148" s="23"/>
    </row>
    <row r="6149" spans="1:8" x14ac:dyDescent="0.3">
      <c r="A6149" s="21" t="s">
        <v>18298</v>
      </c>
      <c r="B6149" s="22">
        <v>2017</v>
      </c>
      <c r="C6149" s="21" t="s">
        <v>18299</v>
      </c>
      <c r="D6149" s="45" t="s">
        <v>18300</v>
      </c>
      <c r="E6149" s="46"/>
      <c r="F6149" s="23"/>
      <c r="G6149" s="23"/>
      <c r="H6149" s="23"/>
    </row>
    <row r="6150" spans="1:8" x14ac:dyDescent="0.3">
      <c r="A6150" s="21" t="s">
        <v>18301</v>
      </c>
      <c r="B6150" s="22">
        <v>2005</v>
      </c>
      <c r="C6150" s="21" t="s">
        <v>18302</v>
      </c>
      <c r="D6150" s="21" t="s">
        <v>18303</v>
      </c>
      <c r="E6150" s="22">
        <v>72</v>
      </c>
      <c r="F6150" s="22">
        <v>2</v>
      </c>
      <c r="G6150" s="21" t="s">
        <v>18304</v>
      </c>
      <c r="H6150" s="23"/>
    </row>
    <row r="6151" spans="1:8" x14ac:dyDescent="0.3">
      <c r="A6151" s="21" t="s">
        <v>18305</v>
      </c>
      <c r="B6151" s="22">
        <v>2017</v>
      </c>
      <c r="C6151" s="21" t="s">
        <v>18306</v>
      </c>
      <c r="D6151" s="23"/>
      <c r="E6151" s="23"/>
      <c r="F6151" s="23"/>
      <c r="G6151" s="47" t="s">
        <v>18307</v>
      </c>
      <c r="H6151" s="46"/>
    </row>
    <row r="6152" spans="1:8" x14ac:dyDescent="0.3">
      <c r="A6152" s="21" t="s">
        <v>18308</v>
      </c>
      <c r="B6152" s="22">
        <v>2018</v>
      </c>
      <c r="C6152" s="21" t="s">
        <v>18309</v>
      </c>
      <c r="D6152" s="45" t="s">
        <v>18310</v>
      </c>
      <c r="E6152" s="46"/>
      <c r="F6152" s="46"/>
      <c r="G6152" s="23"/>
      <c r="H6152" s="23"/>
    </row>
    <row r="6153" spans="1:8" x14ac:dyDescent="0.3">
      <c r="A6153" s="21" t="s">
        <v>18311</v>
      </c>
      <c r="B6153" s="22">
        <v>2019</v>
      </c>
      <c r="C6153" s="21" t="s">
        <v>18312</v>
      </c>
      <c r="D6153" s="23"/>
      <c r="E6153" s="23"/>
      <c r="F6153" s="23"/>
      <c r="G6153" s="47" t="s">
        <v>18313</v>
      </c>
      <c r="H6153" s="46"/>
    </row>
    <row r="6154" spans="1:8" x14ac:dyDescent="0.3">
      <c r="A6154" s="21" t="s">
        <v>18314</v>
      </c>
      <c r="B6154" s="22">
        <v>2011</v>
      </c>
      <c r="C6154" s="21" t="s">
        <v>18315</v>
      </c>
      <c r="D6154" s="21" t="s">
        <v>18316</v>
      </c>
      <c r="E6154" s="22">
        <v>12</v>
      </c>
      <c r="F6154" s="22">
        <v>8</v>
      </c>
      <c r="G6154" s="21" t="s">
        <v>18317</v>
      </c>
      <c r="H6154" s="23"/>
    </row>
    <row r="6155" spans="1:8" x14ac:dyDescent="0.3">
      <c r="A6155" s="21" t="s">
        <v>18318</v>
      </c>
      <c r="B6155" s="22">
        <v>2017</v>
      </c>
      <c r="C6155" s="21" t="s">
        <v>16801</v>
      </c>
      <c r="D6155" s="23"/>
      <c r="E6155" s="23"/>
      <c r="F6155" s="23"/>
      <c r="G6155" s="47" t="s">
        <v>18319</v>
      </c>
      <c r="H6155" s="46"/>
    </row>
    <row r="6156" spans="1:8" x14ac:dyDescent="0.3">
      <c r="A6156" s="21" t="s">
        <v>18320</v>
      </c>
      <c r="B6156" s="22">
        <v>2019</v>
      </c>
      <c r="C6156" s="21" t="s">
        <v>629</v>
      </c>
      <c r="D6156" s="45" t="s">
        <v>18321</v>
      </c>
      <c r="E6156" s="46"/>
      <c r="F6156" s="23"/>
      <c r="G6156" s="23"/>
      <c r="H6156" s="23"/>
    </row>
    <row r="6157" spans="1:8" x14ac:dyDescent="0.3">
      <c r="A6157" s="21" t="s">
        <v>18322</v>
      </c>
      <c r="B6157" s="22">
        <v>2016</v>
      </c>
      <c r="C6157" s="21" t="s">
        <v>18323</v>
      </c>
      <c r="D6157" s="45" t="s">
        <v>18324</v>
      </c>
      <c r="E6157" s="46"/>
      <c r="F6157" s="23"/>
      <c r="G6157" s="23"/>
      <c r="H6157" s="23"/>
    </row>
    <row r="6158" spans="1:8" x14ac:dyDescent="0.3">
      <c r="A6158" s="21" t="s">
        <v>18325</v>
      </c>
      <c r="B6158" s="22">
        <v>2017</v>
      </c>
      <c r="C6158" s="21" t="s">
        <v>16650</v>
      </c>
      <c r="D6158" s="45" t="s">
        <v>18326</v>
      </c>
      <c r="E6158" s="46"/>
      <c r="F6158" s="46"/>
      <c r="G6158" s="46"/>
      <c r="H6158" s="23"/>
    </row>
    <row r="6159" spans="1:8" x14ac:dyDescent="0.3">
      <c r="A6159" s="21" t="s">
        <v>18327</v>
      </c>
      <c r="B6159" s="22">
        <v>1995</v>
      </c>
      <c r="C6159" s="21" t="s">
        <v>18328</v>
      </c>
      <c r="D6159" s="21" t="s">
        <v>18329</v>
      </c>
      <c r="E6159" s="22">
        <v>36</v>
      </c>
      <c r="F6159" s="22">
        <v>2</v>
      </c>
      <c r="G6159" s="21" t="s">
        <v>18330</v>
      </c>
      <c r="H6159" s="23"/>
    </row>
    <row r="6160" spans="1:8" x14ac:dyDescent="0.3">
      <c r="A6160" s="21" t="s">
        <v>18331</v>
      </c>
      <c r="B6160" s="22">
        <v>2017</v>
      </c>
      <c r="C6160" s="21" t="s">
        <v>18332</v>
      </c>
      <c r="D6160" s="21" t="s">
        <v>18333</v>
      </c>
      <c r="E6160" s="23"/>
      <c r="F6160" s="23"/>
      <c r="G6160" s="23"/>
      <c r="H6160" s="27" t="s">
        <v>18334</v>
      </c>
    </row>
    <row r="6161" spans="1:8" x14ac:dyDescent="0.3">
      <c r="A6161" s="21" t="s">
        <v>18335</v>
      </c>
      <c r="B6161" s="22">
        <v>2008</v>
      </c>
      <c r="C6161" s="21" t="s">
        <v>18336</v>
      </c>
      <c r="D6161" s="21" t="s">
        <v>18337</v>
      </c>
      <c r="E6161" s="23"/>
      <c r="F6161" s="23"/>
      <c r="G6161" s="23"/>
      <c r="H6161" s="23"/>
    </row>
    <row r="6162" spans="1:8" x14ac:dyDescent="0.3">
      <c r="A6162" s="21" t="s">
        <v>18338</v>
      </c>
      <c r="B6162" s="22">
        <v>2018</v>
      </c>
      <c r="C6162" s="21" t="s">
        <v>18339</v>
      </c>
      <c r="D6162" s="21" t="s">
        <v>3724</v>
      </c>
      <c r="E6162" s="23"/>
      <c r="F6162" s="23"/>
      <c r="G6162" s="23"/>
      <c r="H6162" s="23"/>
    </row>
    <row r="6163" spans="1:8" x14ac:dyDescent="0.3">
      <c r="A6163" s="21" t="s">
        <v>18340</v>
      </c>
      <c r="B6163" s="22">
        <v>2017</v>
      </c>
      <c r="C6163" s="21" t="s">
        <v>18341</v>
      </c>
      <c r="D6163" s="21" t="s">
        <v>18342</v>
      </c>
      <c r="E6163" s="21" t="s">
        <v>18343</v>
      </c>
      <c r="F6163" s="23"/>
      <c r="G6163" s="22" t="s">
        <v>18344</v>
      </c>
      <c r="H6163" s="23"/>
    </row>
    <row r="6164" spans="1:8" x14ac:dyDescent="0.3">
      <c r="A6164" s="21" t="s">
        <v>18340</v>
      </c>
      <c r="B6164" s="22">
        <v>2006</v>
      </c>
      <c r="C6164" s="21" t="s">
        <v>18345</v>
      </c>
      <c r="D6164" s="21" t="s">
        <v>18346</v>
      </c>
      <c r="E6164" s="21" t="s">
        <v>18347</v>
      </c>
      <c r="F6164" s="23"/>
      <c r="G6164" s="21" t="s">
        <v>18348</v>
      </c>
      <c r="H6164" s="23"/>
    </row>
    <row r="6165" spans="1:8" x14ac:dyDescent="0.3">
      <c r="A6165" s="21" t="s">
        <v>18340</v>
      </c>
      <c r="B6165" s="22">
        <v>1969</v>
      </c>
      <c r="C6165" s="21" t="s">
        <v>18349</v>
      </c>
      <c r="D6165" s="21" t="s">
        <v>18342</v>
      </c>
      <c r="E6165" s="21" t="s">
        <v>18350</v>
      </c>
      <c r="F6165" s="23"/>
      <c r="G6165" s="21" t="s">
        <v>18351</v>
      </c>
      <c r="H6165" s="23"/>
    </row>
    <row r="6166" spans="1:8" x14ac:dyDescent="0.3">
      <c r="A6166" s="21" t="s">
        <v>18352</v>
      </c>
      <c r="B6166" s="22">
        <v>2018</v>
      </c>
      <c r="C6166" s="21" t="s">
        <v>18353</v>
      </c>
      <c r="D6166" s="21" t="s">
        <v>18354</v>
      </c>
      <c r="E6166" s="22">
        <v>6</v>
      </c>
      <c r="F6166" s="22">
        <v>2</v>
      </c>
      <c r="G6166" s="21" t="s">
        <v>18355</v>
      </c>
      <c r="H6166" s="23"/>
    </row>
    <row r="6167" spans="1:8" x14ac:dyDescent="0.3">
      <c r="A6167" s="21" t="s">
        <v>18356</v>
      </c>
      <c r="B6167" s="22">
        <v>2012</v>
      </c>
      <c r="C6167" s="21" t="s">
        <v>18357</v>
      </c>
      <c r="D6167" s="21" t="s">
        <v>18358</v>
      </c>
      <c r="E6167" s="22">
        <v>44</v>
      </c>
      <c r="F6167" s="22">
        <v>4</v>
      </c>
      <c r="G6167" s="21" t="s">
        <v>18359</v>
      </c>
      <c r="H6167" s="23"/>
    </row>
    <row r="6168" spans="1:8" x14ac:dyDescent="0.3">
      <c r="A6168" s="21" t="s">
        <v>2992</v>
      </c>
      <c r="B6168" s="22">
        <v>2020</v>
      </c>
      <c r="C6168" s="21" t="s">
        <v>18360</v>
      </c>
      <c r="D6168" s="23"/>
      <c r="E6168" s="23"/>
      <c r="F6168" s="23"/>
      <c r="G6168" s="47" t="s">
        <v>18361</v>
      </c>
      <c r="H6168" s="46"/>
    </row>
    <row r="6169" spans="1:8" x14ac:dyDescent="0.3">
      <c r="A6169" s="21" t="s">
        <v>18362</v>
      </c>
      <c r="B6169" s="22">
        <v>2020</v>
      </c>
      <c r="C6169" s="21" t="s">
        <v>18363</v>
      </c>
      <c r="D6169" s="21" t="s">
        <v>9713</v>
      </c>
      <c r="E6169" s="22">
        <v>22</v>
      </c>
      <c r="F6169" s="22">
        <v>1</v>
      </c>
      <c r="G6169" s="21" t="s">
        <v>18364</v>
      </c>
      <c r="H6169" s="23"/>
    </row>
    <row r="6170" spans="1:8" x14ac:dyDescent="0.3">
      <c r="A6170" s="21" t="s">
        <v>9716</v>
      </c>
      <c r="B6170" s="22">
        <v>1976</v>
      </c>
      <c r="C6170" s="21" t="s">
        <v>18365</v>
      </c>
      <c r="D6170" s="21" t="s">
        <v>18366</v>
      </c>
      <c r="E6170" s="22">
        <v>999</v>
      </c>
      <c r="F6170" s="22">
        <v>7</v>
      </c>
      <c r="G6170" s="21" t="s">
        <v>18367</v>
      </c>
      <c r="H6170" s="23"/>
    </row>
    <row r="6171" spans="1:8" x14ac:dyDescent="0.3">
      <c r="A6171" s="21" t="s">
        <v>9716</v>
      </c>
      <c r="B6171" s="22">
        <v>1969</v>
      </c>
      <c r="C6171" s="21" t="s">
        <v>18368</v>
      </c>
      <c r="D6171" s="21" t="s">
        <v>18366</v>
      </c>
      <c r="E6171" s="22">
        <v>660</v>
      </c>
      <c r="F6171" s="22">
        <v>7</v>
      </c>
      <c r="G6171" s="21" t="s">
        <v>18369</v>
      </c>
      <c r="H6171" s="23"/>
    </row>
    <row r="6172" spans="1:8" x14ac:dyDescent="0.3">
      <c r="A6172" s="21" t="s">
        <v>9716</v>
      </c>
      <c r="B6172" s="22">
        <v>1948</v>
      </c>
      <c r="C6172" s="21" t="s">
        <v>18370</v>
      </c>
      <c r="D6172" s="21" t="s">
        <v>18371</v>
      </c>
      <c r="E6172" s="23"/>
      <c r="F6172" s="23"/>
      <c r="G6172" s="23"/>
      <c r="H6172" s="23"/>
    </row>
    <row r="6173" spans="1:8" x14ac:dyDescent="0.3">
      <c r="A6173" s="21" t="s">
        <v>18372</v>
      </c>
      <c r="B6173" s="22">
        <v>2005</v>
      </c>
      <c r="C6173" s="21" t="s">
        <v>18373</v>
      </c>
      <c r="D6173" s="21" t="s">
        <v>1358</v>
      </c>
      <c r="E6173" s="23"/>
      <c r="F6173" s="23"/>
      <c r="G6173" s="23"/>
      <c r="H6173" s="23"/>
    </row>
    <row r="6174" spans="1:8" x14ac:dyDescent="0.3">
      <c r="A6174" s="21" t="s">
        <v>18374</v>
      </c>
      <c r="B6174" s="22">
        <v>2019</v>
      </c>
      <c r="C6174" s="21" t="s">
        <v>18375</v>
      </c>
      <c r="D6174" s="21" t="s">
        <v>18376</v>
      </c>
      <c r="E6174" s="22">
        <v>13</v>
      </c>
      <c r="F6174" s="22">
        <v>5</v>
      </c>
      <c r="G6174" s="21" t="s">
        <v>18377</v>
      </c>
      <c r="H6174" s="23"/>
    </row>
    <row r="6175" spans="1:8" x14ac:dyDescent="0.3">
      <c r="A6175" s="21" t="s">
        <v>18378</v>
      </c>
      <c r="B6175" s="22">
        <v>2012</v>
      </c>
      <c r="C6175" s="21" t="s">
        <v>18379</v>
      </c>
      <c r="D6175" s="21" t="s">
        <v>18380</v>
      </c>
      <c r="E6175" s="22">
        <v>18</v>
      </c>
      <c r="F6175" s="25">
        <v>45689</v>
      </c>
      <c r="G6175" s="21" t="s">
        <v>18381</v>
      </c>
      <c r="H6175" s="23"/>
    </row>
    <row r="6176" spans="1:8" x14ac:dyDescent="0.3">
      <c r="A6176" s="21" t="s">
        <v>18382</v>
      </c>
      <c r="B6176" s="22">
        <v>2017</v>
      </c>
      <c r="C6176" s="21" t="s">
        <v>18383</v>
      </c>
      <c r="D6176" s="23"/>
      <c r="E6176" s="23"/>
      <c r="F6176" s="23"/>
      <c r="G6176" s="47" t="s">
        <v>18384</v>
      </c>
      <c r="H6176" s="46"/>
    </row>
    <row r="6177" spans="1:8" x14ac:dyDescent="0.3">
      <c r="A6177" s="21" t="s">
        <v>18385</v>
      </c>
      <c r="B6177" s="22">
        <v>2019</v>
      </c>
      <c r="C6177" s="21" t="s">
        <v>18386</v>
      </c>
      <c r="D6177" s="21" t="s">
        <v>3444</v>
      </c>
      <c r="E6177" s="23"/>
      <c r="F6177" s="23"/>
      <c r="G6177" s="23"/>
      <c r="H6177" s="23"/>
    </row>
    <row r="6178" spans="1:8" x14ac:dyDescent="0.3">
      <c r="A6178" s="21" t="s">
        <v>18387</v>
      </c>
      <c r="B6178" s="22">
        <v>2020</v>
      </c>
      <c r="C6178" s="21" t="s">
        <v>18388</v>
      </c>
      <c r="D6178" s="21" t="s">
        <v>18389</v>
      </c>
      <c r="E6178" s="23"/>
      <c r="F6178" s="23"/>
      <c r="G6178" s="23"/>
      <c r="H6178" s="23"/>
    </row>
    <row r="6179" spans="1:8" x14ac:dyDescent="0.3">
      <c r="A6179" s="21" t="s">
        <v>18390</v>
      </c>
      <c r="B6179" s="22">
        <v>2020</v>
      </c>
      <c r="C6179" s="21" t="s">
        <v>18391</v>
      </c>
      <c r="D6179" s="23"/>
      <c r="E6179" s="23"/>
      <c r="F6179" s="23"/>
      <c r="G6179" s="47" t="s">
        <v>18392</v>
      </c>
      <c r="H6179" s="46"/>
    </row>
    <row r="6180" spans="1:8" x14ac:dyDescent="0.3">
      <c r="A6180" s="21" t="s">
        <v>18393</v>
      </c>
      <c r="B6180" s="22">
        <v>2018</v>
      </c>
      <c r="C6180" s="21" t="s">
        <v>18394</v>
      </c>
      <c r="D6180" s="21" t="s">
        <v>18395</v>
      </c>
      <c r="E6180" s="23"/>
      <c r="F6180" s="23"/>
      <c r="G6180" s="23"/>
      <c r="H6180" s="23"/>
    </row>
    <row r="6181" spans="1:8" x14ac:dyDescent="0.3">
      <c r="A6181" s="21" t="s">
        <v>16839</v>
      </c>
      <c r="B6181" s="22">
        <v>2012</v>
      </c>
      <c r="C6181" s="21" t="s">
        <v>16840</v>
      </c>
      <c r="D6181" s="21" t="s">
        <v>16841</v>
      </c>
      <c r="E6181" s="22">
        <v>2</v>
      </c>
      <c r="F6181" s="22">
        <v>3</v>
      </c>
      <c r="G6181" s="23"/>
      <c r="H6181" s="23"/>
    </row>
    <row r="6182" spans="1:8" x14ac:dyDescent="0.3">
      <c r="A6182" s="21" t="s">
        <v>18396</v>
      </c>
      <c r="B6182" s="22">
        <v>2023</v>
      </c>
      <c r="C6182" s="21" t="s">
        <v>18397</v>
      </c>
      <c r="D6182" s="23"/>
      <c r="E6182" s="23"/>
      <c r="F6182" s="23"/>
      <c r="G6182" s="23"/>
      <c r="H6182" s="23"/>
    </row>
    <row r="6183" spans="1:8" x14ac:dyDescent="0.3">
      <c r="A6183" s="21" t="s">
        <v>18398</v>
      </c>
      <c r="B6183" s="22">
        <v>2021</v>
      </c>
      <c r="C6183" s="21" t="s">
        <v>18399</v>
      </c>
      <c r="D6183" s="21" t="s">
        <v>18400</v>
      </c>
      <c r="E6183" s="23"/>
      <c r="F6183" s="23"/>
      <c r="G6183" s="23"/>
      <c r="H6183" s="23"/>
    </row>
    <row r="6184" spans="1:8" x14ac:dyDescent="0.3">
      <c r="A6184" s="21" t="s">
        <v>16854</v>
      </c>
      <c r="B6184" s="22">
        <v>2020</v>
      </c>
      <c r="C6184" s="21" t="s">
        <v>18401</v>
      </c>
      <c r="D6184" s="21" t="s">
        <v>18402</v>
      </c>
      <c r="E6184" s="23"/>
      <c r="F6184" s="23"/>
      <c r="G6184" s="23"/>
      <c r="H6184" s="23"/>
    </row>
    <row r="6185" spans="1:8" x14ac:dyDescent="0.3">
      <c r="A6185" s="21" t="s">
        <v>16857</v>
      </c>
      <c r="B6185" s="22">
        <v>2021</v>
      </c>
      <c r="C6185" s="21" t="s">
        <v>18403</v>
      </c>
      <c r="D6185" s="21" t="s">
        <v>2097</v>
      </c>
      <c r="E6185" s="22">
        <v>67</v>
      </c>
      <c r="F6185" s="23"/>
      <c r="G6185" s="21" t="s">
        <v>18404</v>
      </c>
      <c r="H6185" s="23"/>
    </row>
    <row r="6186" spans="1:8" x14ac:dyDescent="0.3">
      <c r="A6186" s="21" t="s">
        <v>8476</v>
      </c>
      <c r="B6186" s="22">
        <v>2018</v>
      </c>
      <c r="C6186" s="21" t="s">
        <v>5499</v>
      </c>
      <c r="D6186" s="21" t="s">
        <v>6121</v>
      </c>
      <c r="E6186" s="23"/>
      <c r="F6186" s="23"/>
      <c r="G6186" s="23"/>
      <c r="H6186" s="23"/>
    </row>
    <row r="6187" spans="1:8" x14ac:dyDescent="0.3">
      <c r="A6187" s="21" t="s">
        <v>18405</v>
      </c>
      <c r="B6187" s="22">
        <v>2023</v>
      </c>
      <c r="C6187" s="21" t="s">
        <v>18406</v>
      </c>
      <c r="D6187" s="21" t="s">
        <v>18407</v>
      </c>
      <c r="E6187" s="23"/>
      <c r="F6187" s="23"/>
      <c r="G6187" s="23"/>
      <c r="H6187" s="23"/>
    </row>
    <row r="6188" spans="1:8" x14ac:dyDescent="0.3">
      <c r="A6188" s="21" t="s">
        <v>16869</v>
      </c>
      <c r="B6188" s="22">
        <v>2021</v>
      </c>
      <c r="C6188" s="21" t="s">
        <v>16870</v>
      </c>
      <c r="D6188" s="21" t="s">
        <v>18408</v>
      </c>
      <c r="E6188" s="22">
        <v>1613</v>
      </c>
      <c r="F6188" s="23"/>
      <c r="G6188" s="22">
        <v>73</v>
      </c>
      <c r="H6188" s="23"/>
    </row>
    <row r="6189" spans="1:8" x14ac:dyDescent="0.3">
      <c r="A6189" s="21" t="s">
        <v>14528</v>
      </c>
      <c r="B6189" s="22">
        <v>2021</v>
      </c>
      <c r="C6189" s="21" t="s">
        <v>18409</v>
      </c>
      <c r="D6189" s="21" t="s">
        <v>8776</v>
      </c>
      <c r="E6189" s="22">
        <v>2</v>
      </c>
      <c r="F6189" s="23"/>
      <c r="G6189" s="24">
        <v>45672</v>
      </c>
      <c r="H6189" s="23"/>
    </row>
    <row r="6190" spans="1:8" x14ac:dyDescent="0.3">
      <c r="A6190" s="21" t="s">
        <v>3774</v>
      </c>
      <c r="B6190" s="22">
        <v>1998</v>
      </c>
      <c r="C6190" s="21" t="s">
        <v>3775</v>
      </c>
      <c r="D6190" s="21" t="s">
        <v>18410</v>
      </c>
      <c r="E6190" s="22">
        <v>13</v>
      </c>
      <c r="F6190" s="22">
        <v>1</v>
      </c>
      <c r="G6190" s="24">
        <v>45672</v>
      </c>
      <c r="H6190" s="23"/>
    </row>
    <row r="6191" spans="1:8" x14ac:dyDescent="0.3">
      <c r="A6191" s="21" t="s">
        <v>8598</v>
      </c>
      <c r="B6191" s="22">
        <v>2020</v>
      </c>
      <c r="C6191" s="21" t="s">
        <v>8599</v>
      </c>
      <c r="D6191" s="21" t="s">
        <v>18411</v>
      </c>
      <c r="E6191" s="23"/>
      <c r="F6191" s="23"/>
      <c r="G6191" s="23"/>
      <c r="H6191" s="23"/>
    </row>
    <row r="6192" spans="1:8" x14ac:dyDescent="0.3">
      <c r="A6192" s="21" t="s">
        <v>16887</v>
      </c>
      <c r="B6192" s="22">
        <v>2015</v>
      </c>
      <c r="C6192" s="21" t="s">
        <v>18412</v>
      </c>
      <c r="D6192" s="21" t="s">
        <v>18413</v>
      </c>
      <c r="E6192" s="23"/>
      <c r="F6192" s="23"/>
      <c r="G6192" s="23"/>
      <c r="H6192" s="23"/>
    </row>
    <row r="6193" spans="1:8" x14ac:dyDescent="0.3">
      <c r="A6193" s="21" t="s">
        <v>16891</v>
      </c>
      <c r="B6193" s="22">
        <v>2017</v>
      </c>
      <c r="C6193" s="21" t="s">
        <v>16892</v>
      </c>
      <c r="D6193" s="45" t="s">
        <v>18414</v>
      </c>
      <c r="E6193" s="46"/>
      <c r="F6193" s="23"/>
      <c r="G6193" s="21" t="s">
        <v>18415</v>
      </c>
      <c r="H6193" s="23"/>
    </row>
    <row r="6194" spans="1:8" x14ac:dyDescent="0.3">
      <c r="A6194" s="21" t="s">
        <v>18416</v>
      </c>
      <c r="B6194" s="22">
        <v>2022</v>
      </c>
      <c r="C6194" s="21" t="s">
        <v>18417</v>
      </c>
      <c r="D6194" s="21" t="s">
        <v>18418</v>
      </c>
      <c r="E6194" s="23"/>
      <c r="F6194" s="23"/>
      <c r="G6194" s="23"/>
      <c r="H6194" s="23"/>
    </row>
    <row r="6195" spans="1:8" x14ac:dyDescent="0.3">
      <c r="A6195" s="21" t="s">
        <v>16896</v>
      </c>
      <c r="B6195" s="22">
        <v>2023</v>
      </c>
      <c r="C6195" s="21" t="s">
        <v>16897</v>
      </c>
      <c r="D6195" s="21" t="s">
        <v>18419</v>
      </c>
      <c r="E6195" s="23"/>
      <c r="F6195" s="23"/>
      <c r="G6195" s="23"/>
      <c r="H6195" s="23"/>
    </row>
    <row r="6196" spans="1:8" x14ac:dyDescent="0.3">
      <c r="A6196" s="21" t="s">
        <v>18420</v>
      </c>
      <c r="B6196" s="22">
        <v>2023</v>
      </c>
      <c r="C6196" s="21" t="s">
        <v>16900</v>
      </c>
      <c r="D6196" s="21" t="s">
        <v>18421</v>
      </c>
      <c r="E6196" s="23"/>
      <c r="F6196" s="23"/>
      <c r="G6196" s="23"/>
      <c r="H6196" s="23"/>
    </row>
    <row r="6197" spans="1:8" x14ac:dyDescent="0.3">
      <c r="A6197" s="21" t="s">
        <v>16904</v>
      </c>
      <c r="B6197" s="22">
        <v>2016</v>
      </c>
      <c r="C6197" s="21" t="s">
        <v>18422</v>
      </c>
      <c r="D6197" s="21" t="s">
        <v>18423</v>
      </c>
      <c r="E6197" s="23"/>
      <c r="F6197" s="23"/>
      <c r="G6197" s="23"/>
      <c r="H6197" s="23"/>
    </row>
    <row r="6198" spans="1:8" x14ac:dyDescent="0.3">
      <c r="A6198" s="21" t="s">
        <v>16908</v>
      </c>
      <c r="B6198" s="22">
        <v>2021</v>
      </c>
      <c r="C6198" s="21" t="s">
        <v>18424</v>
      </c>
      <c r="D6198" s="21" t="s">
        <v>18425</v>
      </c>
      <c r="E6198" s="23"/>
      <c r="F6198" s="23"/>
      <c r="G6198" s="23"/>
      <c r="H6198" s="23"/>
    </row>
    <row r="6199" spans="1:8" x14ac:dyDescent="0.3">
      <c r="A6199" s="21" t="s">
        <v>18426</v>
      </c>
      <c r="B6199" s="22">
        <v>2022</v>
      </c>
      <c r="C6199" s="21" t="s">
        <v>16861</v>
      </c>
      <c r="D6199" s="21" t="s">
        <v>2097</v>
      </c>
      <c r="E6199" s="22">
        <v>69</v>
      </c>
      <c r="F6199" s="23"/>
      <c r="G6199" s="21" t="s">
        <v>18427</v>
      </c>
      <c r="H6199" s="23"/>
    </row>
    <row r="6200" spans="1:8" x14ac:dyDescent="0.3">
      <c r="A6200" s="21" t="s">
        <v>18428</v>
      </c>
      <c r="B6200" s="22">
        <v>2008</v>
      </c>
      <c r="C6200" s="21" t="s">
        <v>18429</v>
      </c>
      <c r="D6200" s="45" t="s">
        <v>18430</v>
      </c>
      <c r="E6200" s="46"/>
      <c r="F6200" s="23"/>
      <c r="G6200" s="23"/>
      <c r="H6200" s="23"/>
    </row>
    <row r="6201" spans="1:8" x14ac:dyDescent="0.3">
      <c r="A6201" s="21" t="s">
        <v>16920</v>
      </c>
      <c r="B6201" s="22">
        <v>2020</v>
      </c>
      <c r="C6201" s="21" t="s">
        <v>16921</v>
      </c>
      <c r="D6201" s="45" t="s">
        <v>18431</v>
      </c>
      <c r="E6201" s="46"/>
      <c r="F6201" s="23"/>
      <c r="G6201" s="21" t="s">
        <v>18432</v>
      </c>
      <c r="H6201" s="23"/>
    </row>
    <row r="6202" spans="1:8" x14ac:dyDescent="0.3">
      <c r="A6202" s="21" t="s">
        <v>16923</v>
      </c>
      <c r="B6202" s="22">
        <v>2021</v>
      </c>
      <c r="C6202" s="21" t="s">
        <v>16924</v>
      </c>
      <c r="D6202" s="21" t="s">
        <v>18433</v>
      </c>
      <c r="E6202" s="23"/>
      <c r="F6202" s="23"/>
      <c r="G6202" s="21" t="s">
        <v>18434</v>
      </c>
      <c r="H6202" s="23"/>
    </row>
    <row r="6203" spans="1:8" x14ac:dyDescent="0.3">
      <c r="A6203" s="21" t="s">
        <v>18435</v>
      </c>
      <c r="B6203" s="22">
        <v>2024</v>
      </c>
      <c r="C6203" s="21" t="s">
        <v>18436</v>
      </c>
      <c r="D6203" s="21" t="s">
        <v>18437</v>
      </c>
      <c r="E6203" s="23"/>
      <c r="F6203" s="23"/>
      <c r="G6203" s="23"/>
      <c r="H6203" s="23"/>
    </row>
    <row r="6204" spans="1:8" x14ac:dyDescent="0.3">
      <c r="A6204" s="21" t="s">
        <v>3843</v>
      </c>
      <c r="B6204" s="22">
        <v>2018</v>
      </c>
      <c r="C6204" s="21" t="s">
        <v>3844</v>
      </c>
      <c r="D6204" s="45" t="s">
        <v>18438</v>
      </c>
      <c r="E6204" s="46"/>
      <c r="F6204" s="23"/>
      <c r="G6204" s="21" t="s">
        <v>18439</v>
      </c>
      <c r="H6204" s="23"/>
    </row>
    <row r="6205" spans="1:8" x14ac:dyDescent="0.3">
      <c r="A6205" s="21" t="s">
        <v>18440</v>
      </c>
      <c r="B6205" s="22">
        <v>2021</v>
      </c>
      <c r="C6205" s="21" t="s">
        <v>18441</v>
      </c>
      <c r="D6205" s="45" t="s">
        <v>18442</v>
      </c>
      <c r="E6205" s="46"/>
      <c r="F6205" s="46"/>
      <c r="G6205" s="21" t="s">
        <v>18443</v>
      </c>
      <c r="H6205" s="23"/>
    </row>
    <row r="6206" spans="1:8" x14ac:dyDescent="0.3">
      <c r="A6206" s="21" t="s">
        <v>16939</v>
      </c>
      <c r="B6206" s="22">
        <v>2023</v>
      </c>
      <c r="C6206" s="21" t="s">
        <v>16940</v>
      </c>
      <c r="D6206" s="21" t="s">
        <v>18444</v>
      </c>
      <c r="E6206" s="23"/>
      <c r="F6206" s="23"/>
      <c r="G6206" s="23"/>
      <c r="H6206" s="23"/>
    </row>
    <row r="6207" spans="1:8" x14ac:dyDescent="0.3">
      <c r="A6207" s="21" t="s">
        <v>18445</v>
      </c>
      <c r="B6207" s="22">
        <v>2004</v>
      </c>
      <c r="C6207" s="21" t="s">
        <v>18446</v>
      </c>
      <c r="D6207" s="21" t="s">
        <v>736</v>
      </c>
      <c r="E6207" s="22">
        <v>36</v>
      </c>
      <c r="F6207" s="22">
        <v>3</v>
      </c>
      <c r="G6207" s="21" t="s">
        <v>18447</v>
      </c>
      <c r="H6207" s="23"/>
    </row>
    <row r="6208" spans="1:8" x14ac:dyDescent="0.3">
      <c r="A6208" s="21" t="s">
        <v>18448</v>
      </c>
      <c r="B6208" s="22">
        <v>1996</v>
      </c>
      <c r="C6208" s="21" t="s">
        <v>18449</v>
      </c>
      <c r="D6208" s="21" t="s">
        <v>18450</v>
      </c>
      <c r="E6208" s="22">
        <v>39</v>
      </c>
      <c r="F6208" s="22">
        <v>1</v>
      </c>
      <c r="G6208" s="21" t="s">
        <v>18451</v>
      </c>
      <c r="H6208" s="23"/>
    </row>
    <row r="6209" spans="1:8" x14ac:dyDescent="0.3">
      <c r="A6209" s="21" t="s">
        <v>18452</v>
      </c>
      <c r="B6209" s="22">
        <v>2014</v>
      </c>
      <c r="C6209" s="21" t="s">
        <v>18453</v>
      </c>
      <c r="D6209" s="21" t="s">
        <v>4952</v>
      </c>
      <c r="E6209" s="22">
        <v>19</v>
      </c>
      <c r="F6209" s="22">
        <v>3</v>
      </c>
      <c r="G6209" s="21" t="s">
        <v>18454</v>
      </c>
      <c r="H6209" s="23"/>
    </row>
    <row r="6210" spans="1:8" x14ac:dyDescent="0.3">
      <c r="A6210" s="21" t="s">
        <v>18455</v>
      </c>
      <c r="B6210" s="22">
        <v>1999</v>
      </c>
      <c r="C6210" s="21" t="s">
        <v>18456</v>
      </c>
      <c r="D6210" s="21" t="s">
        <v>18457</v>
      </c>
      <c r="E6210" s="22">
        <v>2</v>
      </c>
      <c r="F6210" s="22">
        <v>11</v>
      </c>
      <c r="G6210" s="21" t="s">
        <v>18458</v>
      </c>
      <c r="H6210" s="23"/>
    </row>
    <row r="6211" spans="1:8" x14ac:dyDescent="0.3">
      <c r="A6211" s="21" t="s">
        <v>18459</v>
      </c>
      <c r="B6211" s="22">
        <v>2011</v>
      </c>
      <c r="C6211" s="21" t="s">
        <v>18460</v>
      </c>
      <c r="D6211" s="21" t="s">
        <v>9565</v>
      </c>
      <c r="E6211" s="22">
        <v>27</v>
      </c>
      <c r="F6211" s="22">
        <v>4</v>
      </c>
      <c r="G6211" s="21" t="s">
        <v>18461</v>
      </c>
      <c r="H6211" s="23"/>
    </row>
    <row r="6212" spans="1:8" x14ac:dyDescent="0.3">
      <c r="A6212" s="21" t="s">
        <v>18462</v>
      </c>
      <c r="B6212" s="22">
        <v>2013</v>
      </c>
      <c r="C6212" s="21" t="s">
        <v>18463</v>
      </c>
      <c r="D6212" s="21" t="s">
        <v>2724</v>
      </c>
      <c r="E6212" s="22">
        <v>64</v>
      </c>
      <c r="F6212" s="22">
        <v>8</v>
      </c>
      <c r="G6212" s="21" t="s">
        <v>18464</v>
      </c>
      <c r="H6212" s="23"/>
    </row>
    <row r="6213" spans="1:8" x14ac:dyDescent="0.3">
      <c r="A6213" s="21" t="s">
        <v>18465</v>
      </c>
      <c r="B6213" s="22">
        <v>2016</v>
      </c>
      <c r="C6213" s="21" t="s">
        <v>18466</v>
      </c>
      <c r="D6213" s="21" t="s">
        <v>15142</v>
      </c>
      <c r="E6213" s="22">
        <v>101</v>
      </c>
      <c r="F6213" s="22">
        <v>8</v>
      </c>
      <c r="G6213" s="21" t="s">
        <v>18467</v>
      </c>
      <c r="H6213" s="23"/>
    </row>
    <row r="6214" spans="1:8" x14ac:dyDescent="0.3">
      <c r="A6214" s="21" t="s">
        <v>18468</v>
      </c>
      <c r="B6214" s="22">
        <v>2015</v>
      </c>
      <c r="C6214" s="21" t="s">
        <v>18469</v>
      </c>
      <c r="D6214" s="21" t="s">
        <v>18450</v>
      </c>
      <c r="E6214" s="22">
        <v>58</v>
      </c>
      <c r="F6214" s="22">
        <v>5</v>
      </c>
      <c r="G6214" s="21" t="s">
        <v>18470</v>
      </c>
      <c r="H6214" s="23"/>
    </row>
    <row r="6215" spans="1:8" x14ac:dyDescent="0.3">
      <c r="A6215" s="21" t="s">
        <v>18471</v>
      </c>
      <c r="B6215" s="22">
        <v>2009</v>
      </c>
      <c r="C6215" s="21" t="s">
        <v>18472</v>
      </c>
      <c r="D6215" s="21" t="s">
        <v>15142</v>
      </c>
      <c r="E6215" s="22">
        <v>94</v>
      </c>
      <c r="F6215" s="22">
        <v>5</v>
      </c>
      <c r="G6215" s="21" t="s">
        <v>18473</v>
      </c>
      <c r="H6215" s="23"/>
    </row>
    <row r="6216" spans="1:8" x14ac:dyDescent="0.3">
      <c r="A6216" s="21" t="s">
        <v>18474</v>
      </c>
      <c r="B6216" s="22">
        <v>1979</v>
      </c>
      <c r="C6216" s="21" t="s">
        <v>18475</v>
      </c>
      <c r="D6216" s="21" t="s">
        <v>18476</v>
      </c>
      <c r="E6216" s="22">
        <v>240</v>
      </c>
      <c r="F6216" s="22">
        <v>5</v>
      </c>
      <c r="G6216" s="21" t="s">
        <v>3176</v>
      </c>
      <c r="H6216" s="23"/>
    </row>
    <row r="6217" spans="1:8" x14ac:dyDescent="0.3">
      <c r="A6217" s="21" t="s">
        <v>18477</v>
      </c>
      <c r="B6217" s="22">
        <v>2007</v>
      </c>
      <c r="C6217" s="21" t="s">
        <v>18478</v>
      </c>
      <c r="D6217" s="21" t="s">
        <v>3064</v>
      </c>
      <c r="E6217" s="22">
        <v>2</v>
      </c>
      <c r="F6217" s="22">
        <v>4</v>
      </c>
      <c r="G6217" s="21" t="s">
        <v>18479</v>
      </c>
      <c r="H6217" s="23"/>
    </row>
    <row r="6218" spans="1:8" x14ac:dyDescent="0.3">
      <c r="A6218" s="21" t="s">
        <v>18480</v>
      </c>
      <c r="B6218" s="22">
        <v>2011</v>
      </c>
      <c r="C6218" s="21" t="s">
        <v>18481</v>
      </c>
      <c r="D6218" s="21" t="s">
        <v>18457</v>
      </c>
      <c r="E6218" s="22">
        <v>14</v>
      </c>
      <c r="F6218" s="22">
        <v>11</v>
      </c>
      <c r="G6218" s="22">
        <v>1468</v>
      </c>
      <c r="H6218" s="23"/>
    </row>
    <row r="6219" spans="1:8" x14ac:dyDescent="0.3">
      <c r="A6219" s="21" t="s">
        <v>18482</v>
      </c>
      <c r="B6219" s="22">
        <v>2001</v>
      </c>
      <c r="C6219" s="21" t="s">
        <v>18483</v>
      </c>
      <c r="D6219" s="21" t="s">
        <v>18484</v>
      </c>
      <c r="E6219" s="22">
        <v>21</v>
      </c>
      <c r="F6219" s="22">
        <v>18</v>
      </c>
      <c r="G6219" s="45" t="s">
        <v>18485</v>
      </c>
      <c r="H6219" s="46"/>
    </row>
    <row r="6220" spans="1:8" x14ac:dyDescent="0.3">
      <c r="A6220" s="21" t="s">
        <v>18486</v>
      </c>
      <c r="B6220" s="22">
        <v>2018</v>
      </c>
      <c r="C6220" s="21" t="s">
        <v>18487</v>
      </c>
      <c r="D6220" s="21" t="s">
        <v>437</v>
      </c>
      <c r="E6220" s="22">
        <v>78</v>
      </c>
      <c r="F6220" s="23"/>
      <c r="G6220" s="21" t="s">
        <v>18488</v>
      </c>
      <c r="H6220" s="23"/>
    </row>
    <row r="6221" spans="1:8" x14ac:dyDescent="0.3">
      <c r="A6221" s="21" t="s">
        <v>18489</v>
      </c>
      <c r="B6221" s="22">
        <v>2011</v>
      </c>
      <c r="C6221" s="21" t="s">
        <v>18490</v>
      </c>
      <c r="D6221" s="21" t="s">
        <v>18491</v>
      </c>
      <c r="E6221" s="22">
        <v>110</v>
      </c>
      <c r="F6221" s="22">
        <v>5</v>
      </c>
      <c r="G6221" s="21" t="s">
        <v>18492</v>
      </c>
      <c r="H6221" s="23"/>
    </row>
    <row r="6222" spans="1:8" x14ac:dyDescent="0.3">
      <c r="A6222" s="21" t="s">
        <v>18493</v>
      </c>
      <c r="B6222" s="22">
        <v>2018</v>
      </c>
      <c r="C6222" s="21" t="s">
        <v>18494</v>
      </c>
      <c r="D6222" s="21" t="s">
        <v>9570</v>
      </c>
      <c r="E6222" s="22">
        <v>55</v>
      </c>
      <c r="F6222" s="22">
        <v>4</v>
      </c>
      <c r="G6222" s="21" t="s">
        <v>18495</v>
      </c>
      <c r="H6222" s="23"/>
    </row>
    <row r="6223" spans="1:8" x14ac:dyDescent="0.3">
      <c r="A6223" s="21" t="s">
        <v>18496</v>
      </c>
      <c r="B6223" s="22">
        <v>2013</v>
      </c>
      <c r="C6223" s="21" t="s">
        <v>18497</v>
      </c>
      <c r="D6223" s="23"/>
      <c r="E6223" s="23"/>
      <c r="F6223" s="23"/>
      <c r="G6223" s="23"/>
      <c r="H6223" s="23"/>
    </row>
    <row r="6224" spans="1:8" x14ac:dyDescent="0.3">
      <c r="A6224" s="21" t="s">
        <v>18498</v>
      </c>
      <c r="B6224" s="22">
        <v>2004</v>
      </c>
      <c r="C6224" s="21" t="s">
        <v>18499</v>
      </c>
      <c r="D6224" s="21" t="s">
        <v>8441</v>
      </c>
      <c r="E6224" s="22">
        <v>94</v>
      </c>
      <c r="F6224" s="22">
        <v>2</v>
      </c>
      <c r="G6224" s="21" t="s">
        <v>18500</v>
      </c>
      <c r="H6224" s="23"/>
    </row>
    <row r="6225" spans="1:8" x14ac:dyDescent="0.3">
      <c r="A6225" s="21" t="s">
        <v>18501</v>
      </c>
      <c r="B6225" s="22">
        <v>2018</v>
      </c>
      <c r="C6225" s="21" t="s">
        <v>18502</v>
      </c>
      <c r="D6225" s="21" t="s">
        <v>18503</v>
      </c>
      <c r="E6225" s="22">
        <v>47</v>
      </c>
      <c r="F6225" s="22">
        <v>1</v>
      </c>
      <c r="G6225" s="21" t="s">
        <v>18504</v>
      </c>
      <c r="H6225" s="23"/>
    </row>
    <row r="6226" spans="1:8" x14ac:dyDescent="0.3">
      <c r="A6226" s="21" t="s">
        <v>18505</v>
      </c>
      <c r="B6226" s="22">
        <v>2016</v>
      </c>
      <c r="C6226" s="21" t="s">
        <v>18506</v>
      </c>
      <c r="D6226" s="21" t="s">
        <v>437</v>
      </c>
      <c r="E6226" s="22">
        <v>55</v>
      </c>
      <c r="F6226" s="23"/>
      <c r="G6226" s="21" t="s">
        <v>18507</v>
      </c>
      <c r="H6226" s="23"/>
    </row>
    <row r="6227" spans="1:8" x14ac:dyDescent="0.3">
      <c r="A6227" s="21" t="s">
        <v>18508</v>
      </c>
      <c r="B6227" s="22">
        <v>2017</v>
      </c>
      <c r="C6227" s="21" t="s">
        <v>18509</v>
      </c>
      <c r="D6227" s="21" t="s">
        <v>1282</v>
      </c>
      <c r="E6227" s="22">
        <v>28</v>
      </c>
      <c r="F6227" s="22">
        <v>2</v>
      </c>
      <c r="G6227" s="21" t="s">
        <v>18510</v>
      </c>
      <c r="H6227" s="23"/>
    </row>
    <row r="6228" spans="1:8" x14ac:dyDescent="0.3">
      <c r="A6228" s="21" t="s">
        <v>18511</v>
      </c>
      <c r="B6228" s="22">
        <v>2011</v>
      </c>
      <c r="C6228" s="21" t="s">
        <v>18512</v>
      </c>
      <c r="D6228" s="21" t="s">
        <v>18450</v>
      </c>
      <c r="E6228" s="22">
        <v>54</v>
      </c>
      <c r="F6228" s="22">
        <v>5</v>
      </c>
      <c r="G6228" s="21" t="s">
        <v>18513</v>
      </c>
      <c r="H6228" s="23"/>
    </row>
    <row r="6229" spans="1:8" x14ac:dyDescent="0.3">
      <c r="A6229" s="21" t="s">
        <v>18514</v>
      </c>
      <c r="B6229" s="22">
        <v>2014</v>
      </c>
      <c r="C6229" s="21" t="s">
        <v>18515</v>
      </c>
      <c r="D6229" s="21" t="s">
        <v>2271</v>
      </c>
      <c r="E6229" s="22">
        <v>64</v>
      </c>
      <c r="F6229" s="22">
        <v>4</v>
      </c>
      <c r="G6229" s="21" t="s">
        <v>18516</v>
      </c>
      <c r="H6229" s="23"/>
    </row>
    <row r="6230" spans="1:8" x14ac:dyDescent="0.3">
      <c r="A6230" s="21" t="s">
        <v>18517</v>
      </c>
      <c r="B6230" s="22">
        <v>1996</v>
      </c>
      <c r="C6230" s="21" t="s">
        <v>18518</v>
      </c>
      <c r="D6230" s="21" t="s">
        <v>15953</v>
      </c>
      <c r="E6230" s="22">
        <v>334</v>
      </c>
      <c r="F6230" s="22">
        <v>14</v>
      </c>
      <c r="G6230" s="21" t="s">
        <v>18519</v>
      </c>
      <c r="H6230" s="23"/>
    </row>
    <row r="6231" spans="1:8" x14ac:dyDescent="0.3">
      <c r="A6231" s="21" t="s">
        <v>18520</v>
      </c>
      <c r="B6231" s="22">
        <v>2017</v>
      </c>
      <c r="C6231" s="21" t="s">
        <v>18521</v>
      </c>
      <c r="D6231" s="21" t="s">
        <v>3071</v>
      </c>
      <c r="E6231" s="23"/>
      <c r="F6231" s="23"/>
      <c r="G6231" s="23"/>
      <c r="H6231" s="27" t="s">
        <v>18522</v>
      </c>
    </row>
    <row r="6232" spans="1:8" x14ac:dyDescent="0.3">
      <c r="A6232" s="21" t="s">
        <v>18523</v>
      </c>
      <c r="B6232" s="22">
        <v>2018</v>
      </c>
      <c r="C6232" s="21" t="s">
        <v>18524</v>
      </c>
      <c r="D6232" s="21" t="s">
        <v>3983</v>
      </c>
      <c r="E6232" s="22">
        <v>9</v>
      </c>
      <c r="F6232" s="23"/>
      <c r="G6232" s="23"/>
      <c r="H6232" s="23"/>
    </row>
    <row r="6233" spans="1:8" x14ac:dyDescent="0.3">
      <c r="A6233" s="21" t="s">
        <v>18525</v>
      </c>
      <c r="B6233" s="22">
        <v>2011</v>
      </c>
      <c r="C6233" s="21" t="s">
        <v>18526</v>
      </c>
      <c r="D6233" s="21" t="s">
        <v>18527</v>
      </c>
      <c r="E6233" s="22">
        <v>22</v>
      </c>
      <c r="F6233" s="22">
        <v>5</v>
      </c>
      <c r="G6233" s="21" t="s">
        <v>18528</v>
      </c>
      <c r="H6233" s="23"/>
    </row>
    <row r="6234" spans="1:8" x14ac:dyDescent="0.3">
      <c r="A6234" s="21" t="s">
        <v>18529</v>
      </c>
      <c r="B6234" s="22">
        <v>2015</v>
      </c>
      <c r="C6234" s="21" t="s">
        <v>18530</v>
      </c>
      <c r="D6234" s="21" t="s">
        <v>7216</v>
      </c>
      <c r="E6234" s="22">
        <v>39</v>
      </c>
      <c r="F6234" s="22">
        <v>2</v>
      </c>
      <c r="G6234" s="21" t="s">
        <v>18531</v>
      </c>
      <c r="H6234" s="23"/>
    </row>
    <row r="6235" spans="1:8" x14ac:dyDescent="0.3">
      <c r="A6235" s="21" t="s">
        <v>18532</v>
      </c>
      <c r="B6235" s="22">
        <v>2017</v>
      </c>
      <c r="C6235" s="21" t="s">
        <v>18533</v>
      </c>
      <c r="D6235" s="21" t="s">
        <v>17436</v>
      </c>
      <c r="E6235" s="22">
        <v>63</v>
      </c>
      <c r="F6235" s="22">
        <v>12</v>
      </c>
      <c r="G6235" s="21" t="s">
        <v>18534</v>
      </c>
      <c r="H6235" s="23"/>
    </row>
    <row r="6236" spans="1:8" x14ac:dyDescent="0.3">
      <c r="A6236" s="21" t="s">
        <v>18535</v>
      </c>
      <c r="B6236" s="22">
        <v>2003</v>
      </c>
      <c r="C6236" s="21" t="s">
        <v>18536</v>
      </c>
      <c r="D6236" s="21" t="s">
        <v>18537</v>
      </c>
      <c r="E6236" s="22">
        <v>52</v>
      </c>
      <c r="F6236" s="22">
        <v>3</v>
      </c>
      <c r="G6236" s="21" t="s">
        <v>18538</v>
      </c>
      <c r="H6236" s="23"/>
    </row>
    <row r="6237" spans="1:8" x14ac:dyDescent="0.3">
      <c r="A6237" s="21" t="s">
        <v>18539</v>
      </c>
      <c r="B6237" s="22">
        <v>2016</v>
      </c>
      <c r="C6237" s="21" t="s">
        <v>18540</v>
      </c>
      <c r="D6237" s="21" t="s">
        <v>8147</v>
      </c>
      <c r="E6237" s="22">
        <v>27</v>
      </c>
      <c r="F6237" s="22">
        <v>3</v>
      </c>
      <c r="G6237" s="21" t="s">
        <v>18541</v>
      </c>
      <c r="H6237" s="23"/>
    </row>
    <row r="6238" spans="1:8" x14ac:dyDescent="0.3">
      <c r="A6238" s="21" t="s">
        <v>18539</v>
      </c>
      <c r="B6238" s="22">
        <v>2018</v>
      </c>
      <c r="C6238" s="21" t="s">
        <v>18542</v>
      </c>
      <c r="D6238" s="21" t="s">
        <v>7216</v>
      </c>
      <c r="E6238" s="22">
        <v>42</v>
      </c>
      <c r="F6238" s="22">
        <v>3</v>
      </c>
      <c r="G6238" s="21" t="s">
        <v>18543</v>
      </c>
      <c r="H6238" s="23"/>
    </row>
    <row r="6239" spans="1:8" x14ac:dyDescent="0.3">
      <c r="A6239" s="21" t="s">
        <v>18544</v>
      </c>
      <c r="B6239" s="22">
        <v>2017</v>
      </c>
      <c r="C6239" s="21" t="s">
        <v>18545</v>
      </c>
      <c r="D6239" s="21" t="s">
        <v>18546</v>
      </c>
      <c r="E6239" s="22">
        <v>141</v>
      </c>
      <c r="F6239" s="23"/>
      <c r="G6239" s="21" t="s">
        <v>16517</v>
      </c>
      <c r="H6239" s="23"/>
    </row>
    <row r="6240" spans="1:8" x14ac:dyDescent="0.3">
      <c r="A6240" s="21" t="s">
        <v>18547</v>
      </c>
      <c r="B6240" s="22">
        <v>2018</v>
      </c>
      <c r="C6240" s="21" t="s">
        <v>18548</v>
      </c>
      <c r="D6240" s="21" t="s">
        <v>8147</v>
      </c>
      <c r="E6240" s="22">
        <v>29</v>
      </c>
      <c r="F6240" s="22">
        <v>2</v>
      </c>
      <c r="G6240" s="21" t="s">
        <v>18549</v>
      </c>
      <c r="H6240" s="23"/>
    </row>
    <row r="6241" spans="1:8" x14ac:dyDescent="0.3">
      <c r="A6241" s="21" t="s">
        <v>18550</v>
      </c>
      <c r="B6241" s="22">
        <v>2011</v>
      </c>
      <c r="C6241" s="21" t="s">
        <v>18551</v>
      </c>
      <c r="D6241" s="21" t="s">
        <v>18552</v>
      </c>
      <c r="E6241" s="22">
        <v>21</v>
      </c>
      <c r="F6241" s="22">
        <v>23</v>
      </c>
      <c r="G6241" s="21" t="s">
        <v>18553</v>
      </c>
      <c r="H6241" s="23"/>
    </row>
    <row r="6242" spans="1:8" x14ac:dyDescent="0.3">
      <c r="A6242" s="21" t="s">
        <v>18554</v>
      </c>
      <c r="B6242" s="22">
        <v>2005</v>
      </c>
      <c r="C6242" s="21" t="s">
        <v>18555</v>
      </c>
      <c r="D6242" s="21" t="s">
        <v>18527</v>
      </c>
      <c r="E6242" s="23"/>
      <c r="F6242" s="23"/>
      <c r="G6242" s="23"/>
      <c r="H6242" s="23"/>
    </row>
    <row r="6243" spans="1:8" x14ac:dyDescent="0.3">
      <c r="A6243" s="21" t="s">
        <v>18556</v>
      </c>
      <c r="B6243" s="22">
        <v>2017</v>
      </c>
      <c r="C6243" s="21" t="s">
        <v>18557</v>
      </c>
      <c r="D6243" s="21" t="s">
        <v>9565</v>
      </c>
      <c r="E6243" s="22">
        <v>34</v>
      </c>
      <c r="F6243" s="22">
        <v>2</v>
      </c>
      <c r="G6243" s="21" t="s">
        <v>18558</v>
      </c>
      <c r="H6243" s="23"/>
    </row>
    <row r="6244" spans="1:8" x14ac:dyDescent="0.3">
      <c r="A6244" s="21" t="s">
        <v>18559</v>
      </c>
      <c r="B6244" s="22">
        <v>1999</v>
      </c>
      <c r="C6244" s="21" t="s">
        <v>18560</v>
      </c>
      <c r="D6244" s="21" t="s">
        <v>15695</v>
      </c>
      <c r="E6244" s="22">
        <v>25</v>
      </c>
      <c r="F6244" s="22">
        <v>2</v>
      </c>
      <c r="G6244" s="21" t="s">
        <v>18561</v>
      </c>
      <c r="H6244" s="23"/>
    </row>
    <row r="6245" spans="1:8" x14ac:dyDescent="0.3">
      <c r="A6245" s="21" t="s">
        <v>18562</v>
      </c>
      <c r="B6245" s="22">
        <v>1999</v>
      </c>
      <c r="C6245" s="21" t="s">
        <v>18563</v>
      </c>
      <c r="D6245" s="21" t="s">
        <v>18527</v>
      </c>
      <c r="E6245" s="22">
        <v>10</v>
      </c>
      <c r="F6245" s="22">
        <v>6</v>
      </c>
      <c r="G6245" s="21" t="s">
        <v>18564</v>
      </c>
      <c r="H6245" s="23"/>
    </row>
    <row r="6246" spans="1:8" x14ac:dyDescent="0.3">
      <c r="A6246" s="21" t="s">
        <v>18565</v>
      </c>
      <c r="B6246" s="22">
        <v>2019</v>
      </c>
      <c r="C6246" s="21" t="s">
        <v>18566</v>
      </c>
      <c r="D6246" s="21" t="s">
        <v>18567</v>
      </c>
      <c r="E6246" s="22">
        <v>5</v>
      </c>
      <c r="F6246" s="22">
        <v>1</v>
      </c>
      <c r="G6246" s="21" t="s">
        <v>18568</v>
      </c>
      <c r="H6246" s="23"/>
    </row>
    <row r="6247" spans="1:8" x14ac:dyDescent="0.3">
      <c r="A6247" s="21" t="s">
        <v>18569</v>
      </c>
      <c r="B6247" s="22">
        <v>2017</v>
      </c>
      <c r="C6247" s="21" t="s">
        <v>18570</v>
      </c>
      <c r="D6247" s="45" t="s">
        <v>18571</v>
      </c>
      <c r="E6247" s="46"/>
      <c r="F6247" s="46"/>
      <c r="G6247" s="46"/>
      <c r="H6247" s="46"/>
    </row>
    <row r="6248" spans="1:8" x14ac:dyDescent="0.3">
      <c r="A6248" s="21" t="s">
        <v>18572</v>
      </c>
      <c r="B6248" s="22">
        <v>2006</v>
      </c>
      <c r="C6248" s="21" t="s">
        <v>18573</v>
      </c>
      <c r="D6248" s="21" t="s">
        <v>4952</v>
      </c>
      <c r="E6248" s="22">
        <v>11</v>
      </c>
      <c r="F6248" s="22">
        <v>3</v>
      </c>
      <c r="G6248" s="21" t="s">
        <v>18574</v>
      </c>
      <c r="H6248" s="23"/>
    </row>
    <row r="6249" spans="1:8" x14ac:dyDescent="0.3">
      <c r="A6249" s="21" t="s">
        <v>18575</v>
      </c>
      <c r="B6249" s="22">
        <v>2015</v>
      </c>
      <c r="C6249" s="21" t="s">
        <v>18576</v>
      </c>
      <c r="D6249" s="21" t="s">
        <v>9565</v>
      </c>
      <c r="E6249" s="23"/>
      <c r="F6249" s="23"/>
      <c r="G6249" s="23"/>
      <c r="H6249" s="23"/>
    </row>
    <row r="6250" spans="1:8" x14ac:dyDescent="0.3">
      <c r="A6250" s="21" t="s">
        <v>18577</v>
      </c>
      <c r="B6250" s="22">
        <v>2012</v>
      </c>
      <c r="C6250" s="21" t="s">
        <v>18578</v>
      </c>
      <c r="D6250" s="21" t="s">
        <v>18579</v>
      </c>
      <c r="E6250" s="23"/>
      <c r="F6250" s="23"/>
      <c r="G6250" s="23"/>
      <c r="H6250" s="23"/>
    </row>
    <row r="6251" spans="1:8" x14ac:dyDescent="0.3">
      <c r="A6251" s="21" t="s">
        <v>18580</v>
      </c>
      <c r="B6251" s="22">
        <v>2018</v>
      </c>
      <c r="C6251" s="21" t="s">
        <v>18581</v>
      </c>
      <c r="D6251" s="45" t="s">
        <v>18582</v>
      </c>
      <c r="E6251" s="46"/>
      <c r="F6251" s="23"/>
      <c r="G6251" s="21" t="s">
        <v>1950</v>
      </c>
      <c r="H6251" s="23"/>
    </row>
    <row r="6252" spans="1:8" x14ac:dyDescent="0.3">
      <c r="A6252" s="21" t="s">
        <v>914</v>
      </c>
      <c r="B6252" s="22">
        <v>2014</v>
      </c>
      <c r="C6252" s="21" t="s">
        <v>915</v>
      </c>
      <c r="D6252" s="45" t="s">
        <v>18583</v>
      </c>
      <c r="E6252" s="46"/>
      <c r="F6252" s="23"/>
      <c r="G6252" s="21" t="s">
        <v>917</v>
      </c>
      <c r="H6252" s="23"/>
    </row>
    <row r="6253" spans="1:8" x14ac:dyDescent="0.3">
      <c r="A6253" s="21" t="s">
        <v>18584</v>
      </c>
      <c r="B6253" s="22">
        <v>2011</v>
      </c>
      <c r="C6253" s="21" t="s">
        <v>18585</v>
      </c>
      <c r="D6253" s="21" t="s">
        <v>18586</v>
      </c>
      <c r="E6253" s="22">
        <v>93</v>
      </c>
      <c r="F6253" s="22">
        <v>4</v>
      </c>
      <c r="G6253" s="21" t="s">
        <v>18587</v>
      </c>
      <c r="H6253" s="23"/>
    </row>
    <row r="6254" spans="1:8" x14ac:dyDescent="0.3">
      <c r="A6254" s="21" t="s">
        <v>18588</v>
      </c>
      <c r="B6254" s="22">
        <v>2012</v>
      </c>
      <c r="C6254" s="21" t="s">
        <v>18579</v>
      </c>
      <c r="D6254" s="21" t="s">
        <v>18579</v>
      </c>
      <c r="E6254" s="23"/>
      <c r="F6254" s="23"/>
      <c r="G6254" s="23"/>
      <c r="H6254" s="23"/>
    </row>
    <row r="6255" spans="1:8" x14ac:dyDescent="0.3">
      <c r="A6255" s="21" t="s">
        <v>18589</v>
      </c>
      <c r="B6255" s="22">
        <v>2017</v>
      </c>
      <c r="C6255" s="21" t="s">
        <v>18590</v>
      </c>
      <c r="D6255" s="45" t="s">
        <v>18591</v>
      </c>
      <c r="E6255" s="46"/>
      <c r="F6255" s="23"/>
      <c r="G6255" s="21" t="s">
        <v>18592</v>
      </c>
      <c r="H6255" s="23"/>
    </row>
    <row r="6256" spans="1:8" x14ac:dyDescent="0.3">
      <c r="A6256" s="21" t="s">
        <v>18593</v>
      </c>
      <c r="B6256" s="22">
        <v>1986</v>
      </c>
      <c r="C6256" s="21" t="s">
        <v>18594</v>
      </c>
      <c r="D6256" s="21" t="s">
        <v>18595</v>
      </c>
      <c r="E6256" s="23"/>
      <c r="F6256" s="23"/>
      <c r="G6256" s="23"/>
      <c r="H6256" s="23"/>
    </row>
    <row r="6257" spans="1:8" x14ac:dyDescent="0.3">
      <c r="A6257" s="21" t="s">
        <v>18596</v>
      </c>
      <c r="B6257" s="22">
        <v>2018</v>
      </c>
      <c r="C6257" s="21" t="s">
        <v>18597</v>
      </c>
      <c r="D6257" s="21" t="s">
        <v>736</v>
      </c>
      <c r="E6257" s="22">
        <v>113</v>
      </c>
      <c r="F6257" s="23"/>
      <c r="G6257" s="21" t="s">
        <v>6834</v>
      </c>
      <c r="H6257" s="23"/>
    </row>
    <row r="6258" spans="1:8" x14ac:dyDescent="0.3">
      <c r="A6258" s="21" t="s">
        <v>18598</v>
      </c>
      <c r="B6258" s="22">
        <v>2016</v>
      </c>
      <c r="C6258" s="21" t="s">
        <v>18599</v>
      </c>
      <c r="D6258" s="21" t="s">
        <v>8147</v>
      </c>
      <c r="E6258" s="22">
        <v>27</v>
      </c>
      <c r="F6258" s="22">
        <v>1</v>
      </c>
      <c r="G6258" s="21" t="s">
        <v>760</v>
      </c>
      <c r="H6258" s="23"/>
    </row>
    <row r="6259" spans="1:8" x14ac:dyDescent="0.3">
      <c r="A6259" s="21" t="s">
        <v>18600</v>
      </c>
      <c r="B6259" s="22">
        <v>2010</v>
      </c>
      <c r="C6259" s="21" t="s">
        <v>18601</v>
      </c>
      <c r="D6259" s="21" t="s">
        <v>7216</v>
      </c>
      <c r="E6259" s="22">
        <v>35</v>
      </c>
      <c r="F6259" s="22">
        <v>1</v>
      </c>
      <c r="G6259" s="21" t="s">
        <v>18602</v>
      </c>
      <c r="H6259" s="23"/>
    </row>
    <row r="6260" spans="1:8" x14ac:dyDescent="0.3">
      <c r="A6260" s="21" t="s">
        <v>18603</v>
      </c>
      <c r="B6260" s="22">
        <v>2009</v>
      </c>
      <c r="C6260" s="21" t="s">
        <v>18604</v>
      </c>
      <c r="D6260" s="21" t="s">
        <v>18605</v>
      </c>
      <c r="E6260" s="22">
        <v>46</v>
      </c>
      <c r="F6260" s="22">
        <v>8</v>
      </c>
      <c r="G6260" s="21" t="s">
        <v>18606</v>
      </c>
      <c r="H6260" s="23"/>
    </row>
    <row r="6261" spans="1:8" x14ac:dyDescent="0.3">
      <c r="A6261" s="21" t="s">
        <v>18607</v>
      </c>
      <c r="B6261" s="22">
        <v>2019</v>
      </c>
      <c r="C6261" s="21" t="s">
        <v>18608</v>
      </c>
      <c r="D6261" s="21" t="s">
        <v>4818</v>
      </c>
      <c r="E6261" s="23"/>
      <c r="F6261" s="23"/>
      <c r="G6261" s="23"/>
      <c r="H6261" s="23"/>
    </row>
    <row r="6262" spans="1:8" x14ac:dyDescent="0.3">
      <c r="A6262" s="21" t="s">
        <v>18609</v>
      </c>
      <c r="B6262" s="22">
        <v>2016</v>
      </c>
      <c r="C6262" s="21" t="s">
        <v>18610</v>
      </c>
      <c r="D6262" s="21" t="s">
        <v>8147</v>
      </c>
      <c r="E6262" s="22">
        <v>27</v>
      </c>
      <c r="F6262" s="22">
        <v>4</v>
      </c>
      <c r="G6262" s="21" t="s">
        <v>17264</v>
      </c>
      <c r="H6262" s="23"/>
    </row>
    <row r="6263" spans="1:8" x14ac:dyDescent="0.3">
      <c r="A6263" s="21" t="s">
        <v>18611</v>
      </c>
      <c r="B6263" s="22">
        <v>2013</v>
      </c>
      <c r="C6263" s="21" t="s">
        <v>18612</v>
      </c>
      <c r="D6263" s="23"/>
      <c r="E6263" s="23"/>
      <c r="F6263" s="23"/>
      <c r="G6263" s="23"/>
      <c r="H6263" s="23"/>
    </row>
    <row r="6264" spans="1:8" x14ac:dyDescent="0.3">
      <c r="A6264" s="21" t="s">
        <v>18613</v>
      </c>
      <c r="B6264" s="22">
        <v>2003</v>
      </c>
      <c r="C6264" s="21" t="s">
        <v>18614</v>
      </c>
      <c r="D6264" s="21" t="s">
        <v>8147</v>
      </c>
      <c r="E6264" s="22">
        <v>14</v>
      </c>
      <c r="F6264" s="22">
        <v>1</v>
      </c>
      <c r="G6264" s="21" t="s">
        <v>18615</v>
      </c>
      <c r="H6264" s="23"/>
    </row>
    <row r="6265" spans="1:8" x14ac:dyDescent="0.3">
      <c r="A6265" s="21" t="s">
        <v>18616</v>
      </c>
      <c r="B6265" s="22">
        <v>1976</v>
      </c>
      <c r="C6265" s="21" t="s">
        <v>18617</v>
      </c>
      <c r="D6265" s="21" t="s">
        <v>1298</v>
      </c>
      <c r="E6265" s="22">
        <v>261</v>
      </c>
      <c r="F6265" s="22">
        <v>5562</v>
      </c>
      <c r="G6265" s="21" t="s">
        <v>18618</v>
      </c>
      <c r="H6265" s="23"/>
    </row>
    <row r="6266" spans="1:8" x14ac:dyDescent="0.3">
      <c r="A6266" s="21" t="s">
        <v>18619</v>
      </c>
      <c r="B6266" s="22">
        <v>2008</v>
      </c>
      <c r="C6266" s="21" t="s">
        <v>18620</v>
      </c>
      <c r="D6266" s="21" t="s">
        <v>8147</v>
      </c>
      <c r="E6266" s="22">
        <v>19</v>
      </c>
      <c r="F6266" s="22">
        <v>4</v>
      </c>
      <c r="G6266" s="21" t="s">
        <v>18621</v>
      </c>
      <c r="H6266" s="23"/>
    </row>
    <row r="6267" spans="1:8" x14ac:dyDescent="0.3">
      <c r="A6267" s="21" t="s">
        <v>18622</v>
      </c>
      <c r="B6267" s="22">
        <v>2012</v>
      </c>
      <c r="C6267" s="21" t="s">
        <v>18623</v>
      </c>
      <c r="D6267" s="21" t="s">
        <v>437</v>
      </c>
      <c r="E6267" s="22">
        <v>28</v>
      </c>
      <c r="F6267" s="22">
        <v>3</v>
      </c>
      <c r="G6267" s="21" t="s">
        <v>18624</v>
      </c>
      <c r="H6267" s="23"/>
    </row>
    <row r="6268" spans="1:8" x14ac:dyDescent="0.3">
      <c r="A6268" s="21" t="s">
        <v>18625</v>
      </c>
      <c r="B6268" s="22">
        <v>2000</v>
      </c>
      <c r="C6268" s="21" t="s">
        <v>18626</v>
      </c>
      <c r="D6268" s="21" t="s">
        <v>1351</v>
      </c>
      <c r="E6268" s="22">
        <v>126</v>
      </c>
      <c r="F6268" s="22">
        <v>2</v>
      </c>
      <c r="G6268" s="21" t="s">
        <v>18627</v>
      </c>
      <c r="H6268" s="23"/>
    </row>
    <row r="6269" spans="1:8" x14ac:dyDescent="0.3">
      <c r="A6269" s="21" t="s">
        <v>18628</v>
      </c>
      <c r="B6269" s="22">
        <v>2007</v>
      </c>
      <c r="C6269" s="21" t="s">
        <v>18629</v>
      </c>
      <c r="D6269" s="21" t="s">
        <v>17436</v>
      </c>
      <c r="E6269" s="22">
        <v>53</v>
      </c>
      <c r="F6269" s="22">
        <v>7</v>
      </c>
      <c r="G6269" s="21" t="s">
        <v>18630</v>
      </c>
      <c r="H6269" s="23"/>
    </row>
    <row r="6270" spans="1:8" x14ac:dyDescent="0.3">
      <c r="A6270" s="21" t="s">
        <v>18631</v>
      </c>
      <c r="B6270" s="22">
        <v>2016</v>
      </c>
      <c r="C6270" s="21" t="s">
        <v>18632</v>
      </c>
      <c r="D6270" s="21" t="s">
        <v>8147</v>
      </c>
      <c r="E6270" s="23"/>
      <c r="F6270" s="23"/>
      <c r="G6270" s="23"/>
      <c r="H6270" s="21" t="s">
        <v>18633</v>
      </c>
    </row>
    <row r="6271" spans="1:8" x14ac:dyDescent="0.3">
      <c r="A6271" s="21" t="s">
        <v>18634</v>
      </c>
      <c r="B6271" s="22">
        <v>2017</v>
      </c>
      <c r="C6271" s="21" t="s">
        <v>18635</v>
      </c>
      <c r="D6271" s="23"/>
      <c r="E6271" s="23"/>
      <c r="F6271" s="23"/>
      <c r="G6271" s="23"/>
      <c r="H6271" s="23"/>
    </row>
    <row r="6272" spans="1:8" x14ac:dyDescent="0.3">
      <c r="A6272" s="21" t="s">
        <v>18636</v>
      </c>
      <c r="B6272" s="22">
        <v>2014</v>
      </c>
      <c r="C6272" s="21" t="s">
        <v>18637</v>
      </c>
      <c r="D6272" s="21" t="s">
        <v>9565</v>
      </c>
      <c r="E6272" s="22">
        <v>31</v>
      </c>
      <c r="F6272" s="22">
        <v>3</v>
      </c>
      <c r="G6272" s="21" t="s">
        <v>18638</v>
      </c>
      <c r="H6272" s="23"/>
    </row>
    <row r="6273" spans="1:8" x14ac:dyDescent="0.3">
      <c r="A6273" s="21" t="s">
        <v>18639</v>
      </c>
      <c r="B6273" s="22">
        <v>2014</v>
      </c>
      <c r="C6273" s="21" t="s">
        <v>18640</v>
      </c>
      <c r="D6273" s="45" t="s">
        <v>18641</v>
      </c>
      <c r="E6273" s="46"/>
      <c r="F6273" s="23"/>
      <c r="G6273" s="23"/>
      <c r="H6273" s="27" t="s">
        <v>18642</v>
      </c>
    </row>
    <row r="6274" spans="1:8" x14ac:dyDescent="0.3">
      <c r="A6274" s="21" t="s">
        <v>18643</v>
      </c>
      <c r="B6274" s="22">
        <v>2013</v>
      </c>
      <c r="C6274" s="21" t="s">
        <v>18644</v>
      </c>
      <c r="D6274" s="21" t="s">
        <v>11345</v>
      </c>
      <c r="E6274" s="22">
        <v>75</v>
      </c>
      <c r="F6274" s="22">
        <v>4</v>
      </c>
      <c r="G6274" s="22">
        <v>350</v>
      </c>
      <c r="H6274" s="23"/>
    </row>
    <row r="6275" spans="1:8" x14ac:dyDescent="0.3">
      <c r="A6275" s="21" t="s">
        <v>18645</v>
      </c>
      <c r="B6275" s="22">
        <v>2014</v>
      </c>
      <c r="C6275" s="21" t="s">
        <v>18646</v>
      </c>
      <c r="D6275" s="21" t="s">
        <v>18647</v>
      </c>
      <c r="E6275" s="22">
        <v>39</v>
      </c>
      <c r="F6275" s="22">
        <v>2</v>
      </c>
      <c r="G6275" s="21" t="s">
        <v>18648</v>
      </c>
      <c r="H6275" s="23"/>
    </row>
    <row r="6276" spans="1:8" x14ac:dyDescent="0.3">
      <c r="A6276" s="21" t="s">
        <v>18649</v>
      </c>
      <c r="B6276" s="22">
        <v>2011</v>
      </c>
      <c r="C6276" s="21" t="s">
        <v>18650</v>
      </c>
      <c r="D6276" s="21" t="s">
        <v>7216</v>
      </c>
      <c r="E6276" s="22">
        <v>35</v>
      </c>
      <c r="F6276" s="22">
        <v>3</v>
      </c>
      <c r="G6276" s="22">
        <v>613</v>
      </c>
      <c r="H6276" s="23"/>
    </row>
    <row r="6277" spans="1:8" x14ac:dyDescent="0.3">
      <c r="A6277" s="21" t="s">
        <v>18651</v>
      </c>
      <c r="B6277" s="22">
        <v>2016</v>
      </c>
      <c r="C6277" s="21" t="s">
        <v>18652</v>
      </c>
      <c r="D6277" s="21" t="s">
        <v>8147</v>
      </c>
      <c r="E6277" s="22">
        <v>27</v>
      </c>
      <c r="F6277" s="22">
        <v>4</v>
      </c>
      <c r="G6277" s="21" t="s">
        <v>18653</v>
      </c>
      <c r="H6277" s="23"/>
    </row>
    <row r="6278" spans="1:8" x14ac:dyDescent="0.3">
      <c r="A6278" s="21" t="s">
        <v>18654</v>
      </c>
      <c r="B6278" s="22">
        <v>2015</v>
      </c>
      <c r="C6278" s="21" t="s">
        <v>18655</v>
      </c>
      <c r="D6278" s="21" t="s">
        <v>17436</v>
      </c>
      <c r="E6278" s="22">
        <v>62</v>
      </c>
      <c r="F6278" s="22">
        <v>6</v>
      </c>
      <c r="G6278" s="21" t="s">
        <v>18656</v>
      </c>
      <c r="H6278" s="23"/>
    </row>
    <row r="6279" spans="1:8" x14ac:dyDescent="0.3">
      <c r="A6279" s="21" t="s">
        <v>18657</v>
      </c>
      <c r="B6279" s="22">
        <v>2010</v>
      </c>
      <c r="C6279" s="21" t="s">
        <v>18658</v>
      </c>
      <c r="D6279" s="21" t="s">
        <v>4818</v>
      </c>
      <c r="E6279" s="22">
        <v>11</v>
      </c>
      <c r="F6279" s="22">
        <v>2</v>
      </c>
      <c r="G6279" s="21" t="s">
        <v>18659</v>
      </c>
      <c r="H6279" s="23"/>
    </row>
    <row r="6280" spans="1:8" x14ac:dyDescent="0.3">
      <c r="A6280" s="21" t="s">
        <v>18660</v>
      </c>
      <c r="B6280" s="22">
        <v>2016</v>
      </c>
      <c r="C6280" s="21" t="s">
        <v>18661</v>
      </c>
      <c r="D6280" s="21" t="s">
        <v>437</v>
      </c>
      <c r="E6280" s="22">
        <v>58</v>
      </c>
      <c r="F6280" s="23"/>
      <c r="G6280" s="21" t="s">
        <v>14132</v>
      </c>
      <c r="H6280" s="23"/>
    </row>
    <row r="6281" spans="1:8" x14ac:dyDescent="0.3">
      <c r="A6281" s="21" t="s">
        <v>18662</v>
      </c>
      <c r="B6281" s="22">
        <v>2015</v>
      </c>
      <c r="C6281" s="21" t="s">
        <v>18663</v>
      </c>
      <c r="D6281" s="21" t="s">
        <v>3137</v>
      </c>
      <c r="E6281" s="22">
        <v>18</v>
      </c>
      <c r="F6281" s="22">
        <v>1</v>
      </c>
      <c r="G6281" s="21" t="s">
        <v>18664</v>
      </c>
      <c r="H6281" s="23"/>
    </row>
    <row r="6282" spans="1:8" x14ac:dyDescent="0.3">
      <c r="A6282" s="21" t="s">
        <v>18665</v>
      </c>
      <c r="B6282" s="22">
        <v>2010</v>
      </c>
      <c r="C6282" s="21" t="s">
        <v>18666</v>
      </c>
      <c r="D6282" s="21" t="s">
        <v>18667</v>
      </c>
      <c r="E6282" s="22">
        <v>1</v>
      </c>
      <c r="F6282" s="23"/>
      <c r="G6282" s="22">
        <v>137</v>
      </c>
      <c r="H6282" s="23"/>
    </row>
    <row r="6283" spans="1:8" x14ac:dyDescent="0.3">
      <c r="A6283" s="21" t="s">
        <v>18668</v>
      </c>
      <c r="B6283" s="22">
        <v>2019</v>
      </c>
      <c r="C6283" s="21" t="s">
        <v>18669</v>
      </c>
      <c r="D6283" s="21" t="s">
        <v>18670</v>
      </c>
      <c r="E6283" s="23"/>
      <c r="F6283" s="23"/>
      <c r="G6283" s="23"/>
      <c r="H6283" s="23"/>
    </row>
    <row r="6284" spans="1:8" x14ac:dyDescent="0.3">
      <c r="A6284" s="21" t="s">
        <v>18671</v>
      </c>
      <c r="B6284" s="22">
        <v>2018</v>
      </c>
      <c r="C6284" s="21" t="s">
        <v>18672</v>
      </c>
      <c r="D6284" s="21" t="s">
        <v>4818</v>
      </c>
      <c r="E6284" s="22">
        <v>19</v>
      </c>
      <c r="F6284" s="22">
        <v>3</v>
      </c>
      <c r="G6284" s="21" t="s">
        <v>18673</v>
      </c>
      <c r="H6284" s="23"/>
    </row>
    <row r="6285" spans="1:8" x14ac:dyDescent="0.3">
      <c r="A6285" s="21" t="s">
        <v>18674</v>
      </c>
      <c r="B6285" s="22">
        <v>2010</v>
      </c>
      <c r="C6285" s="21" t="s">
        <v>18675</v>
      </c>
      <c r="D6285" s="21" t="s">
        <v>18676</v>
      </c>
      <c r="E6285" s="23"/>
      <c r="F6285" s="23"/>
      <c r="G6285" s="23"/>
      <c r="H6285" s="23"/>
    </row>
    <row r="6286" spans="1:8" x14ac:dyDescent="0.3">
      <c r="A6286" s="21" t="s">
        <v>18677</v>
      </c>
      <c r="B6286" s="22">
        <v>2017</v>
      </c>
      <c r="C6286" s="21" t="s">
        <v>18678</v>
      </c>
      <c r="D6286" s="21" t="s">
        <v>18677</v>
      </c>
      <c r="E6286" s="23"/>
      <c r="F6286" s="23"/>
      <c r="G6286" s="23"/>
      <c r="H6286" s="23"/>
    </row>
    <row r="6287" spans="1:8" x14ac:dyDescent="0.3">
      <c r="A6287" s="21" t="s">
        <v>18679</v>
      </c>
      <c r="B6287" s="22">
        <v>2019</v>
      </c>
      <c r="C6287" s="21" t="s">
        <v>18680</v>
      </c>
      <c r="D6287" s="21" t="s">
        <v>437</v>
      </c>
      <c r="E6287" s="22">
        <v>93</v>
      </c>
      <c r="F6287" s="23"/>
      <c r="G6287" s="21" t="s">
        <v>18681</v>
      </c>
      <c r="H6287" s="23"/>
    </row>
    <row r="6288" spans="1:8" x14ac:dyDescent="0.3">
      <c r="A6288" s="21" t="s">
        <v>18682</v>
      </c>
      <c r="B6288" s="22">
        <v>2017</v>
      </c>
      <c r="C6288" s="21" t="s">
        <v>18683</v>
      </c>
      <c r="D6288" s="21" t="s">
        <v>1247</v>
      </c>
      <c r="E6288" s="22">
        <v>108</v>
      </c>
      <c r="F6288" s="23"/>
      <c r="G6288" s="21" t="s">
        <v>18684</v>
      </c>
      <c r="H6288" s="23"/>
    </row>
    <row r="6289" spans="1:8" x14ac:dyDescent="0.3">
      <c r="A6289" s="21" t="s">
        <v>18685</v>
      </c>
      <c r="B6289" s="22">
        <v>2016</v>
      </c>
      <c r="C6289" s="21" t="s">
        <v>18686</v>
      </c>
      <c r="D6289" s="21" t="s">
        <v>9565</v>
      </c>
      <c r="E6289" s="22">
        <v>33</v>
      </c>
      <c r="F6289" s="22">
        <v>4</v>
      </c>
      <c r="G6289" s="21" t="s">
        <v>18687</v>
      </c>
      <c r="H6289" s="23"/>
    </row>
    <row r="6290" spans="1:8" x14ac:dyDescent="0.3">
      <c r="A6290" s="21" t="s">
        <v>18688</v>
      </c>
      <c r="B6290" s="22">
        <v>2017</v>
      </c>
      <c r="C6290" s="21" t="s">
        <v>18689</v>
      </c>
      <c r="D6290" s="21" t="s">
        <v>18690</v>
      </c>
      <c r="E6290" s="23"/>
      <c r="F6290" s="23"/>
      <c r="G6290" s="21" t="s">
        <v>18691</v>
      </c>
      <c r="H6290" s="23"/>
    </row>
    <row r="6291" spans="1:8" x14ac:dyDescent="0.3">
      <c r="A6291" s="21" t="s">
        <v>18692</v>
      </c>
      <c r="B6291" s="22">
        <v>2012</v>
      </c>
      <c r="C6291" s="21" t="s">
        <v>18693</v>
      </c>
      <c r="D6291" s="21" t="s">
        <v>15142</v>
      </c>
      <c r="E6291" s="22">
        <v>97</v>
      </c>
      <c r="F6291" s="22">
        <v>5</v>
      </c>
      <c r="G6291" s="21" t="s">
        <v>18694</v>
      </c>
      <c r="H6291" s="23"/>
    </row>
    <row r="6292" spans="1:8" x14ac:dyDescent="0.3">
      <c r="A6292" s="21" t="s">
        <v>18695</v>
      </c>
      <c r="B6292" s="22">
        <v>1986</v>
      </c>
      <c r="C6292" s="21" t="s">
        <v>18696</v>
      </c>
      <c r="D6292" s="21" t="s">
        <v>18697</v>
      </c>
      <c r="E6292" s="22">
        <v>39</v>
      </c>
      <c r="F6292" s="22">
        <v>11</v>
      </c>
      <c r="G6292" s="21" t="s">
        <v>18698</v>
      </c>
      <c r="H6292" s="23"/>
    </row>
    <row r="6293" spans="1:8" x14ac:dyDescent="0.3">
      <c r="A6293" s="21" t="s">
        <v>18699</v>
      </c>
      <c r="B6293" s="22">
        <v>2012</v>
      </c>
      <c r="C6293" s="21" t="s">
        <v>18700</v>
      </c>
      <c r="D6293" s="45" t="s">
        <v>18701</v>
      </c>
      <c r="E6293" s="46"/>
      <c r="F6293" s="46"/>
      <c r="G6293" s="21" t="s">
        <v>18702</v>
      </c>
      <c r="H6293" s="23"/>
    </row>
    <row r="6294" spans="1:8" x14ac:dyDescent="0.3">
      <c r="A6294" s="21" t="s">
        <v>18703</v>
      </c>
      <c r="B6294" s="22">
        <v>2005</v>
      </c>
      <c r="C6294" s="21" t="s">
        <v>18704</v>
      </c>
      <c r="D6294" s="21" t="s">
        <v>7216</v>
      </c>
      <c r="E6294" s="22">
        <v>29</v>
      </c>
      <c r="F6294" s="22">
        <v>1</v>
      </c>
      <c r="G6294" s="22">
        <v>35</v>
      </c>
      <c r="H6294" s="23"/>
    </row>
    <row r="6295" spans="1:8" x14ac:dyDescent="0.3">
      <c r="A6295" s="21" t="s">
        <v>18705</v>
      </c>
      <c r="B6295" s="22">
        <v>1979</v>
      </c>
      <c r="C6295" s="21" t="s">
        <v>18706</v>
      </c>
      <c r="D6295" s="21" t="s">
        <v>1317</v>
      </c>
      <c r="E6295" s="22">
        <v>206</v>
      </c>
      <c r="F6295" s="22">
        <v>4419</v>
      </c>
      <c r="G6295" s="21" t="s">
        <v>18707</v>
      </c>
      <c r="H6295" s="23"/>
    </row>
    <row r="6296" spans="1:8" x14ac:dyDescent="0.3">
      <c r="A6296" s="21" t="s">
        <v>18708</v>
      </c>
      <c r="B6296" s="22">
        <v>2002</v>
      </c>
      <c r="C6296" s="21" t="s">
        <v>18709</v>
      </c>
      <c r="D6296" s="21" t="s">
        <v>15573</v>
      </c>
      <c r="E6296" s="22">
        <v>287</v>
      </c>
      <c r="F6296" s="22">
        <v>8</v>
      </c>
      <c r="G6296" s="21" t="s">
        <v>18710</v>
      </c>
      <c r="H6296" s="23"/>
    </row>
    <row r="6297" spans="1:8" x14ac:dyDescent="0.3">
      <c r="A6297" s="21" t="s">
        <v>18711</v>
      </c>
      <c r="B6297" s="22">
        <v>2018</v>
      </c>
      <c r="C6297" s="21" t="s">
        <v>18712</v>
      </c>
      <c r="D6297" s="23"/>
      <c r="E6297" s="23"/>
      <c r="F6297" s="23"/>
      <c r="G6297" s="47" t="s">
        <v>18713</v>
      </c>
      <c r="H6297" s="46"/>
    </row>
    <row r="6298" spans="1:8" x14ac:dyDescent="0.3">
      <c r="A6298" s="21" t="s">
        <v>1640</v>
      </c>
      <c r="B6298" s="22">
        <v>2019</v>
      </c>
      <c r="C6298" s="21" t="s">
        <v>18714</v>
      </c>
      <c r="D6298" s="23"/>
      <c r="E6298" s="23"/>
      <c r="F6298" s="23"/>
      <c r="G6298" s="47" t="s">
        <v>18715</v>
      </c>
      <c r="H6298" s="46"/>
    </row>
    <row r="6299" spans="1:8" x14ac:dyDescent="0.3">
      <c r="A6299" s="21" t="s">
        <v>18716</v>
      </c>
      <c r="B6299" s="22">
        <v>1992</v>
      </c>
      <c r="C6299" s="21" t="s">
        <v>18717</v>
      </c>
      <c r="D6299" s="21" t="s">
        <v>18718</v>
      </c>
      <c r="E6299" s="22">
        <v>1</v>
      </c>
      <c r="F6299" s="22">
        <v>4</v>
      </c>
      <c r="G6299" s="21" t="s">
        <v>4540</v>
      </c>
      <c r="H6299" s="23"/>
    </row>
    <row r="6300" spans="1:8" x14ac:dyDescent="0.3">
      <c r="A6300" s="21" t="s">
        <v>18719</v>
      </c>
      <c r="B6300" s="22">
        <v>2013</v>
      </c>
      <c r="C6300" s="21" t="s">
        <v>18720</v>
      </c>
      <c r="D6300" s="23"/>
      <c r="E6300" s="23"/>
      <c r="F6300" s="23"/>
      <c r="G6300" s="23"/>
      <c r="H6300" s="23"/>
    </row>
    <row r="6301" spans="1:8" x14ac:dyDescent="0.3">
      <c r="A6301" s="21" t="s">
        <v>18721</v>
      </c>
      <c r="B6301" s="22">
        <v>2018</v>
      </c>
      <c r="C6301" s="21" t="s">
        <v>18722</v>
      </c>
      <c r="D6301" s="21" t="s">
        <v>4818</v>
      </c>
      <c r="E6301" s="22">
        <v>19</v>
      </c>
      <c r="F6301" s="23"/>
      <c r="G6301" s="21" t="s">
        <v>18723</v>
      </c>
      <c r="H6301" s="23"/>
    </row>
    <row r="6302" spans="1:8" x14ac:dyDescent="0.3">
      <c r="A6302" s="21" t="s">
        <v>18724</v>
      </c>
      <c r="B6302" s="22">
        <v>2017</v>
      </c>
      <c r="C6302" s="21" t="s">
        <v>18725</v>
      </c>
      <c r="D6302" s="21" t="s">
        <v>18726</v>
      </c>
      <c r="E6302" s="22">
        <v>51</v>
      </c>
      <c r="F6302" s="23"/>
      <c r="G6302" s="21" t="s">
        <v>3394</v>
      </c>
      <c r="H6302" s="23"/>
    </row>
    <row r="6303" spans="1:8" x14ac:dyDescent="0.3">
      <c r="A6303" s="21" t="s">
        <v>18727</v>
      </c>
      <c r="B6303" s="22">
        <v>2011</v>
      </c>
      <c r="C6303" s="21" t="s">
        <v>18728</v>
      </c>
      <c r="D6303" s="21" t="s">
        <v>8441</v>
      </c>
      <c r="E6303" s="22">
        <v>101</v>
      </c>
      <c r="F6303" s="22">
        <v>4</v>
      </c>
      <c r="G6303" s="21" t="s">
        <v>18729</v>
      </c>
      <c r="H6303" s="23"/>
    </row>
    <row r="6304" spans="1:8" x14ac:dyDescent="0.3">
      <c r="A6304" s="21" t="s">
        <v>18730</v>
      </c>
      <c r="B6304" s="22">
        <v>2012</v>
      </c>
      <c r="C6304" s="21" t="s">
        <v>18731</v>
      </c>
      <c r="D6304" s="21" t="s">
        <v>9565</v>
      </c>
      <c r="E6304" s="22">
        <v>29</v>
      </c>
      <c r="F6304" s="22">
        <v>2</v>
      </c>
      <c r="G6304" s="21" t="s">
        <v>18732</v>
      </c>
      <c r="H6304" s="23"/>
    </row>
    <row r="6305" spans="1:8" x14ac:dyDescent="0.3">
      <c r="A6305" s="21" t="s">
        <v>18733</v>
      </c>
      <c r="B6305" s="22">
        <v>2016</v>
      </c>
      <c r="C6305" s="21" t="s">
        <v>18734</v>
      </c>
      <c r="D6305" s="21" t="s">
        <v>13949</v>
      </c>
      <c r="E6305" s="22">
        <v>5</v>
      </c>
      <c r="F6305" s="22">
        <v>2</v>
      </c>
      <c r="G6305" s="22">
        <v>181</v>
      </c>
      <c r="H6305" s="23"/>
    </row>
    <row r="6306" spans="1:8" x14ac:dyDescent="0.3">
      <c r="A6306" s="21" t="s">
        <v>18735</v>
      </c>
      <c r="B6306" s="22">
        <v>2010</v>
      </c>
      <c r="C6306" s="21" t="s">
        <v>18736</v>
      </c>
      <c r="D6306" s="21" t="s">
        <v>18737</v>
      </c>
      <c r="E6306" s="22">
        <v>2</v>
      </c>
      <c r="F6306" s="22">
        <v>1</v>
      </c>
      <c r="G6306" s="21" t="s">
        <v>18738</v>
      </c>
      <c r="H6306" s="23"/>
    </row>
    <row r="6307" spans="1:8" x14ac:dyDescent="0.3">
      <c r="A6307" s="21" t="s">
        <v>18739</v>
      </c>
      <c r="B6307" s="22">
        <v>2013</v>
      </c>
      <c r="C6307" s="21" t="s">
        <v>18740</v>
      </c>
      <c r="D6307" s="21" t="s">
        <v>5113</v>
      </c>
      <c r="E6307" s="22">
        <v>107</v>
      </c>
      <c r="F6307" s="22">
        <v>2</v>
      </c>
      <c r="G6307" s="21" t="s">
        <v>18741</v>
      </c>
      <c r="H6307" s="23"/>
    </row>
    <row r="6308" spans="1:8" x14ac:dyDescent="0.3">
      <c r="A6308" s="21" t="s">
        <v>18742</v>
      </c>
      <c r="B6308" s="22">
        <v>2020</v>
      </c>
      <c r="C6308" s="21" t="s">
        <v>18743</v>
      </c>
      <c r="D6308" s="21" t="s">
        <v>18744</v>
      </c>
      <c r="E6308" s="23"/>
      <c r="F6308" s="23"/>
      <c r="G6308" s="23"/>
      <c r="H6308" s="27" t="s">
        <v>18745</v>
      </c>
    </row>
    <row r="6309" spans="1:8" x14ac:dyDescent="0.3">
      <c r="A6309" s="21" t="s">
        <v>18746</v>
      </c>
      <c r="B6309" s="22">
        <v>2019</v>
      </c>
      <c r="C6309" s="21" t="s">
        <v>18747</v>
      </c>
      <c r="D6309" s="21" t="s">
        <v>18748</v>
      </c>
      <c r="E6309" s="23"/>
      <c r="F6309" s="23"/>
      <c r="G6309" s="23"/>
      <c r="H6309" s="27" t="s">
        <v>18749</v>
      </c>
    </row>
    <row r="6310" spans="1:8" x14ac:dyDescent="0.3">
      <c r="A6310" s="21" t="s">
        <v>18750</v>
      </c>
      <c r="B6310" s="22">
        <v>2018</v>
      </c>
      <c r="C6310" s="21" t="s">
        <v>18751</v>
      </c>
      <c r="D6310" s="21" t="s">
        <v>1317</v>
      </c>
      <c r="E6310" s="22">
        <v>359</v>
      </c>
      <c r="F6310" s="22">
        <v>6380</v>
      </c>
      <c r="G6310" s="21" t="s">
        <v>18752</v>
      </c>
      <c r="H6310" s="23"/>
    </row>
    <row r="6311" spans="1:8" x14ac:dyDescent="0.3">
      <c r="A6311" s="21" t="s">
        <v>18753</v>
      </c>
      <c r="B6311" s="22">
        <v>2018</v>
      </c>
      <c r="C6311" s="21" t="s">
        <v>3018</v>
      </c>
      <c r="D6311" s="21" t="s">
        <v>1317</v>
      </c>
      <c r="E6311" s="22">
        <v>359</v>
      </c>
      <c r="F6311" s="22">
        <v>6380</v>
      </c>
      <c r="G6311" s="21" t="s">
        <v>3019</v>
      </c>
      <c r="H6311" s="23"/>
    </row>
    <row r="6312" spans="1:8" x14ac:dyDescent="0.3">
      <c r="A6312" s="21" t="s">
        <v>18754</v>
      </c>
      <c r="B6312" s="22">
        <v>2018</v>
      </c>
      <c r="C6312" s="21" t="s">
        <v>18755</v>
      </c>
      <c r="D6312" s="21" t="s">
        <v>18756</v>
      </c>
      <c r="E6312" s="21" t="s">
        <v>1528</v>
      </c>
      <c r="F6312" s="23"/>
      <c r="G6312" s="21" t="s">
        <v>18757</v>
      </c>
      <c r="H6312" s="23"/>
    </row>
    <row r="6313" spans="1:8" x14ac:dyDescent="0.3">
      <c r="A6313" s="21" t="s">
        <v>18758</v>
      </c>
      <c r="B6313" s="22">
        <v>2014</v>
      </c>
      <c r="C6313" s="21" t="s">
        <v>16723</v>
      </c>
      <c r="D6313" s="21" t="s">
        <v>1351</v>
      </c>
      <c r="E6313" s="22">
        <v>140</v>
      </c>
      <c r="F6313" s="22">
        <v>4</v>
      </c>
      <c r="G6313" s="21" t="s">
        <v>6824</v>
      </c>
      <c r="H6313" s="23"/>
    </row>
    <row r="6314" spans="1:8" x14ac:dyDescent="0.3">
      <c r="A6314" s="21" t="s">
        <v>18759</v>
      </c>
      <c r="B6314" s="22">
        <v>2015</v>
      </c>
      <c r="C6314" s="21" t="s">
        <v>18090</v>
      </c>
      <c r="D6314" s="21" t="s">
        <v>1551</v>
      </c>
      <c r="E6314" s="22">
        <v>14</v>
      </c>
      <c r="F6314" s="22">
        <v>1</v>
      </c>
      <c r="G6314" s="21" t="s">
        <v>4120</v>
      </c>
      <c r="H6314" s="23"/>
    </row>
    <row r="6315" spans="1:8" x14ac:dyDescent="0.3">
      <c r="A6315" s="21" t="s">
        <v>18760</v>
      </c>
      <c r="B6315" s="22">
        <v>2016</v>
      </c>
      <c r="C6315" s="21" t="s">
        <v>16777</v>
      </c>
      <c r="D6315" s="45" t="s">
        <v>6300</v>
      </c>
      <c r="E6315" s="46"/>
      <c r="F6315" s="23"/>
      <c r="G6315" s="21" t="s">
        <v>1727</v>
      </c>
      <c r="H6315" s="23"/>
    </row>
    <row r="6316" spans="1:8" x14ac:dyDescent="0.3">
      <c r="A6316" s="21" t="s">
        <v>1663</v>
      </c>
      <c r="B6316" s="22">
        <v>2017</v>
      </c>
      <c r="C6316" s="21" t="s">
        <v>16650</v>
      </c>
      <c r="D6316" s="45" t="s">
        <v>1665</v>
      </c>
      <c r="E6316" s="46"/>
      <c r="F6316" s="46"/>
      <c r="G6316" s="21" t="s">
        <v>1666</v>
      </c>
      <c r="H6316" s="23"/>
    </row>
    <row r="6317" spans="1:8" x14ac:dyDescent="0.3">
      <c r="A6317" s="21" t="s">
        <v>18761</v>
      </c>
      <c r="B6317" s="22">
        <v>2017</v>
      </c>
      <c r="C6317" s="21" t="s">
        <v>16892</v>
      </c>
      <c r="D6317" s="45" t="s">
        <v>14669</v>
      </c>
      <c r="E6317" s="46"/>
      <c r="F6317" s="23"/>
      <c r="G6317" s="21" t="s">
        <v>16893</v>
      </c>
      <c r="H6317" s="23"/>
    </row>
    <row r="6318" spans="1:8" x14ac:dyDescent="0.3">
      <c r="A6318" s="21" t="s">
        <v>1590</v>
      </c>
      <c r="B6318" s="22">
        <v>2018</v>
      </c>
      <c r="C6318" s="21" t="s">
        <v>9524</v>
      </c>
      <c r="D6318" s="21" t="s">
        <v>527</v>
      </c>
      <c r="E6318" s="22">
        <v>51</v>
      </c>
      <c r="F6318" s="22">
        <v>4</v>
      </c>
      <c r="G6318" s="21" t="s">
        <v>2372</v>
      </c>
      <c r="H6318" s="23"/>
    </row>
    <row r="6319" spans="1:8" x14ac:dyDescent="0.3">
      <c r="A6319" s="21" t="s">
        <v>18762</v>
      </c>
      <c r="B6319" s="22">
        <v>2020</v>
      </c>
      <c r="C6319" s="21" t="s">
        <v>18763</v>
      </c>
      <c r="D6319" s="21" t="s">
        <v>18764</v>
      </c>
      <c r="E6319" s="22">
        <v>53</v>
      </c>
      <c r="F6319" s="22">
        <v>1</v>
      </c>
      <c r="G6319" s="21" t="s">
        <v>18765</v>
      </c>
      <c r="H6319" s="23"/>
    </row>
    <row r="6320" spans="1:8" x14ac:dyDescent="0.3">
      <c r="A6320" s="21" t="s">
        <v>1921</v>
      </c>
      <c r="B6320" s="22">
        <v>2012</v>
      </c>
      <c r="C6320" s="21" t="s">
        <v>16573</v>
      </c>
      <c r="D6320" s="45" t="s">
        <v>18766</v>
      </c>
      <c r="E6320" s="46"/>
      <c r="F6320" s="46"/>
      <c r="G6320" s="21" t="s">
        <v>1923</v>
      </c>
      <c r="H6320" s="23"/>
    </row>
    <row r="6321" spans="1:8" x14ac:dyDescent="0.3">
      <c r="A6321" s="21" t="s">
        <v>18767</v>
      </c>
      <c r="B6321" s="22">
        <v>2017</v>
      </c>
      <c r="C6321" s="21" t="s">
        <v>18768</v>
      </c>
      <c r="D6321" s="21" t="s">
        <v>2271</v>
      </c>
      <c r="E6321" s="22">
        <v>67</v>
      </c>
      <c r="F6321" s="22">
        <v>4</v>
      </c>
      <c r="G6321" s="21" t="s">
        <v>18769</v>
      </c>
      <c r="H6321" s="23"/>
    </row>
    <row r="6322" spans="1:8" x14ac:dyDescent="0.3">
      <c r="A6322" s="21" t="s">
        <v>18770</v>
      </c>
      <c r="B6322" s="22">
        <v>2021</v>
      </c>
      <c r="C6322" s="21" t="s">
        <v>18771</v>
      </c>
      <c r="D6322" s="21" t="s">
        <v>18316</v>
      </c>
      <c r="E6322" s="22">
        <v>22</v>
      </c>
      <c r="F6322" s="22">
        <v>4</v>
      </c>
      <c r="G6322" s="21" t="s">
        <v>18772</v>
      </c>
      <c r="H6322" s="23"/>
    </row>
    <row r="6323" spans="1:8" x14ac:dyDescent="0.3">
      <c r="A6323" s="21" t="s">
        <v>18773</v>
      </c>
      <c r="B6323" s="22">
        <v>2022</v>
      </c>
      <c r="C6323" s="21" t="s">
        <v>18774</v>
      </c>
      <c r="D6323" s="45" t="s">
        <v>18775</v>
      </c>
      <c r="E6323" s="46"/>
      <c r="F6323" s="46"/>
      <c r="G6323" s="21" t="s">
        <v>18776</v>
      </c>
      <c r="H6323" s="23"/>
    </row>
    <row r="6324" spans="1:8" x14ac:dyDescent="0.3">
      <c r="A6324" s="21" t="s">
        <v>444</v>
      </c>
      <c r="B6324" s="22">
        <v>2021</v>
      </c>
      <c r="C6324" s="21" t="s">
        <v>171</v>
      </c>
      <c r="D6324" s="21" t="s">
        <v>446</v>
      </c>
      <c r="E6324" s="22">
        <v>185</v>
      </c>
      <c r="F6324" s="23"/>
      <c r="G6324" s="22">
        <v>115632</v>
      </c>
      <c r="H6324" s="23"/>
    </row>
    <row r="6325" spans="1:8" x14ac:dyDescent="0.3">
      <c r="A6325" s="21" t="s">
        <v>18777</v>
      </c>
      <c r="B6325" s="22">
        <v>2022</v>
      </c>
      <c r="C6325" s="21" t="s">
        <v>18778</v>
      </c>
      <c r="D6325" s="45" t="s">
        <v>18775</v>
      </c>
      <c r="E6325" s="46"/>
      <c r="F6325" s="46"/>
      <c r="G6325" s="21" t="s">
        <v>18779</v>
      </c>
      <c r="H6325" s="23"/>
    </row>
    <row r="6326" spans="1:8" x14ac:dyDescent="0.3">
      <c r="A6326" s="21" t="s">
        <v>18780</v>
      </c>
      <c r="B6326" s="22">
        <v>2023</v>
      </c>
      <c r="C6326" s="21" t="s">
        <v>18781</v>
      </c>
      <c r="D6326" s="21" t="s">
        <v>18782</v>
      </c>
      <c r="E6326" s="23"/>
      <c r="F6326" s="23"/>
      <c r="G6326" s="23"/>
      <c r="H6326" s="23"/>
    </row>
    <row r="6327" spans="1:8" x14ac:dyDescent="0.3">
      <c r="A6327" s="21" t="s">
        <v>464</v>
      </c>
      <c r="B6327" s="22">
        <v>2022</v>
      </c>
      <c r="C6327" s="21" t="s">
        <v>11257</v>
      </c>
      <c r="D6327" s="21" t="s">
        <v>11258</v>
      </c>
      <c r="E6327" s="22">
        <v>105</v>
      </c>
      <c r="F6327" s="23"/>
      <c r="G6327" s="22">
        <v>101584</v>
      </c>
      <c r="H6327" s="23"/>
    </row>
    <row r="6328" spans="1:8" x14ac:dyDescent="0.3">
      <c r="A6328" s="21" t="s">
        <v>9455</v>
      </c>
      <c r="B6328" s="22">
        <v>2020</v>
      </c>
      <c r="C6328" s="21" t="s">
        <v>9456</v>
      </c>
      <c r="D6328" s="21" t="s">
        <v>9457</v>
      </c>
      <c r="E6328" s="22">
        <v>38</v>
      </c>
      <c r="F6328" s="23"/>
      <c r="G6328" s="22">
        <v>100311</v>
      </c>
      <c r="H6328" s="23"/>
    </row>
    <row r="6329" spans="1:8" x14ac:dyDescent="0.3">
      <c r="A6329" s="21" t="s">
        <v>18783</v>
      </c>
      <c r="B6329" s="22">
        <v>2021</v>
      </c>
      <c r="C6329" s="21" t="s">
        <v>18784</v>
      </c>
      <c r="D6329" s="21" t="s">
        <v>4818</v>
      </c>
      <c r="E6329" s="22">
        <v>22</v>
      </c>
      <c r="F6329" s="22">
        <v>2</v>
      </c>
      <c r="G6329" s="23"/>
      <c r="H6329" s="23"/>
    </row>
    <row r="6330" spans="1:8" x14ac:dyDescent="0.3">
      <c r="A6330" s="21" t="s">
        <v>18785</v>
      </c>
      <c r="B6330" s="22">
        <v>2020</v>
      </c>
      <c r="C6330" s="21" t="s">
        <v>18786</v>
      </c>
      <c r="D6330" s="45" t="s">
        <v>18787</v>
      </c>
      <c r="E6330" s="46"/>
      <c r="F6330" s="23"/>
      <c r="G6330" s="21" t="s">
        <v>3134</v>
      </c>
      <c r="H6330" s="23"/>
    </row>
    <row r="6331" spans="1:8" x14ac:dyDescent="0.3">
      <c r="A6331" s="21" t="s">
        <v>18788</v>
      </c>
      <c r="B6331" s="22">
        <v>2019</v>
      </c>
      <c r="C6331" s="21" t="s">
        <v>18789</v>
      </c>
      <c r="D6331" s="45" t="s">
        <v>6634</v>
      </c>
      <c r="E6331" s="46"/>
      <c r="F6331" s="46"/>
      <c r="G6331" s="21" t="s">
        <v>10934</v>
      </c>
      <c r="H6331" s="23"/>
    </row>
    <row r="6332" spans="1:8" x14ac:dyDescent="0.3">
      <c r="A6332" s="21" t="s">
        <v>11419</v>
      </c>
      <c r="B6332" s="22">
        <v>1995</v>
      </c>
      <c r="C6332" s="21" t="s">
        <v>4695</v>
      </c>
      <c r="D6332" s="21" t="s">
        <v>1289</v>
      </c>
      <c r="E6332" s="22">
        <v>20</v>
      </c>
      <c r="F6332" s="22">
        <v>3</v>
      </c>
      <c r="G6332" s="21" t="s">
        <v>4696</v>
      </c>
      <c r="H6332" s="23"/>
    </row>
    <row r="6333" spans="1:8" x14ac:dyDescent="0.3">
      <c r="A6333" s="21" t="s">
        <v>826</v>
      </c>
      <c r="B6333" s="22">
        <v>2017</v>
      </c>
      <c r="C6333" s="21" t="s">
        <v>827</v>
      </c>
      <c r="D6333" s="21" t="s">
        <v>828</v>
      </c>
      <c r="E6333" s="22">
        <v>11</v>
      </c>
      <c r="F6333" s="22">
        <v>1</v>
      </c>
      <c r="G6333" s="21" t="s">
        <v>829</v>
      </c>
      <c r="H6333" s="23"/>
    </row>
    <row r="6334" spans="1:8" x14ac:dyDescent="0.3">
      <c r="A6334" s="21" t="s">
        <v>836</v>
      </c>
      <c r="B6334" s="22">
        <v>2019</v>
      </c>
      <c r="C6334" s="21" t="s">
        <v>837</v>
      </c>
      <c r="D6334" s="45" t="s">
        <v>838</v>
      </c>
      <c r="E6334" s="46"/>
      <c r="F6334" s="46"/>
      <c r="G6334" s="21" t="s">
        <v>839</v>
      </c>
      <c r="H6334" s="23"/>
    </row>
    <row r="6335" spans="1:8" x14ac:dyDescent="0.3">
      <c r="A6335" s="21" t="s">
        <v>3184</v>
      </c>
      <c r="B6335" s="22">
        <v>2020</v>
      </c>
      <c r="C6335" s="21" t="s">
        <v>18790</v>
      </c>
      <c r="D6335" s="21" t="s">
        <v>3186</v>
      </c>
      <c r="E6335" s="22">
        <v>10</v>
      </c>
      <c r="F6335" s="22">
        <v>12</v>
      </c>
      <c r="G6335" s="21" t="s">
        <v>18791</v>
      </c>
      <c r="H6335" s="23"/>
    </row>
    <row r="6336" spans="1:8" x14ac:dyDescent="0.3">
      <c r="A6336" s="21" t="s">
        <v>525</v>
      </c>
      <c r="B6336" s="22">
        <v>2019</v>
      </c>
      <c r="C6336" s="21" t="s">
        <v>9524</v>
      </c>
      <c r="D6336" s="21" t="s">
        <v>527</v>
      </c>
      <c r="E6336" s="22">
        <v>51</v>
      </c>
      <c r="F6336" s="22">
        <v>4</v>
      </c>
      <c r="G6336" s="21" t="s">
        <v>2372</v>
      </c>
      <c r="H6336" s="23"/>
    </row>
    <row r="6337" spans="1:8" x14ac:dyDescent="0.3">
      <c r="A6337" s="21" t="s">
        <v>3204</v>
      </c>
      <c r="B6337" s="22">
        <v>2015</v>
      </c>
      <c r="C6337" s="21" t="s">
        <v>18792</v>
      </c>
      <c r="D6337" s="21" t="s">
        <v>3205</v>
      </c>
      <c r="E6337" s="22">
        <v>10</v>
      </c>
      <c r="F6337" s="22">
        <v>4</v>
      </c>
      <c r="G6337" s="21" t="s">
        <v>1920</v>
      </c>
      <c r="H6337" s="23"/>
    </row>
    <row r="6338" spans="1:8" x14ac:dyDescent="0.3">
      <c r="A6338" s="21" t="s">
        <v>18793</v>
      </c>
      <c r="B6338" s="22">
        <v>2023</v>
      </c>
      <c r="C6338" s="21" t="s">
        <v>18794</v>
      </c>
      <c r="D6338" s="21" t="s">
        <v>527</v>
      </c>
      <c r="E6338" s="22">
        <v>55</v>
      </c>
      <c r="F6338" s="21" t="s">
        <v>18795</v>
      </c>
      <c r="G6338" s="21" t="s">
        <v>18796</v>
      </c>
      <c r="H6338" s="23"/>
    </row>
    <row r="6339" spans="1:8" x14ac:dyDescent="0.3">
      <c r="A6339" s="21" t="s">
        <v>18797</v>
      </c>
      <c r="B6339" s="22">
        <v>2022</v>
      </c>
      <c r="C6339" s="21" t="s">
        <v>18798</v>
      </c>
      <c r="D6339" s="21" t="s">
        <v>8147</v>
      </c>
      <c r="E6339" s="22">
        <v>33</v>
      </c>
      <c r="F6339" s="22">
        <v>1</v>
      </c>
      <c r="G6339" s="21" t="s">
        <v>10463</v>
      </c>
      <c r="H6339" s="23"/>
    </row>
    <row r="6340" spans="1:8" x14ac:dyDescent="0.3">
      <c r="A6340" s="21" t="s">
        <v>18799</v>
      </c>
      <c r="B6340" s="22">
        <v>2021</v>
      </c>
      <c r="C6340" s="21" t="s">
        <v>18800</v>
      </c>
      <c r="D6340" s="21" t="s">
        <v>18801</v>
      </c>
      <c r="E6340" s="23"/>
      <c r="F6340" s="23"/>
      <c r="G6340" s="23"/>
      <c r="H6340" s="23"/>
    </row>
    <row r="6341" spans="1:8" x14ac:dyDescent="0.3">
      <c r="A6341" s="21" t="s">
        <v>18802</v>
      </c>
      <c r="B6341" s="22">
        <v>2022</v>
      </c>
      <c r="C6341" s="21" t="s">
        <v>18803</v>
      </c>
      <c r="D6341" s="21" t="s">
        <v>18804</v>
      </c>
      <c r="E6341" s="23"/>
      <c r="F6341" s="23"/>
      <c r="G6341" s="23"/>
      <c r="H6341" s="23"/>
    </row>
    <row r="6342" spans="1:8" x14ac:dyDescent="0.3">
      <c r="A6342" s="21" t="s">
        <v>18805</v>
      </c>
      <c r="B6342" s="22">
        <v>2018</v>
      </c>
      <c r="C6342" s="21" t="s">
        <v>18806</v>
      </c>
      <c r="D6342" s="21" t="s">
        <v>5101</v>
      </c>
      <c r="E6342" s="22">
        <v>49</v>
      </c>
      <c r="F6342" s="22">
        <v>5</v>
      </c>
      <c r="G6342" s="21" t="s">
        <v>18807</v>
      </c>
      <c r="H6342" s="23"/>
    </row>
    <row r="6343" spans="1:8" x14ac:dyDescent="0.3">
      <c r="A6343" s="21" t="s">
        <v>18808</v>
      </c>
      <c r="B6343" s="22">
        <v>2019</v>
      </c>
      <c r="C6343" s="21" t="s">
        <v>18809</v>
      </c>
      <c r="D6343" s="21" t="s">
        <v>6936</v>
      </c>
      <c r="E6343" s="22">
        <v>177</v>
      </c>
      <c r="F6343" s="23"/>
      <c r="G6343" s="21" t="s">
        <v>9878</v>
      </c>
      <c r="H6343" s="23"/>
    </row>
    <row r="6344" spans="1:8" x14ac:dyDescent="0.3">
      <c r="A6344" s="21" t="s">
        <v>7878</v>
      </c>
      <c r="B6344" s="22">
        <v>2023</v>
      </c>
      <c r="C6344" s="21" t="s">
        <v>7879</v>
      </c>
      <c r="D6344" s="21" t="s">
        <v>768</v>
      </c>
      <c r="E6344" s="22">
        <v>546</v>
      </c>
      <c r="F6344" s="23"/>
      <c r="G6344" s="22">
        <v>126232</v>
      </c>
      <c r="H6344" s="23"/>
    </row>
    <row r="6345" spans="1:8" x14ac:dyDescent="0.3">
      <c r="A6345" s="21" t="s">
        <v>18810</v>
      </c>
      <c r="B6345" s="22">
        <v>2014</v>
      </c>
      <c r="C6345" s="21" t="s">
        <v>18811</v>
      </c>
      <c r="D6345" s="21" t="s">
        <v>7216</v>
      </c>
      <c r="E6345" s="22">
        <v>38</v>
      </c>
      <c r="F6345" s="23"/>
      <c r="G6345" s="21" t="s">
        <v>18812</v>
      </c>
      <c r="H6345" s="23"/>
    </row>
    <row r="6346" spans="1:8" x14ac:dyDescent="0.3">
      <c r="A6346" s="21" t="s">
        <v>18813</v>
      </c>
      <c r="B6346" s="22">
        <v>2020</v>
      </c>
      <c r="C6346" s="21" t="s">
        <v>18814</v>
      </c>
      <c r="D6346" s="21" t="s">
        <v>18815</v>
      </c>
      <c r="E6346" s="22">
        <v>7</v>
      </c>
      <c r="F6346" s="22">
        <v>2</v>
      </c>
      <c r="G6346" s="21" t="s">
        <v>15780</v>
      </c>
      <c r="H6346" s="23"/>
    </row>
    <row r="6347" spans="1:8" x14ac:dyDescent="0.3">
      <c r="A6347" s="21" t="s">
        <v>7103</v>
      </c>
      <c r="B6347" s="22">
        <v>2022</v>
      </c>
      <c r="C6347" s="21" t="s">
        <v>7104</v>
      </c>
      <c r="D6347" s="21" t="s">
        <v>12769</v>
      </c>
      <c r="E6347" s="22">
        <v>34</v>
      </c>
      <c r="F6347" s="22">
        <v>7</v>
      </c>
      <c r="G6347" s="21" t="s">
        <v>7106</v>
      </c>
      <c r="H6347" s="23"/>
    </row>
    <row r="6348" spans="1:8" x14ac:dyDescent="0.3">
      <c r="A6348" s="21" t="s">
        <v>18816</v>
      </c>
      <c r="B6348" s="22">
        <v>2020</v>
      </c>
      <c r="C6348" s="21" t="s">
        <v>18817</v>
      </c>
      <c r="D6348" s="21" t="s">
        <v>18818</v>
      </c>
      <c r="E6348" s="23"/>
      <c r="F6348" s="23"/>
      <c r="G6348" s="23"/>
      <c r="H6348" s="23"/>
    </row>
    <row r="6349" spans="1:8" x14ac:dyDescent="0.3">
      <c r="A6349" s="21" t="s">
        <v>13247</v>
      </c>
      <c r="B6349" s="22">
        <v>2018</v>
      </c>
      <c r="C6349" s="21" t="s">
        <v>6833</v>
      </c>
      <c r="D6349" s="21" t="s">
        <v>736</v>
      </c>
      <c r="E6349" s="22">
        <v>113</v>
      </c>
      <c r="F6349" s="23"/>
      <c r="G6349" s="21" t="s">
        <v>6834</v>
      </c>
      <c r="H6349" s="23"/>
    </row>
    <row r="6350" spans="1:8" x14ac:dyDescent="0.3">
      <c r="A6350" s="21" t="s">
        <v>18819</v>
      </c>
      <c r="B6350" s="22">
        <v>2020</v>
      </c>
      <c r="C6350" s="21" t="s">
        <v>345</v>
      </c>
      <c r="D6350" s="21" t="s">
        <v>18820</v>
      </c>
      <c r="E6350" s="23"/>
      <c r="F6350" s="23"/>
      <c r="G6350" s="23"/>
      <c r="H6350" s="23"/>
    </row>
    <row r="6351" spans="1:8" x14ac:dyDescent="0.3">
      <c r="A6351" s="21" t="s">
        <v>976</v>
      </c>
      <c r="B6351" s="22">
        <v>2019</v>
      </c>
      <c r="C6351" s="21" t="s">
        <v>977</v>
      </c>
      <c r="D6351" s="21" t="s">
        <v>10606</v>
      </c>
      <c r="E6351" s="23"/>
      <c r="F6351" s="23"/>
      <c r="G6351" s="23"/>
      <c r="H6351" s="23"/>
    </row>
    <row r="6352" spans="1:8" x14ac:dyDescent="0.3">
      <c r="A6352" s="21" t="s">
        <v>18821</v>
      </c>
      <c r="B6352" s="22">
        <v>2019</v>
      </c>
      <c r="C6352" s="21" t="s">
        <v>18822</v>
      </c>
      <c r="D6352" s="21" t="s">
        <v>828</v>
      </c>
      <c r="E6352" s="22">
        <v>13</v>
      </c>
      <c r="F6352" s="23"/>
      <c r="G6352" s="21" t="s">
        <v>18823</v>
      </c>
      <c r="H6352" s="23"/>
    </row>
    <row r="6353" spans="1:8" x14ac:dyDescent="0.3">
      <c r="A6353" s="21" t="s">
        <v>18824</v>
      </c>
      <c r="B6353" s="22">
        <v>2021</v>
      </c>
      <c r="C6353" s="21" t="s">
        <v>18825</v>
      </c>
      <c r="D6353" s="45" t="s">
        <v>18826</v>
      </c>
      <c r="E6353" s="46"/>
      <c r="F6353" s="46"/>
      <c r="G6353" s="21" t="s">
        <v>18827</v>
      </c>
      <c r="H6353" s="23"/>
    </row>
    <row r="6354" spans="1:8" x14ac:dyDescent="0.3">
      <c r="A6354" s="21" t="s">
        <v>18828</v>
      </c>
      <c r="B6354" s="22">
        <v>2021</v>
      </c>
      <c r="C6354" s="21" t="s">
        <v>18829</v>
      </c>
      <c r="D6354" s="21" t="s">
        <v>715</v>
      </c>
      <c r="E6354" s="22">
        <v>9</v>
      </c>
      <c r="F6354" s="23"/>
      <c r="G6354" s="45" t="s">
        <v>18830</v>
      </c>
      <c r="H6354" s="46"/>
    </row>
    <row r="6355" spans="1:8" x14ac:dyDescent="0.3">
      <c r="A6355" s="21" t="s">
        <v>18831</v>
      </c>
      <c r="B6355" s="22">
        <v>2021</v>
      </c>
      <c r="C6355" s="21" t="s">
        <v>18832</v>
      </c>
      <c r="D6355" s="45" t="s">
        <v>18826</v>
      </c>
      <c r="E6355" s="46"/>
      <c r="F6355" s="46"/>
      <c r="G6355" s="21" t="s">
        <v>18833</v>
      </c>
      <c r="H6355" s="23"/>
    </row>
    <row r="6356" spans="1:8" x14ac:dyDescent="0.3">
      <c r="A6356" s="21" t="s">
        <v>18834</v>
      </c>
      <c r="B6356" s="22">
        <v>2020</v>
      </c>
      <c r="C6356" s="21" t="s">
        <v>18835</v>
      </c>
      <c r="D6356" s="21" t="s">
        <v>18836</v>
      </c>
      <c r="E6356" s="23"/>
      <c r="F6356" s="23"/>
      <c r="G6356" s="23"/>
      <c r="H6356" s="23"/>
    </row>
    <row r="6357" spans="1:8" x14ac:dyDescent="0.3">
      <c r="A6357" s="21" t="s">
        <v>3301</v>
      </c>
      <c r="B6357" s="22">
        <v>2018</v>
      </c>
      <c r="C6357" s="21" t="s">
        <v>1925</v>
      </c>
      <c r="D6357" s="21" t="s">
        <v>9146</v>
      </c>
      <c r="E6357" s="22">
        <v>48</v>
      </c>
      <c r="F6357" s="22">
        <v>12</v>
      </c>
      <c r="G6357" s="21" t="s">
        <v>1927</v>
      </c>
      <c r="H6357" s="23"/>
    </row>
    <row r="6358" spans="1:8" x14ac:dyDescent="0.3">
      <c r="A6358" s="21" t="s">
        <v>18837</v>
      </c>
      <c r="B6358" s="22">
        <v>2021</v>
      </c>
      <c r="C6358" s="21" t="s">
        <v>184</v>
      </c>
      <c r="D6358" s="21" t="s">
        <v>446</v>
      </c>
      <c r="E6358" s="22">
        <v>166</v>
      </c>
      <c r="F6358" s="23"/>
      <c r="G6358" s="23"/>
      <c r="H6358" s="23"/>
    </row>
    <row r="6359" spans="1:8" x14ac:dyDescent="0.3">
      <c r="A6359" s="21" t="s">
        <v>18838</v>
      </c>
      <c r="B6359" s="22">
        <v>2016</v>
      </c>
      <c r="C6359" s="21" t="s">
        <v>18839</v>
      </c>
      <c r="D6359" s="21" t="s">
        <v>485</v>
      </c>
      <c r="E6359" s="22">
        <v>108</v>
      </c>
      <c r="F6359" s="23"/>
      <c r="G6359" s="21" t="s">
        <v>18840</v>
      </c>
      <c r="H6359" s="23"/>
    </row>
    <row r="6360" spans="1:8" x14ac:dyDescent="0.3">
      <c r="A6360" s="21" t="s">
        <v>18841</v>
      </c>
      <c r="B6360" s="22">
        <v>2021</v>
      </c>
      <c r="C6360" s="21" t="s">
        <v>18842</v>
      </c>
      <c r="D6360" s="45" t="s">
        <v>16910</v>
      </c>
      <c r="E6360" s="46"/>
      <c r="F6360" s="46"/>
      <c r="G6360" s="21" t="s">
        <v>10471</v>
      </c>
      <c r="H6360" s="23"/>
    </row>
    <row r="6361" spans="1:8" x14ac:dyDescent="0.3">
      <c r="A6361" s="21" t="s">
        <v>18843</v>
      </c>
      <c r="B6361" s="22">
        <v>2018</v>
      </c>
      <c r="C6361" s="21" t="s">
        <v>18844</v>
      </c>
      <c r="D6361" s="21" t="s">
        <v>18845</v>
      </c>
      <c r="E6361" s="22">
        <v>8</v>
      </c>
      <c r="F6361" s="22">
        <v>4</v>
      </c>
      <c r="G6361" s="21" t="s">
        <v>18846</v>
      </c>
      <c r="H6361" s="23"/>
    </row>
    <row r="6362" spans="1:8" x14ac:dyDescent="0.3">
      <c r="A6362" s="21" t="s">
        <v>7919</v>
      </c>
      <c r="B6362" s="22">
        <v>2020</v>
      </c>
      <c r="C6362" s="21" t="s">
        <v>18847</v>
      </c>
      <c r="D6362" s="45" t="s">
        <v>1159</v>
      </c>
      <c r="E6362" s="46"/>
      <c r="F6362" s="46"/>
      <c r="G6362" s="21" t="s">
        <v>18848</v>
      </c>
      <c r="H6362" s="23"/>
    </row>
    <row r="6363" spans="1:8" x14ac:dyDescent="0.3">
      <c r="A6363" s="21" t="s">
        <v>4215</v>
      </c>
      <c r="B6363" s="21" t="s">
        <v>4274</v>
      </c>
      <c r="C6363" s="21" t="s">
        <v>1664</v>
      </c>
      <c r="D6363" s="45" t="s">
        <v>1665</v>
      </c>
      <c r="E6363" s="46"/>
      <c r="F6363" s="46"/>
      <c r="G6363" s="21" t="s">
        <v>1666</v>
      </c>
      <c r="H6363" s="23"/>
    </row>
    <row r="6364" spans="1:8" x14ac:dyDescent="0.3">
      <c r="A6364" s="21" t="s">
        <v>18849</v>
      </c>
      <c r="B6364" s="22">
        <v>2021</v>
      </c>
      <c r="C6364" s="21" t="s">
        <v>18850</v>
      </c>
      <c r="D6364" s="45" t="s">
        <v>13322</v>
      </c>
      <c r="E6364" s="46"/>
      <c r="F6364" s="23"/>
      <c r="G6364" s="21" t="s">
        <v>18851</v>
      </c>
      <c r="H6364" s="23"/>
    </row>
    <row r="6365" spans="1:8" x14ac:dyDescent="0.3">
      <c r="A6365" s="21" t="s">
        <v>18852</v>
      </c>
      <c r="B6365" s="22">
        <v>2023</v>
      </c>
      <c r="C6365" s="21" t="s">
        <v>18853</v>
      </c>
      <c r="D6365" s="21" t="s">
        <v>2642</v>
      </c>
      <c r="E6365" s="23"/>
      <c r="F6365" s="23"/>
      <c r="G6365" s="23"/>
      <c r="H6365" s="23"/>
    </row>
    <row r="6366" spans="1:8" x14ac:dyDescent="0.3">
      <c r="A6366" s="21" t="s">
        <v>9949</v>
      </c>
      <c r="B6366" s="22">
        <v>2016</v>
      </c>
      <c r="C6366" s="21" t="s">
        <v>18854</v>
      </c>
      <c r="D6366" s="21" t="s">
        <v>18855</v>
      </c>
      <c r="E6366" s="23"/>
      <c r="F6366" s="23"/>
      <c r="G6366" s="23"/>
      <c r="H6366" s="23"/>
    </row>
    <row r="6367" spans="1:8" x14ac:dyDescent="0.3">
      <c r="A6367" s="21" t="s">
        <v>18856</v>
      </c>
      <c r="B6367" s="22">
        <v>2023</v>
      </c>
      <c r="C6367" s="21" t="s">
        <v>377</v>
      </c>
      <c r="D6367" s="21" t="s">
        <v>446</v>
      </c>
      <c r="E6367" s="22">
        <v>216</v>
      </c>
      <c r="F6367" s="23"/>
      <c r="G6367" s="23"/>
      <c r="H6367" s="23"/>
    </row>
    <row r="6368" spans="1:8" x14ac:dyDescent="0.3">
      <c r="A6368" s="21" t="s">
        <v>18857</v>
      </c>
      <c r="B6368" s="22">
        <v>2020</v>
      </c>
      <c r="C6368" s="21" t="s">
        <v>18858</v>
      </c>
      <c r="D6368" s="21" t="s">
        <v>18859</v>
      </c>
      <c r="E6368" s="23"/>
      <c r="F6368" s="23"/>
      <c r="G6368" s="21" t="s">
        <v>1987</v>
      </c>
      <c r="H6368" s="23"/>
    </row>
    <row r="6369" spans="1:8" x14ac:dyDescent="0.3">
      <c r="A6369" s="21" t="s">
        <v>1107</v>
      </c>
      <c r="B6369" s="22">
        <v>2017</v>
      </c>
      <c r="C6369" s="21" t="s">
        <v>1108</v>
      </c>
      <c r="D6369" s="21" t="s">
        <v>1091</v>
      </c>
      <c r="E6369" s="22">
        <v>30</v>
      </c>
      <c r="F6369" s="23"/>
      <c r="G6369" s="23"/>
      <c r="H6369" s="23"/>
    </row>
    <row r="6370" spans="1:8" x14ac:dyDescent="0.3">
      <c r="A6370" s="21" t="s">
        <v>18860</v>
      </c>
      <c r="B6370" s="22">
        <v>2019</v>
      </c>
      <c r="C6370" s="21" t="s">
        <v>18861</v>
      </c>
      <c r="D6370" s="21" t="s">
        <v>9203</v>
      </c>
      <c r="E6370" s="23"/>
      <c r="F6370" s="23"/>
      <c r="G6370" s="21" t="s">
        <v>18862</v>
      </c>
      <c r="H6370" s="23"/>
    </row>
    <row r="6371" spans="1:8" x14ac:dyDescent="0.3">
      <c r="A6371" s="21" t="s">
        <v>18863</v>
      </c>
      <c r="B6371" s="22">
        <v>2020</v>
      </c>
      <c r="C6371" s="21" t="s">
        <v>18864</v>
      </c>
      <c r="D6371" s="21" t="s">
        <v>18865</v>
      </c>
      <c r="E6371" s="23"/>
      <c r="F6371" s="23"/>
      <c r="G6371" s="23"/>
      <c r="H6371" s="23"/>
    </row>
    <row r="6372" spans="1:8" x14ac:dyDescent="0.3">
      <c r="A6372" s="21" t="s">
        <v>11708</v>
      </c>
      <c r="B6372" s="22">
        <v>2020</v>
      </c>
      <c r="C6372" s="21" t="s">
        <v>18866</v>
      </c>
      <c r="D6372" s="21" t="s">
        <v>18867</v>
      </c>
      <c r="E6372" s="23"/>
      <c r="F6372" s="23"/>
      <c r="G6372" s="23"/>
      <c r="H6372" s="23"/>
    </row>
    <row r="6373" spans="1:8" x14ac:dyDescent="0.3">
      <c r="A6373" s="21" t="s">
        <v>18868</v>
      </c>
      <c r="B6373" s="22">
        <v>2023</v>
      </c>
      <c r="C6373" s="21" t="s">
        <v>18869</v>
      </c>
      <c r="D6373" s="21" t="s">
        <v>18870</v>
      </c>
      <c r="E6373" s="22">
        <v>74</v>
      </c>
      <c r="F6373" s="22">
        <v>2</v>
      </c>
      <c r="G6373" s="21" t="s">
        <v>18871</v>
      </c>
      <c r="H6373" s="23"/>
    </row>
    <row r="6374" spans="1:8" x14ac:dyDescent="0.3">
      <c r="A6374" s="21" t="s">
        <v>18872</v>
      </c>
      <c r="B6374" s="22">
        <v>2021</v>
      </c>
      <c r="C6374" s="21" t="s">
        <v>18873</v>
      </c>
      <c r="D6374" s="21" t="s">
        <v>7084</v>
      </c>
      <c r="E6374" s="22">
        <v>7</v>
      </c>
      <c r="F6374" s="23"/>
      <c r="G6374" s="21" t="s">
        <v>18874</v>
      </c>
      <c r="H6374" s="23"/>
    </row>
    <row r="6375" spans="1:8" x14ac:dyDescent="0.3">
      <c r="A6375" s="21" t="s">
        <v>18875</v>
      </c>
      <c r="B6375" s="22">
        <v>2022</v>
      </c>
      <c r="C6375" s="21" t="s">
        <v>18876</v>
      </c>
      <c r="D6375" s="45" t="s">
        <v>18775</v>
      </c>
      <c r="E6375" s="46"/>
      <c r="F6375" s="46"/>
      <c r="G6375" s="21" t="s">
        <v>18877</v>
      </c>
      <c r="H6375" s="23"/>
    </row>
    <row r="6376" spans="1:8" x14ac:dyDescent="0.3">
      <c r="A6376" s="21" t="s">
        <v>18878</v>
      </c>
      <c r="B6376" s="22">
        <v>2020</v>
      </c>
      <c r="C6376" s="21" t="s">
        <v>18879</v>
      </c>
      <c r="D6376" s="45" t="s">
        <v>18880</v>
      </c>
      <c r="E6376" s="46"/>
      <c r="F6376" s="23"/>
      <c r="G6376" s="21" t="s">
        <v>18881</v>
      </c>
      <c r="H6376" s="23"/>
    </row>
    <row r="6377" spans="1:8" x14ac:dyDescent="0.3">
      <c r="A6377" s="21" t="s">
        <v>18882</v>
      </c>
      <c r="B6377" s="22">
        <v>2018</v>
      </c>
      <c r="C6377" s="21" t="s">
        <v>18883</v>
      </c>
      <c r="D6377" s="21" t="s">
        <v>4025</v>
      </c>
      <c r="E6377" s="22">
        <v>56</v>
      </c>
      <c r="F6377" s="22">
        <v>2</v>
      </c>
      <c r="G6377" s="21" t="s">
        <v>18884</v>
      </c>
      <c r="H6377" s="23"/>
    </row>
    <row r="6378" spans="1:8" x14ac:dyDescent="0.3">
      <c r="A6378" s="21" t="s">
        <v>18885</v>
      </c>
      <c r="B6378" s="22">
        <v>2018</v>
      </c>
      <c r="C6378" s="21" t="s">
        <v>18886</v>
      </c>
      <c r="D6378" s="45" t="s">
        <v>18887</v>
      </c>
      <c r="E6378" s="46"/>
      <c r="F6378" s="46"/>
      <c r="G6378" s="21" t="s">
        <v>18888</v>
      </c>
      <c r="H6378" s="23"/>
    </row>
    <row r="6379" spans="1:8" x14ac:dyDescent="0.3">
      <c r="A6379" s="21" t="s">
        <v>18889</v>
      </c>
      <c r="B6379" s="22">
        <v>2017</v>
      </c>
      <c r="C6379" s="21" t="s">
        <v>6305</v>
      </c>
      <c r="D6379" s="21" t="s">
        <v>906</v>
      </c>
      <c r="E6379" s="22">
        <v>5</v>
      </c>
      <c r="F6379" s="23"/>
      <c r="G6379" s="21" t="s">
        <v>18890</v>
      </c>
      <c r="H6379" s="23"/>
    </row>
    <row r="6380" spans="1:8" x14ac:dyDescent="0.3">
      <c r="A6380" s="21" t="s">
        <v>18891</v>
      </c>
      <c r="B6380" s="22">
        <v>2006</v>
      </c>
      <c r="C6380" s="21" t="s">
        <v>18892</v>
      </c>
      <c r="D6380" s="21" t="s">
        <v>18893</v>
      </c>
      <c r="E6380" s="23"/>
      <c r="F6380" s="23"/>
      <c r="G6380" s="21" t="s">
        <v>18894</v>
      </c>
      <c r="H6380" s="23"/>
    </row>
    <row r="6381" spans="1:8" x14ac:dyDescent="0.3">
      <c r="A6381" s="21" t="s">
        <v>16964</v>
      </c>
      <c r="B6381" s="22">
        <v>2017</v>
      </c>
      <c r="C6381" s="21" t="s">
        <v>515</v>
      </c>
      <c r="D6381" s="45" t="s">
        <v>3177</v>
      </c>
      <c r="E6381" s="46"/>
      <c r="F6381" s="23"/>
      <c r="G6381" s="23"/>
      <c r="H6381" s="23"/>
    </row>
    <row r="6382" spans="1:8" x14ac:dyDescent="0.3">
      <c r="A6382" s="21" t="s">
        <v>18895</v>
      </c>
      <c r="B6382" s="22">
        <v>2017</v>
      </c>
      <c r="C6382" s="21" t="s">
        <v>5404</v>
      </c>
      <c r="D6382" s="21" t="s">
        <v>18896</v>
      </c>
      <c r="E6382" s="23"/>
      <c r="F6382" s="23"/>
      <c r="G6382" s="23"/>
      <c r="H6382" s="23"/>
    </row>
    <row r="6383" spans="1:8" x14ac:dyDescent="0.3">
      <c r="A6383" s="21" t="s">
        <v>18897</v>
      </c>
      <c r="B6383" s="22">
        <v>2018</v>
      </c>
      <c r="C6383" s="21" t="s">
        <v>5499</v>
      </c>
      <c r="D6383" s="21" t="s">
        <v>6121</v>
      </c>
      <c r="E6383" s="23"/>
      <c r="F6383" s="23"/>
      <c r="G6383" s="23"/>
      <c r="H6383" s="23"/>
    </row>
    <row r="6384" spans="1:8" x14ac:dyDescent="0.3">
      <c r="A6384" s="21" t="s">
        <v>18898</v>
      </c>
      <c r="B6384" s="22">
        <v>2017</v>
      </c>
      <c r="C6384" s="21" t="s">
        <v>6322</v>
      </c>
      <c r="D6384" s="45" t="s">
        <v>9855</v>
      </c>
      <c r="E6384" s="46"/>
      <c r="F6384" s="23"/>
      <c r="G6384" s="21" t="s">
        <v>6323</v>
      </c>
      <c r="H6384" s="23"/>
    </row>
    <row r="6385" spans="1:8" x14ac:dyDescent="0.3">
      <c r="A6385" s="21" t="s">
        <v>18899</v>
      </c>
      <c r="B6385" s="22">
        <v>2019</v>
      </c>
      <c r="C6385" s="21" t="s">
        <v>18900</v>
      </c>
      <c r="D6385" s="45" t="s">
        <v>18901</v>
      </c>
      <c r="E6385" s="46"/>
      <c r="F6385" s="23"/>
      <c r="G6385" s="24">
        <v>45981</v>
      </c>
      <c r="H6385" s="23"/>
    </row>
    <row r="6386" spans="1:8" x14ac:dyDescent="0.3">
      <c r="A6386" s="21" t="s">
        <v>18902</v>
      </c>
      <c r="B6386" s="22">
        <v>1992</v>
      </c>
      <c r="C6386" s="21" t="s">
        <v>18903</v>
      </c>
      <c r="D6386" s="21" t="s">
        <v>18904</v>
      </c>
      <c r="E6386" s="22">
        <v>1</v>
      </c>
      <c r="F6386" s="23"/>
      <c r="G6386" s="23"/>
      <c r="H6386" s="23"/>
    </row>
    <row r="6387" spans="1:8" x14ac:dyDescent="0.3">
      <c r="A6387" s="21" t="s">
        <v>18905</v>
      </c>
      <c r="B6387" s="22">
        <v>2020</v>
      </c>
      <c r="C6387" s="21" t="s">
        <v>7613</v>
      </c>
      <c r="D6387" s="21" t="s">
        <v>495</v>
      </c>
      <c r="E6387" s="22">
        <v>91</v>
      </c>
      <c r="F6387" s="23"/>
      <c r="G6387" s="22">
        <v>106198</v>
      </c>
      <c r="H6387" s="23"/>
    </row>
    <row r="6388" spans="1:8" x14ac:dyDescent="0.3">
      <c r="A6388" s="21" t="s">
        <v>18906</v>
      </c>
      <c r="B6388" s="22">
        <v>2018</v>
      </c>
      <c r="C6388" s="21" t="s">
        <v>18907</v>
      </c>
      <c r="D6388" s="21" t="s">
        <v>18908</v>
      </c>
      <c r="E6388" s="23"/>
      <c r="F6388" s="23"/>
      <c r="G6388" s="23"/>
      <c r="H6388" s="23"/>
    </row>
    <row r="6389" spans="1:8" x14ac:dyDescent="0.3">
      <c r="A6389" s="21" t="s">
        <v>18909</v>
      </c>
      <c r="B6389" s="22">
        <v>2014</v>
      </c>
      <c r="C6389" s="21" t="s">
        <v>10262</v>
      </c>
      <c r="D6389" s="21" t="s">
        <v>10263</v>
      </c>
      <c r="E6389" s="23"/>
      <c r="F6389" s="23"/>
      <c r="G6389" s="23"/>
      <c r="H6389" s="23"/>
    </row>
    <row r="6390" spans="1:8" x14ac:dyDescent="0.3">
      <c r="A6390" s="21" t="s">
        <v>18910</v>
      </c>
      <c r="B6390" s="22">
        <v>2018</v>
      </c>
      <c r="C6390" s="21" t="s">
        <v>14541</v>
      </c>
      <c r="D6390" s="45" t="s">
        <v>18911</v>
      </c>
      <c r="E6390" s="46"/>
      <c r="F6390" s="46"/>
      <c r="G6390" s="21" t="s">
        <v>18912</v>
      </c>
      <c r="H6390" s="23"/>
    </row>
    <row r="6391" spans="1:8" x14ac:dyDescent="0.3">
      <c r="A6391" s="21" t="s">
        <v>18913</v>
      </c>
      <c r="B6391" s="22">
        <v>2010</v>
      </c>
      <c r="C6391" s="21" t="s">
        <v>18914</v>
      </c>
      <c r="D6391" s="45" t="s">
        <v>18915</v>
      </c>
      <c r="E6391" s="46"/>
      <c r="F6391" s="23"/>
      <c r="G6391" s="21" t="s">
        <v>18916</v>
      </c>
      <c r="H6391" s="23"/>
    </row>
    <row r="6392" spans="1:8" x14ac:dyDescent="0.3">
      <c r="A6392" s="21" t="s">
        <v>18917</v>
      </c>
      <c r="B6392" s="22">
        <v>2014</v>
      </c>
      <c r="C6392" s="21" t="s">
        <v>6216</v>
      </c>
      <c r="D6392" s="45" t="s">
        <v>3755</v>
      </c>
      <c r="E6392" s="46"/>
      <c r="F6392" s="46"/>
      <c r="G6392" s="21" t="s">
        <v>6309</v>
      </c>
      <c r="H6392" s="23"/>
    </row>
    <row r="6393" spans="1:8" x14ac:dyDescent="0.3">
      <c r="A6393" s="21" t="s">
        <v>18918</v>
      </c>
      <c r="B6393" s="22">
        <v>2020</v>
      </c>
      <c r="C6393" s="21" t="s">
        <v>18919</v>
      </c>
      <c r="D6393" s="21" t="s">
        <v>18920</v>
      </c>
      <c r="E6393" s="23"/>
      <c r="F6393" s="23"/>
      <c r="G6393" s="21" t="s">
        <v>18921</v>
      </c>
      <c r="H6393" s="23"/>
    </row>
    <row r="6394" spans="1:8" x14ac:dyDescent="0.3">
      <c r="A6394" s="21" t="s">
        <v>18922</v>
      </c>
      <c r="B6394" s="22">
        <v>2019</v>
      </c>
      <c r="C6394" s="21" t="s">
        <v>18923</v>
      </c>
      <c r="D6394" s="45" t="s">
        <v>18924</v>
      </c>
      <c r="E6394" s="46"/>
      <c r="F6394" s="46"/>
      <c r="G6394" s="21" t="s">
        <v>18925</v>
      </c>
      <c r="H6394" s="23"/>
    </row>
    <row r="6395" spans="1:8" x14ac:dyDescent="0.3">
      <c r="A6395" s="21" t="s">
        <v>18926</v>
      </c>
      <c r="B6395" s="22">
        <v>2010</v>
      </c>
      <c r="C6395" s="21" t="s">
        <v>18927</v>
      </c>
      <c r="D6395" s="45" t="s">
        <v>18928</v>
      </c>
      <c r="E6395" s="46"/>
      <c r="F6395" s="23"/>
      <c r="G6395" s="21" t="s">
        <v>18929</v>
      </c>
      <c r="H6395" s="23"/>
    </row>
    <row r="6396" spans="1:8" x14ac:dyDescent="0.3">
      <c r="A6396" s="21" t="s">
        <v>18930</v>
      </c>
      <c r="B6396" s="22">
        <v>2012</v>
      </c>
      <c r="C6396" s="21" t="s">
        <v>4879</v>
      </c>
      <c r="D6396" s="21" t="s">
        <v>2724</v>
      </c>
      <c r="E6396" s="22">
        <v>63</v>
      </c>
      <c r="F6396" s="22">
        <v>2</v>
      </c>
      <c r="G6396" s="21" t="s">
        <v>7339</v>
      </c>
      <c r="H6396" s="23"/>
    </row>
    <row r="6397" spans="1:8" x14ac:dyDescent="0.3">
      <c r="A6397" s="21" t="s">
        <v>18931</v>
      </c>
      <c r="B6397" s="22">
        <v>1997</v>
      </c>
      <c r="C6397" s="21" t="s">
        <v>18932</v>
      </c>
      <c r="D6397" s="21" t="s">
        <v>18933</v>
      </c>
      <c r="E6397" s="23"/>
      <c r="F6397" s="23"/>
      <c r="G6397" s="21" t="s">
        <v>18934</v>
      </c>
      <c r="H6397" s="23"/>
    </row>
    <row r="6398" spans="1:8" x14ac:dyDescent="0.3">
      <c r="A6398" s="21" t="s">
        <v>18935</v>
      </c>
      <c r="B6398" s="22">
        <v>1978</v>
      </c>
      <c r="C6398" s="21" t="s">
        <v>18936</v>
      </c>
      <c r="D6398" s="21" t="s">
        <v>18937</v>
      </c>
      <c r="E6398" s="22">
        <v>8</v>
      </c>
      <c r="F6398" s="22">
        <v>6</v>
      </c>
      <c r="G6398" s="21" t="s">
        <v>18938</v>
      </c>
      <c r="H6398" s="23"/>
    </row>
    <row r="6399" spans="1:8" x14ac:dyDescent="0.3">
      <c r="A6399" s="21" t="s">
        <v>18939</v>
      </c>
      <c r="B6399" s="22">
        <v>2004</v>
      </c>
      <c r="C6399" s="21" t="s">
        <v>18940</v>
      </c>
      <c r="D6399" s="21" t="s">
        <v>18941</v>
      </c>
      <c r="E6399" s="22">
        <v>57</v>
      </c>
      <c r="F6399" s="22">
        <v>2</v>
      </c>
      <c r="G6399" s="21" t="s">
        <v>18942</v>
      </c>
      <c r="H6399" s="23"/>
    </row>
    <row r="6400" spans="1:8" x14ac:dyDescent="0.3">
      <c r="A6400" s="21" t="s">
        <v>18943</v>
      </c>
      <c r="B6400" s="22">
        <v>2006</v>
      </c>
      <c r="C6400" s="21" t="s">
        <v>18944</v>
      </c>
      <c r="D6400" s="21" t="s">
        <v>18945</v>
      </c>
      <c r="E6400" s="22">
        <v>4</v>
      </c>
      <c r="F6400" s="23"/>
      <c r="G6400" s="21" t="s">
        <v>18946</v>
      </c>
      <c r="H6400" s="23"/>
    </row>
    <row r="6401" spans="1:8" x14ac:dyDescent="0.3">
      <c r="A6401" s="21" t="s">
        <v>18094</v>
      </c>
      <c r="B6401" s="22">
        <v>2009</v>
      </c>
      <c r="C6401" s="21" t="s">
        <v>3677</v>
      </c>
      <c r="D6401" s="21" t="s">
        <v>13565</v>
      </c>
      <c r="E6401" s="22">
        <v>2</v>
      </c>
      <c r="F6401" s="23"/>
      <c r="G6401" s="22" t="s">
        <v>18096</v>
      </c>
      <c r="H6401" s="23"/>
    </row>
    <row r="6402" spans="1:8" x14ac:dyDescent="0.3">
      <c r="A6402" s="21" t="s">
        <v>18947</v>
      </c>
      <c r="B6402" s="22">
        <v>2008</v>
      </c>
      <c r="C6402" s="21" t="s">
        <v>8407</v>
      </c>
      <c r="D6402" s="21" t="s">
        <v>7252</v>
      </c>
      <c r="E6402" s="22">
        <v>34</v>
      </c>
      <c r="F6402" s="22">
        <v>4</v>
      </c>
      <c r="G6402" s="21" t="s">
        <v>8408</v>
      </c>
      <c r="H6402" s="23"/>
    </row>
    <row r="6403" spans="1:8" x14ac:dyDescent="0.3">
      <c r="A6403" s="21" t="s">
        <v>18948</v>
      </c>
      <c r="B6403" s="22">
        <v>2024</v>
      </c>
      <c r="C6403" s="21" t="s">
        <v>18949</v>
      </c>
      <c r="D6403" s="45" t="s">
        <v>18950</v>
      </c>
      <c r="E6403" s="46"/>
      <c r="F6403" s="23"/>
      <c r="G6403" s="21" t="s">
        <v>7132</v>
      </c>
      <c r="H6403" s="23"/>
    </row>
    <row r="6404" spans="1:8" x14ac:dyDescent="0.3">
      <c r="A6404" s="21" t="s">
        <v>18951</v>
      </c>
      <c r="B6404" s="22">
        <v>2006</v>
      </c>
      <c r="C6404" s="21" t="s">
        <v>18952</v>
      </c>
      <c r="D6404" s="45" t="s">
        <v>18953</v>
      </c>
      <c r="E6404" s="46"/>
      <c r="F6404" s="23"/>
      <c r="G6404" s="21" t="s">
        <v>18954</v>
      </c>
      <c r="H6404" s="23"/>
    </row>
    <row r="6405" spans="1:8" x14ac:dyDescent="0.3">
      <c r="A6405" s="21" t="s">
        <v>18955</v>
      </c>
      <c r="B6405" s="22">
        <v>2022</v>
      </c>
      <c r="C6405" s="21" t="s">
        <v>18956</v>
      </c>
      <c r="D6405" s="45" t="s">
        <v>18957</v>
      </c>
      <c r="E6405" s="46"/>
      <c r="F6405" s="23"/>
      <c r="G6405" s="23"/>
      <c r="H6405" s="23"/>
    </row>
    <row r="6406" spans="1:8" x14ac:dyDescent="0.3">
      <c r="A6406" s="21" t="s">
        <v>18958</v>
      </c>
      <c r="B6406" s="22">
        <v>2015</v>
      </c>
      <c r="C6406" s="21" t="s">
        <v>489</v>
      </c>
      <c r="D6406" s="21" t="s">
        <v>18959</v>
      </c>
      <c r="E6406" s="22">
        <v>7</v>
      </c>
      <c r="F6406" s="22">
        <v>2</v>
      </c>
      <c r="G6406" s="21" t="s">
        <v>491</v>
      </c>
      <c r="H6406" s="23"/>
    </row>
    <row r="6407" spans="1:8" x14ac:dyDescent="0.3">
      <c r="A6407" s="21" t="s">
        <v>18960</v>
      </c>
      <c r="B6407" s="22">
        <v>2022</v>
      </c>
      <c r="C6407" s="21" t="s">
        <v>18961</v>
      </c>
      <c r="D6407" s="45" t="s">
        <v>18962</v>
      </c>
      <c r="E6407" s="46"/>
      <c r="F6407" s="23"/>
      <c r="G6407" s="23"/>
      <c r="H6407" s="23"/>
    </row>
    <row r="6408" spans="1:8" x14ac:dyDescent="0.3">
      <c r="A6408" s="21" t="s">
        <v>18963</v>
      </c>
      <c r="B6408" s="22">
        <v>2021</v>
      </c>
      <c r="C6408" s="21" t="s">
        <v>18964</v>
      </c>
      <c r="D6408" s="45" t="s">
        <v>18965</v>
      </c>
      <c r="E6408" s="46"/>
      <c r="F6408" s="23"/>
      <c r="G6408" s="21" t="s">
        <v>18966</v>
      </c>
      <c r="H6408" s="23"/>
    </row>
    <row r="6409" spans="1:8" x14ac:dyDescent="0.3">
      <c r="A6409" s="21" t="s">
        <v>18967</v>
      </c>
      <c r="B6409" s="22">
        <v>1995</v>
      </c>
      <c r="C6409" s="21" t="s">
        <v>4695</v>
      </c>
      <c r="D6409" s="21" t="s">
        <v>14589</v>
      </c>
      <c r="E6409" s="22">
        <v>20</v>
      </c>
      <c r="F6409" s="23"/>
      <c r="G6409" s="21" t="s">
        <v>4696</v>
      </c>
      <c r="H6409" s="23"/>
    </row>
    <row r="6410" spans="1:8" x14ac:dyDescent="0.3">
      <c r="A6410" s="21" t="s">
        <v>9767</v>
      </c>
      <c r="B6410" s="22">
        <v>2017</v>
      </c>
      <c r="C6410" s="21" t="s">
        <v>515</v>
      </c>
      <c r="D6410" s="21" t="s">
        <v>4177</v>
      </c>
      <c r="E6410" s="22">
        <v>11</v>
      </c>
      <c r="F6410" s="23"/>
      <c r="G6410" s="21" t="s">
        <v>517</v>
      </c>
      <c r="H6410" s="23"/>
    </row>
    <row r="6411" spans="1:8" x14ac:dyDescent="0.3">
      <c r="A6411" s="21" t="s">
        <v>18968</v>
      </c>
      <c r="B6411" s="22">
        <v>2018</v>
      </c>
      <c r="C6411" s="21" t="s">
        <v>526</v>
      </c>
      <c r="D6411" s="21" t="s">
        <v>6176</v>
      </c>
      <c r="E6411" s="22">
        <v>51</v>
      </c>
      <c r="F6411" s="22">
        <v>4</v>
      </c>
      <c r="G6411" s="21" t="s">
        <v>2372</v>
      </c>
      <c r="H6411" s="23"/>
    </row>
    <row r="6412" spans="1:8" x14ac:dyDescent="0.3">
      <c r="A6412" s="21" t="s">
        <v>18969</v>
      </c>
      <c r="B6412" s="22">
        <v>2023</v>
      </c>
      <c r="C6412" s="21" t="s">
        <v>4179</v>
      </c>
      <c r="D6412" s="21" t="s">
        <v>2642</v>
      </c>
      <c r="E6412" s="22">
        <v>29</v>
      </c>
      <c r="F6412" s="22">
        <v>6</v>
      </c>
      <c r="G6412" s="21" t="s">
        <v>18970</v>
      </c>
      <c r="H6412" s="23"/>
    </row>
    <row r="6413" spans="1:8" x14ac:dyDescent="0.3">
      <c r="A6413" s="21" t="s">
        <v>18971</v>
      </c>
      <c r="B6413" s="22">
        <v>2023</v>
      </c>
      <c r="C6413" s="21" t="s">
        <v>18972</v>
      </c>
      <c r="D6413" s="21" t="s">
        <v>4248</v>
      </c>
      <c r="E6413" s="23"/>
      <c r="F6413" s="23"/>
      <c r="G6413" s="23"/>
      <c r="H6413" s="27" t="s">
        <v>18973</v>
      </c>
    </row>
    <row r="6414" spans="1:8" x14ac:dyDescent="0.3">
      <c r="A6414" s="21" t="s">
        <v>18974</v>
      </c>
      <c r="B6414" s="22">
        <v>2023</v>
      </c>
      <c r="C6414" s="21" t="s">
        <v>18975</v>
      </c>
      <c r="D6414" s="21" t="s">
        <v>18976</v>
      </c>
      <c r="E6414" s="23"/>
      <c r="F6414" s="23"/>
      <c r="G6414" s="23"/>
      <c r="H6414" s="23"/>
    </row>
    <row r="6415" spans="1:8" x14ac:dyDescent="0.3">
      <c r="A6415" s="21" t="s">
        <v>18977</v>
      </c>
      <c r="B6415" s="22">
        <v>1995</v>
      </c>
      <c r="C6415" s="21" t="s">
        <v>1342</v>
      </c>
      <c r="D6415" s="21" t="s">
        <v>1343</v>
      </c>
      <c r="E6415" s="22">
        <v>14</v>
      </c>
      <c r="F6415" s="23"/>
      <c r="G6415" s="21" t="s">
        <v>18978</v>
      </c>
      <c r="H6415" s="23"/>
    </row>
    <row r="6416" spans="1:8" x14ac:dyDescent="0.3">
      <c r="A6416" s="21" t="s">
        <v>18979</v>
      </c>
      <c r="B6416" s="22">
        <v>2023</v>
      </c>
      <c r="C6416" s="21" t="s">
        <v>18980</v>
      </c>
      <c r="D6416" s="21" t="s">
        <v>1626</v>
      </c>
      <c r="E6416" s="23"/>
      <c r="F6416" s="23"/>
      <c r="G6416" s="23"/>
      <c r="H6416" s="27" t="s">
        <v>18981</v>
      </c>
    </row>
    <row r="6417" spans="1:8" x14ac:dyDescent="0.3">
      <c r="A6417" s="21" t="s">
        <v>18982</v>
      </c>
      <c r="B6417" s="22">
        <v>2021</v>
      </c>
      <c r="C6417" s="21" t="s">
        <v>18983</v>
      </c>
      <c r="D6417" s="45" t="s">
        <v>18984</v>
      </c>
      <c r="E6417" s="46"/>
      <c r="F6417" s="23"/>
      <c r="G6417" s="23"/>
      <c r="H6417" s="23"/>
    </row>
    <row r="6418" spans="1:8" x14ac:dyDescent="0.3">
      <c r="A6418" s="21" t="s">
        <v>18985</v>
      </c>
      <c r="B6418" s="22">
        <v>2024</v>
      </c>
      <c r="C6418" s="21" t="s">
        <v>18986</v>
      </c>
      <c r="D6418" s="21" t="s">
        <v>8575</v>
      </c>
      <c r="E6418" s="22">
        <v>8</v>
      </c>
      <c r="F6418" s="21" t="s">
        <v>14713</v>
      </c>
      <c r="G6418" s="45" t="s">
        <v>18987</v>
      </c>
      <c r="H6418" s="46"/>
    </row>
    <row r="6419" spans="1:8" x14ac:dyDescent="0.3">
      <c r="A6419" s="21" t="s">
        <v>18988</v>
      </c>
      <c r="B6419" s="22">
        <v>2023</v>
      </c>
      <c r="C6419" s="21" t="s">
        <v>18989</v>
      </c>
      <c r="D6419" s="21" t="s">
        <v>18990</v>
      </c>
      <c r="E6419" s="23"/>
      <c r="F6419" s="23"/>
      <c r="G6419" s="23"/>
      <c r="H6419" s="27" t="s">
        <v>18991</v>
      </c>
    </row>
    <row r="6420" spans="1:8" x14ac:dyDescent="0.3">
      <c r="A6420" s="21" t="s">
        <v>18992</v>
      </c>
      <c r="B6420" s="22">
        <v>2020</v>
      </c>
      <c r="C6420" s="21" t="s">
        <v>18993</v>
      </c>
      <c r="D6420" s="21" t="s">
        <v>8575</v>
      </c>
      <c r="E6420" s="22">
        <v>4</v>
      </c>
      <c r="F6420" s="21" t="s">
        <v>8576</v>
      </c>
      <c r="G6420" s="21" t="s">
        <v>5557</v>
      </c>
      <c r="H6420" s="23"/>
    </row>
    <row r="6421" spans="1:8" x14ac:dyDescent="0.3">
      <c r="A6421" s="21" t="s">
        <v>18994</v>
      </c>
      <c r="B6421" s="22">
        <v>2018</v>
      </c>
      <c r="C6421" s="21" t="s">
        <v>18995</v>
      </c>
      <c r="D6421" s="21" t="s">
        <v>3610</v>
      </c>
      <c r="E6421" s="23"/>
      <c r="F6421" s="23"/>
      <c r="G6421" s="23"/>
      <c r="H6421" s="23"/>
    </row>
    <row r="6422" spans="1:8" x14ac:dyDescent="0.3">
      <c r="A6422" s="21" t="s">
        <v>18996</v>
      </c>
      <c r="B6422" s="22">
        <v>2023</v>
      </c>
      <c r="C6422" s="21" t="s">
        <v>18980</v>
      </c>
      <c r="D6422" s="21" t="s">
        <v>1626</v>
      </c>
      <c r="E6422" s="23"/>
      <c r="F6422" s="23"/>
      <c r="G6422" s="23"/>
      <c r="H6422" s="27" t="s">
        <v>18997</v>
      </c>
    </row>
    <row r="6423" spans="1:8" x14ac:dyDescent="0.3">
      <c r="A6423" s="21" t="s">
        <v>18998</v>
      </c>
      <c r="B6423" s="22">
        <v>2023</v>
      </c>
      <c r="C6423" s="21" t="s">
        <v>18999</v>
      </c>
      <c r="D6423" s="21" t="s">
        <v>4818</v>
      </c>
      <c r="E6423" s="22">
        <v>24</v>
      </c>
      <c r="F6423" s="22">
        <v>6</v>
      </c>
      <c r="G6423" s="21" t="s">
        <v>19000</v>
      </c>
      <c r="H6423" s="23"/>
    </row>
    <row r="6424" spans="1:8" x14ac:dyDescent="0.3">
      <c r="A6424" s="21" t="s">
        <v>18990</v>
      </c>
      <c r="B6424" s="22">
        <v>2023</v>
      </c>
      <c r="C6424" s="21" t="s">
        <v>19001</v>
      </c>
      <c r="D6424" s="23"/>
      <c r="E6424" s="23"/>
      <c r="F6424" s="23"/>
      <c r="G6424" s="47" t="s">
        <v>19002</v>
      </c>
      <c r="H6424" s="46"/>
    </row>
    <row r="6425" spans="1:8" x14ac:dyDescent="0.3">
      <c r="A6425" s="21" t="s">
        <v>19003</v>
      </c>
      <c r="B6425" s="22">
        <v>2023</v>
      </c>
      <c r="C6425" s="21" t="s">
        <v>19004</v>
      </c>
      <c r="D6425" s="21" t="s">
        <v>8147</v>
      </c>
      <c r="E6425" s="22">
        <v>34</v>
      </c>
      <c r="F6425" s="22">
        <v>1</v>
      </c>
      <c r="G6425" s="21" t="s">
        <v>19005</v>
      </c>
      <c r="H6425" s="23"/>
    </row>
    <row r="6426" spans="1:8" x14ac:dyDescent="0.3">
      <c r="A6426" s="21" t="s">
        <v>19006</v>
      </c>
      <c r="B6426" s="22">
        <v>2004</v>
      </c>
      <c r="C6426" s="21" t="s">
        <v>19007</v>
      </c>
      <c r="D6426" s="21" t="s">
        <v>19008</v>
      </c>
      <c r="E6426" s="22">
        <v>3</v>
      </c>
      <c r="F6426" s="23"/>
      <c r="G6426" s="21" t="s">
        <v>19009</v>
      </c>
      <c r="H6426" s="23"/>
    </row>
    <row r="6427" spans="1:8" x14ac:dyDescent="0.3">
      <c r="A6427" s="21" t="s">
        <v>19010</v>
      </c>
      <c r="B6427" s="22">
        <v>2003</v>
      </c>
      <c r="C6427" s="21" t="s">
        <v>19011</v>
      </c>
      <c r="D6427" s="21" t="s">
        <v>19012</v>
      </c>
      <c r="E6427" s="22">
        <v>242</v>
      </c>
      <c r="F6427" s="23"/>
      <c r="G6427" s="21" t="s">
        <v>19013</v>
      </c>
      <c r="H6427" s="23"/>
    </row>
    <row r="6428" spans="1:8" x14ac:dyDescent="0.3">
      <c r="A6428" s="21" t="s">
        <v>19014</v>
      </c>
      <c r="B6428" s="22">
        <v>2021</v>
      </c>
      <c r="C6428" s="21" t="s">
        <v>19015</v>
      </c>
      <c r="D6428" s="45" t="s">
        <v>18957</v>
      </c>
      <c r="E6428" s="46"/>
      <c r="F6428" s="23"/>
      <c r="G6428" s="23"/>
      <c r="H6428" s="23"/>
    </row>
    <row r="6429" spans="1:8" x14ac:dyDescent="0.3">
      <c r="A6429" s="21" t="s">
        <v>19016</v>
      </c>
      <c r="B6429" s="22">
        <v>2018</v>
      </c>
      <c r="C6429" s="21" t="s">
        <v>3315</v>
      </c>
      <c r="D6429" s="21" t="s">
        <v>828</v>
      </c>
      <c r="E6429" s="22">
        <v>12</v>
      </c>
      <c r="F6429" s="23"/>
      <c r="G6429" s="23"/>
      <c r="H6429" s="23"/>
    </row>
    <row r="6430" spans="1:8" x14ac:dyDescent="0.3">
      <c r="A6430" s="21" t="s">
        <v>19017</v>
      </c>
      <c r="B6430" s="22">
        <v>2020</v>
      </c>
      <c r="C6430" s="21" t="s">
        <v>8341</v>
      </c>
      <c r="D6430" s="21" t="s">
        <v>8342</v>
      </c>
      <c r="E6430" s="23"/>
      <c r="F6430" s="23"/>
      <c r="G6430" s="23"/>
      <c r="H6430" s="23"/>
    </row>
    <row r="6431" spans="1:8" x14ac:dyDescent="0.3">
      <c r="A6431" s="21" t="s">
        <v>19018</v>
      </c>
      <c r="B6431" s="22">
        <v>2019</v>
      </c>
      <c r="C6431" s="21" t="s">
        <v>11742</v>
      </c>
      <c r="D6431" s="21" t="s">
        <v>2653</v>
      </c>
      <c r="E6431" s="23"/>
      <c r="F6431" s="23"/>
      <c r="G6431" s="21" t="s">
        <v>11744</v>
      </c>
      <c r="H6431" s="23"/>
    </row>
    <row r="6432" spans="1:8" x14ac:dyDescent="0.3">
      <c r="A6432" s="21" t="s">
        <v>9840</v>
      </c>
      <c r="B6432" s="22">
        <v>2017</v>
      </c>
      <c r="C6432" s="21" t="s">
        <v>1664</v>
      </c>
      <c r="D6432" s="45" t="s">
        <v>4216</v>
      </c>
      <c r="E6432" s="46"/>
      <c r="F6432" s="46"/>
      <c r="G6432" s="21" t="s">
        <v>1666</v>
      </c>
      <c r="H6432" s="23"/>
    </row>
    <row r="6433" spans="1:8" x14ac:dyDescent="0.3">
      <c r="A6433" s="21" t="s">
        <v>19019</v>
      </c>
      <c r="B6433" s="22">
        <v>2022</v>
      </c>
      <c r="C6433" s="21" t="s">
        <v>19020</v>
      </c>
      <c r="D6433" s="21" t="s">
        <v>715</v>
      </c>
      <c r="E6433" s="22">
        <v>10</v>
      </c>
      <c r="F6433" s="23"/>
      <c r="G6433" s="45" t="s">
        <v>19021</v>
      </c>
      <c r="H6433" s="46"/>
    </row>
    <row r="6434" spans="1:8" x14ac:dyDescent="0.3">
      <c r="A6434" s="21" t="s">
        <v>19022</v>
      </c>
      <c r="B6434" s="22">
        <v>2021</v>
      </c>
      <c r="C6434" s="21" t="s">
        <v>19023</v>
      </c>
      <c r="D6434" s="45" t="s">
        <v>19024</v>
      </c>
      <c r="E6434" s="46"/>
      <c r="F6434" s="23"/>
      <c r="G6434" s="23"/>
      <c r="H6434" s="23"/>
    </row>
    <row r="6435" spans="1:8" x14ac:dyDescent="0.3">
      <c r="A6435" s="21" t="s">
        <v>19025</v>
      </c>
      <c r="B6435" s="22">
        <v>2012</v>
      </c>
      <c r="C6435" s="21" t="s">
        <v>19026</v>
      </c>
      <c r="D6435" s="21" t="s">
        <v>8147</v>
      </c>
      <c r="E6435" s="22">
        <v>23</v>
      </c>
      <c r="F6435" s="22">
        <v>1</v>
      </c>
      <c r="G6435" s="21" t="s">
        <v>19027</v>
      </c>
      <c r="H6435" s="23"/>
    </row>
    <row r="6436" spans="1:8" x14ac:dyDescent="0.3">
      <c r="A6436" s="21" t="s">
        <v>19028</v>
      </c>
      <c r="B6436" s="22">
        <v>2017</v>
      </c>
      <c r="C6436" s="21" t="s">
        <v>19029</v>
      </c>
      <c r="D6436" s="45" t="s">
        <v>18591</v>
      </c>
      <c r="E6436" s="46"/>
      <c r="F6436" s="23"/>
      <c r="G6436" s="23"/>
      <c r="H6436" s="23"/>
    </row>
    <row r="6437" spans="1:8" x14ac:dyDescent="0.3">
      <c r="A6437" s="21" t="s">
        <v>17431</v>
      </c>
      <c r="B6437" s="22">
        <v>2021</v>
      </c>
      <c r="C6437" s="21" t="s">
        <v>19030</v>
      </c>
      <c r="D6437" s="23"/>
      <c r="E6437" s="23"/>
      <c r="F6437" s="23"/>
      <c r="G6437" s="23"/>
      <c r="H6437" s="23"/>
    </row>
    <row r="6438" spans="1:8" x14ac:dyDescent="0.3">
      <c r="A6438" s="21" t="s">
        <v>19031</v>
      </c>
      <c r="B6438" s="22">
        <v>2018</v>
      </c>
      <c r="C6438" s="21" t="s">
        <v>3018</v>
      </c>
      <c r="D6438" s="21" t="s">
        <v>1317</v>
      </c>
      <c r="E6438" s="22">
        <v>359</v>
      </c>
      <c r="F6438" s="22">
        <v>6380</v>
      </c>
      <c r="G6438" s="21" t="s">
        <v>3019</v>
      </c>
      <c r="H6438" s="23"/>
    </row>
    <row r="6439" spans="1:8" x14ac:dyDescent="0.3">
      <c r="A6439" s="21" t="s">
        <v>19032</v>
      </c>
      <c r="B6439" s="22">
        <v>2024</v>
      </c>
      <c r="C6439" s="21" t="s">
        <v>19033</v>
      </c>
      <c r="D6439" s="21" t="s">
        <v>14044</v>
      </c>
      <c r="E6439" s="22">
        <v>43</v>
      </c>
      <c r="F6439" s="22">
        <v>1</v>
      </c>
      <c r="G6439" s="21" t="s">
        <v>1622</v>
      </c>
      <c r="H6439" s="23"/>
    </row>
    <row r="6440" spans="1:8" x14ac:dyDescent="0.3">
      <c r="A6440" s="21" t="s">
        <v>19034</v>
      </c>
      <c r="B6440" s="22">
        <v>2022</v>
      </c>
      <c r="C6440" s="21" t="s">
        <v>19035</v>
      </c>
      <c r="D6440" s="21" t="s">
        <v>7216</v>
      </c>
      <c r="E6440" s="22">
        <v>46</v>
      </c>
      <c r="F6440" s="22">
        <v>1</v>
      </c>
      <c r="G6440" s="21" t="s">
        <v>19036</v>
      </c>
      <c r="H6440" s="23"/>
    </row>
    <row r="6441" spans="1:8" x14ac:dyDescent="0.3">
      <c r="A6441" s="21" t="s">
        <v>19037</v>
      </c>
      <c r="B6441" s="22">
        <v>2023</v>
      </c>
      <c r="C6441" s="21" t="s">
        <v>19038</v>
      </c>
      <c r="D6441" s="21" t="s">
        <v>8147</v>
      </c>
      <c r="E6441" s="22">
        <v>34</v>
      </c>
      <c r="F6441" s="22">
        <v>1</v>
      </c>
      <c r="G6441" s="21" t="s">
        <v>19039</v>
      </c>
      <c r="H6441" s="23"/>
    </row>
    <row r="6442" spans="1:8" x14ac:dyDescent="0.3">
      <c r="A6442" s="21" t="s">
        <v>19040</v>
      </c>
      <c r="B6442" s="22">
        <v>2010</v>
      </c>
      <c r="C6442" s="21" t="s">
        <v>19041</v>
      </c>
      <c r="D6442" s="21" t="s">
        <v>19042</v>
      </c>
      <c r="E6442" s="22">
        <v>1</v>
      </c>
      <c r="F6442" s="23"/>
      <c r="G6442" s="21" t="s">
        <v>19043</v>
      </c>
      <c r="H6442" s="23"/>
    </row>
    <row r="6443" spans="1:8" x14ac:dyDescent="0.3">
      <c r="A6443" s="21" t="s">
        <v>10351</v>
      </c>
      <c r="B6443" s="22">
        <v>2020</v>
      </c>
      <c r="C6443" s="21" t="s">
        <v>1729</v>
      </c>
      <c r="D6443" s="21" t="s">
        <v>10352</v>
      </c>
      <c r="E6443" s="22">
        <v>102</v>
      </c>
      <c r="F6443" s="22">
        <v>2</v>
      </c>
      <c r="G6443" s="21" t="s">
        <v>10353</v>
      </c>
      <c r="H6443" s="23"/>
    </row>
    <row r="6444" spans="1:8" x14ac:dyDescent="0.3">
      <c r="A6444" s="21" t="s">
        <v>19044</v>
      </c>
      <c r="B6444" s="22">
        <v>2021</v>
      </c>
      <c r="C6444" s="21" t="s">
        <v>19045</v>
      </c>
      <c r="D6444" s="23"/>
      <c r="E6444" s="23"/>
      <c r="F6444" s="23"/>
      <c r="G6444" s="47" t="s">
        <v>19046</v>
      </c>
      <c r="H6444" s="46"/>
    </row>
    <row r="6445" spans="1:8" x14ac:dyDescent="0.3">
      <c r="A6445" s="21" t="s">
        <v>19047</v>
      </c>
      <c r="B6445" s="22">
        <v>2021</v>
      </c>
      <c r="C6445" s="21" t="s">
        <v>19048</v>
      </c>
      <c r="D6445" s="23"/>
      <c r="E6445" s="23"/>
      <c r="F6445" s="23"/>
      <c r="G6445" s="45" t="s">
        <v>19049</v>
      </c>
      <c r="H6445" s="46"/>
    </row>
    <row r="6446" spans="1:8" x14ac:dyDescent="0.3">
      <c r="A6446" s="21" t="s">
        <v>19050</v>
      </c>
      <c r="B6446" s="22">
        <v>2020</v>
      </c>
      <c r="C6446" s="21" t="s">
        <v>19051</v>
      </c>
      <c r="D6446" s="23"/>
      <c r="E6446" s="23"/>
      <c r="F6446" s="23"/>
      <c r="G6446" s="23"/>
      <c r="H6446" s="23"/>
    </row>
    <row r="6447" spans="1:8" x14ac:dyDescent="0.3">
      <c r="A6447" s="21" t="s">
        <v>1229</v>
      </c>
      <c r="B6447" s="22">
        <v>2002</v>
      </c>
      <c r="C6447" s="21" t="s">
        <v>4679</v>
      </c>
      <c r="D6447" s="21" t="s">
        <v>1231</v>
      </c>
      <c r="E6447" s="22">
        <v>16</v>
      </c>
      <c r="F6447" s="23"/>
      <c r="G6447" s="21" t="s">
        <v>1782</v>
      </c>
      <c r="H6447" s="21" t="s">
        <v>1783</v>
      </c>
    </row>
    <row r="6448" spans="1:8" x14ac:dyDescent="0.3">
      <c r="A6448" s="21" t="s">
        <v>514</v>
      </c>
      <c r="B6448" s="22">
        <v>2017</v>
      </c>
      <c r="C6448" s="21" t="s">
        <v>515</v>
      </c>
      <c r="D6448" s="21" t="s">
        <v>19052</v>
      </c>
      <c r="E6448" s="22">
        <v>11</v>
      </c>
      <c r="F6448" s="22">
        <v>1</v>
      </c>
      <c r="G6448" s="21" t="s">
        <v>517</v>
      </c>
      <c r="H6448" s="23"/>
    </row>
    <row r="6449" spans="1:8" x14ac:dyDescent="0.3">
      <c r="A6449" s="21" t="s">
        <v>19053</v>
      </c>
      <c r="B6449" s="22">
        <v>2005</v>
      </c>
      <c r="C6449" s="21" t="s">
        <v>19054</v>
      </c>
      <c r="D6449" s="21" t="s">
        <v>18214</v>
      </c>
      <c r="E6449" s="22">
        <v>34</v>
      </c>
      <c r="F6449" s="22">
        <v>1</v>
      </c>
      <c r="G6449" s="21" t="s">
        <v>19055</v>
      </c>
      <c r="H6449" s="21" t="s">
        <v>19056</v>
      </c>
    </row>
    <row r="6450" spans="1:8" x14ac:dyDescent="0.3">
      <c r="A6450" s="21" t="s">
        <v>19057</v>
      </c>
      <c r="B6450" s="22">
        <v>2023</v>
      </c>
      <c r="C6450" s="21" t="s">
        <v>19057</v>
      </c>
      <c r="D6450" s="23"/>
      <c r="E6450" s="23"/>
      <c r="F6450" s="23"/>
      <c r="G6450" s="47" t="s">
        <v>19058</v>
      </c>
      <c r="H6450" s="46"/>
    </row>
    <row r="6451" spans="1:8" x14ac:dyDescent="0.3">
      <c r="A6451" s="21" t="s">
        <v>19059</v>
      </c>
      <c r="B6451" s="22">
        <v>2021</v>
      </c>
      <c r="C6451" s="21" t="s">
        <v>19060</v>
      </c>
      <c r="D6451" s="23"/>
      <c r="E6451" s="23"/>
      <c r="F6451" s="23"/>
      <c r="G6451" s="23"/>
      <c r="H6451" s="23"/>
    </row>
    <row r="6452" spans="1:8" x14ac:dyDescent="0.3">
      <c r="A6452" s="21" t="s">
        <v>19061</v>
      </c>
      <c r="B6452" s="22">
        <v>2022</v>
      </c>
      <c r="C6452" s="21" t="s">
        <v>19062</v>
      </c>
      <c r="D6452" s="21" t="s">
        <v>715</v>
      </c>
      <c r="E6452" s="22">
        <v>10</v>
      </c>
      <c r="F6452" s="23"/>
      <c r="G6452" s="45" t="s">
        <v>19063</v>
      </c>
      <c r="H6452" s="46"/>
    </row>
    <row r="6453" spans="1:8" x14ac:dyDescent="0.3">
      <c r="A6453" s="21" t="s">
        <v>19064</v>
      </c>
      <c r="B6453" s="22">
        <v>2023</v>
      </c>
      <c r="C6453" s="21" t="s">
        <v>19065</v>
      </c>
      <c r="D6453" s="23"/>
      <c r="E6453" s="23"/>
      <c r="F6453" s="23"/>
      <c r="G6453" s="23"/>
      <c r="H6453" s="23"/>
    </row>
    <row r="6454" spans="1:8" x14ac:dyDescent="0.3">
      <c r="A6454" s="21" t="s">
        <v>19066</v>
      </c>
      <c r="B6454" s="22">
        <v>2022</v>
      </c>
      <c r="C6454" s="21" t="s">
        <v>19067</v>
      </c>
      <c r="D6454" s="21" t="s">
        <v>19068</v>
      </c>
      <c r="E6454" s="23"/>
      <c r="F6454" s="23"/>
      <c r="G6454" s="23"/>
      <c r="H6454" s="23"/>
    </row>
    <row r="6455" spans="1:8" x14ac:dyDescent="0.3">
      <c r="A6455" s="21" t="s">
        <v>19069</v>
      </c>
      <c r="B6455" s="22">
        <v>2022</v>
      </c>
      <c r="C6455" s="21" t="s">
        <v>19070</v>
      </c>
      <c r="D6455" s="21" t="s">
        <v>962</v>
      </c>
      <c r="E6455" s="23"/>
      <c r="F6455" s="23"/>
      <c r="G6455" s="21" t="s">
        <v>19071</v>
      </c>
      <c r="H6455" s="23"/>
    </row>
    <row r="6456" spans="1:8" x14ac:dyDescent="0.3">
      <c r="A6456" s="21" t="s">
        <v>19072</v>
      </c>
      <c r="B6456" s="22">
        <v>2022</v>
      </c>
      <c r="C6456" s="21" t="s">
        <v>19073</v>
      </c>
      <c r="D6456" s="45" t="s">
        <v>19074</v>
      </c>
      <c r="E6456" s="46"/>
      <c r="F6456" s="46"/>
      <c r="G6456" s="23"/>
      <c r="H6456" s="23"/>
    </row>
    <row r="6457" spans="1:8" x14ac:dyDescent="0.3">
      <c r="A6457" s="21" t="s">
        <v>19075</v>
      </c>
      <c r="B6457" s="22">
        <v>2023</v>
      </c>
      <c r="C6457" s="21" t="s">
        <v>19075</v>
      </c>
      <c r="D6457" s="23"/>
      <c r="E6457" s="23"/>
      <c r="F6457" s="23"/>
      <c r="G6457" s="47" t="s">
        <v>19076</v>
      </c>
      <c r="H6457" s="46"/>
    </row>
    <row r="6458" spans="1:8" x14ac:dyDescent="0.3">
      <c r="A6458" s="21" t="s">
        <v>19077</v>
      </c>
      <c r="B6458" s="22">
        <v>2023</v>
      </c>
      <c r="C6458" s="21" t="s">
        <v>19078</v>
      </c>
      <c r="D6458" s="23"/>
      <c r="E6458" s="23"/>
      <c r="F6458" s="23"/>
      <c r="G6458" s="23"/>
      <c r="H6458" s="23"/>
    </row>
    <row r="6459" spans="1:8" x14ac:dyDescent="0.3">
      <c r="A6459" s="21" t="s">
        <v>19079</v>
      </c>
      <c r="B6459" s="22">
        <v>2023</v>
      </c>
      <c r="C6459" s="21" t="s">
        <v>19080</v>
      </c>
      <c r="D6459" s="45" t="s">
        <v>19081</v>
      </c>
      <c r="E6459" s="46"/>
      <c r="F6459" s="23"/>
      <c r="G6459" s="21" t="s">
        <v>19082</v>
      </c>
      <c r="H6459" s="23"/>
    </row>
    <row r="6460" spans="1:8" x14ac:dyDescent="0.3">
      <c r="A6460" s="21" t="s">
        <v>19083</v>
      </c>
      <c r="B6460" s="22">
        <v>2021</v>
      </c>
      <c r="C6460" s="21" t="s">
        <v>19084</v>
      </c>
      <c r="D6460" s="21" t="s">
        <v>19085</v>
      </c>
      <c r="E6460" s="23"/>
      <c r="F6460" s="23"/>
      <c r="G6460" s="23"/>
      <c r="H6460" s="23"/>
    </row>
    <row r="6461" spans="1:8" x14ac:dyDescent="0.3">
      <c r="A6461" s="21" t="s">
        <v>19086</v>
      </c>
      <c r="B6461" s="22">
        <v>2022</v>
      </c>
      <c r="C6461" s="21" t="s">
        <v>19087</v>
      </c>
      <c r="D6461" s="23"/>
      <c r="E6461" s="23"/>
      <c r="F6461" s="23"/>
      <c r="G6461" s="47" t="s">
        <v>19088</v>
      </c>
      <c r="H6461" s="46"/>
    </row>
    <row r="6462" spans="1:8" x14ac:dyDescent="0.3">
      <c r="A6462" s="21" t="s">
        <v>708</v>
      </c>
      <c r="B6462" s="22">
        <v>2019</v>
      </c>
      <c r="C6462" s="21" t="s">
        <v>587</v>
      </c>
      <c r="D6462" s="21" t="s">
        <v>11239</v>
      </c>
      <c r="E6462" s="22">
        <v>14</v>
      </c>
      <c r="F6462" s="22">
        <v>8</v>
      </c>
      <c r="G6462" s="23"/>
      <c r="H6462" s="23"/>
    </row>
    <row r="6463" spans="1:8" x14ac:dyDescent="0.3">
      <c r="A6463" s="21" t="s">
        <v>6203</v>
      </c>
      <c r="B6463" s="22">
        <v>2021</v>
      </c>
      <c r="C6463" s="21" t="s">
        <v>6204</v>
      </c>
      <c r="D6463" s="23"/>
      <c r="E6463" s="23"/>
      <c r="F6463" s="23"/>
      <c r="G6463" s="45" t="s">
        <v>19089</v>
      </c>
      <c r="H6463" s="46"/>
    </row>
    <row r="6464" spans="1:8" x14ac:dyDescent="0.3">
      <c r="A6464" s="21" t="s">
        <v>10293</v>
      </c>
      <c r="B6464" s="22">
        <v>2023</v>
      </c>
      <c r="C6464" s="21" t="s">
        <v>16837</v>
      </c>
      <c r="D6464" s="23"/>
      <c r="E6464" s="23"/>
      <c r="F6464" s="23"/>
      <c r="G6464" s="47" t="s">
        <v>19090</v>
      </c>
      <c r="H6464" s="46"/>
    </row>
    <row r="6465" spans="1:8" x14ac:dyDescent="0.3">
      <c r="A6465" s="21" t="s">
        <v>19091</v>
      </c>
      <c r="B6465" s="22">
        <v>2023</v>
      </c>
      <c r="C6465" s="21" t="s">
        <v>19091</v>
      </c>
      <c r="D6465" s="23"/>
      <c r="E6465" s="23"/>
      <c r="F6465" s="23"/>
      <c r="G6465" s="47" t="s">
        <v>19092</v>
      </c>
      <c r="H6465" s="46"/>
    </row>
    <row r="6466" spans="1:8" x14ac:dyDescent="0.3">
      <c r="A6466" s="21" t="s">
        <v>19093</v>
      </c>
      <c r="B6466" s="22">
        <v>2023</v>
      </c>
      <c r="C6466" s="21" t="s">
        <v>19094</v>
      </c>
      <c r="D6466" s="23"/>
      <c r="E6466" s="23"/>
      <c r="F6466" s="23"/>
      <c r="G6466" s="47" t="s">
        <v>19095</v>
      </c>
      <c r="H6466" s="46"/>
    </row>
    <row r="6467" spans="1:8" x14ac:dyDescent="0.3">
      <c r="A6467" s="21" t="s">
        <v>1092</v>
      </c>
      <c r="B6467" s="22">
        <v>2020</v>
      </c>
      <c r="C6467" s="21" t="s">
        <v>19096</v>
      </c>
      <c r="D6467" s="23"/>
      <c r="E6467" s="23"/>
      <c r="F6467" s="23"/>
      <c r="G6467" s="23"/>
      <c r="H6467" s="23"/>
    </row>
    <row r="6468" spans="1:8" x14ac:dyDescent="0.3">
      <c r="A6468" s="21" t="s">
        <v>7919</v>
      </c>
      <c r="B6468" s="22">
        <v>2020</v>
      </c>
      <c r="C6468" s="21" t="s">
        <v>7920</v>
      </c>
      <c r="D6468" s="23"/>
      <c r="E6468" s="23"/>
      <c r="F6468" s="23"/>
      <c r="G6468" s="45" t="s">
        <v>19097</v>
      </c>
      <c r="H6468" s="46"/>
    </row>
    <row r="6469" spans="1:8" x14ac:dyDescent="0.3">
      <c r="A6469" s="21" t="s">
        <v>19098</v>
      </c>
      <c r="B6469" s="22">
        <v>2023</v>
      </c>
      <c r="C6469" s="21" t="s">
        <v>19099</v>
      </c>
      <c r="D6469" s="23"/>
      <c r="E6469" s="23"/>
      <c r="F6469" s="23"/>
      <c r="G6469" s="47" t="s">
        <v>19100</v>
      </c>
      <c r="H6469" s="46"/>
    </row>
    <row r="6470" spans="1:8" x14ac:dyDescent="0.3">
      <c r="A6470" s="21" t="s">
        <v>19101</v>
      </c>
      <c r="B6470" s="22">
        <v>2023</v>
      </c>
      <c r="C6470" s="21" t="s">
        <v>19102</v>
      </c>
      <c r="D6470" s="21" t="s">
        <v>19103</v>
      </c>
      <c r="E6470" s="22">
        <v>29</v>
      </c>
      <c r="F6470" s="22">
        <v>1</v>
      </c>
      <c r="G6470" s="21" t="s">
        <v>19104</v>
      </c>
      <c r="H6470" s="21" t="s">
        <v>19105</v>
      </c>
    </row>
    <row r="6471" spans="1:8" x14ac:dyDescent="0.3">
      <c r="A6471" s="21" t="s">
        <v>19106</v>
      </c>
      <c r="B6471" s="22">
        <v>2023</v>
      </c>
      <c r="C6471" s="21" t="s">
        <v>19107</v>
      </c>
      <c r="D6471" s="23"/>
      <c r="E6471" s="23"/>
      <c r="F6471" s="23"/>
      <c r="G6471" s="23"/>
      <c r="H6471" s="23"/>
    </row>
    <row r="6472" spans="1:8" x14ac:dyDescent="0.3">
      <c r="A6472" s="21" t="s">
        <v>19108</v>
      </c>
      <c r="B6472" s="22">
        <v>2023</v>
      </c>
      <c r="C6472" s="21" t="s">
        <v>19109</v>
      </c>
      <c r="D6472" s="23"/>
      <c r="E6472" s="23"/>
      <c r="F6472" s="23"/>
      <c r="G6472" s="47" t="s">
        <v>19110</v>
      </c>
      <c r="H6472" s="46"/>
    </row>
    <row r="6473" spans="1:8" x14ac:dyDescent="0.3">
      <c r="A6473" s="21" t="s">
        <v>19111</v>
      </c>
      <c r="B6473" s="22">
        <v>2022</v>
      </c>
      <c r="C6473" s="21" t="s">
        <v>19112</v>
      </c>
      <c r="D6473" s="23"/>
      <c r="E6473" s="23"/>
      <c r="F6473" s="23"/>
      <c r="G6473" s="23"/>
      <c r="H6473" s="23"/>
    </row>
    <row r="6474" spans="1:8" x14ac:dyDescent="0.3">
      <c r="A6474" s="21" t="s">
        <v>645</v>
      </c>
      <c r="B6474" s="22">
        <v>206</v>
      </c>
      <c r="C6474" s="21" t="s">
        <v>11244</v>
      </c>
      <c r="D6474" s="21" t="s">
        <v>16780</v>
      </c>
      <c r="E6474" s="23"/>
      <c r="F6474" s="23"/>
      <c r="G6474" s="21" t="s">
        <v>648</v>
      </c>
      <c r="H6474" s="21" t="s">
        <v>649</v>
      </c>
    </row>
    <row r="6475" spans="1:8" x14ac:dyDescent="0.3">
      <c r="A6475" s="21" t="s">
        <v>19113</v>
      </c>
      <c r="B6475" s="22">
        <v>2021</v>
      </c>
      <c r="C6475" s="21" t="s">
        <v>19114</v>
      </c>
      <c r="D6475" s="45" t="s">
        <v>19115</v>
      </c>
      <c r="E6475" s="46"/>
      <c r="F6475" s="23"/>
      <c r="G6475" s="21" t="s">
        <v>19116</v>
      </c>
      <c r="H6475" s="21" t="s">
        <v>19117</v>
      </c>
    </row>
    <row r="6476" spans="1:8" x14ac:dyDescent="0.3">
      <c r="A6476" s="21" t="s">
        <v>19118</v>
      </c>
      <c r="B6476" s="22">
        <v>2023</v>
      </c>
      <c r="C6476" s="21" t="s">
        <v>19119</v>
      </c>
      <c r="D6476" s="23"/>
      <c r="E6476" s="23"/>
      <c r="F6476" s="23"/>
      <c r="G6476" s="23"/>
      <c r="H6476" s="23"/>
    </row>
    <row r="6477" spans="1:8" x14ac:dyDescent="0.3">
      <c r="A6477" s="21" t="s">
        <v>8354</v>
      </c>
      <c r="B6477" s="22">
        <v>2021</v>
      </c>
      <c r="C6477" s="21" t="s">
        <v>14978</v>
      </c>
      <c r="D6477" s="45" t="s">
        <v>19120</v>
      </c>
      <c r="E6477" s="46"/>
      <c r="F6477" s="23"/>
      <c r="G6477" s="21" t="s">
        <v>19121</v>
      </c>
      <c r="H6477" s="21" t="s">
        <v>19122</v>
      </c>
    </row>
    <row r="6478" spans="1:8" x14ac:dyDescent="0.3">
      <c r="A6478" s="21" t="s">
        <v>2089</v>
      </c>
      <c r="B6478" s="22">
        <v>2018</v>
      </c>
      <c r="C6478" s="21" t="s">
        <v>19123</v>
      </c>
      <c r="D6478" s="23"/>
      <c r="E6478" s="23"/>
      <c r="F6478" s="23"/>
      <c r="G6478" s="47" t="s">
        <v>19124</v>
      </c>
      <c r="H6478" s="46"/>
    </row>
    <row r="6479" spans="1:8" x14ac:dyDescent="0.3">
      <c r="A6479" s="21" t="s">
        <v>2089</v>
      </c>
      <c r="B6479" s="22">
        <v>2023</v>
      </c>
      <c r="C6479" s="21" t="s">
        <v>19125</v>
      </c>
      <c r="D6479" s="23"/>
      <c r="E6479" s="23"/>
      <c r="F6479" s="23"/>
      <c r="G6479" s="47" t="s">
        <v>19126</v>
      </c>
      <c r="H6479" s="46"/>
    </row>
    <row r="6480" spans="1:8" x14ac:dyDescent="0.3">
      <c r="A6480" s="21" t="s">
        <v>19127</v>
      </c>
      <c r="B6480" s="22">
        <v>2021</v>
      </c>
      <c r="C6480" s="21" t="s">
        <v>19128</v>
      </c>
      <c r="D6480" s="23"/>
      <c r="E6480" s="23"/>
      <c r="F6480" s="23"/>
      <c r="G6480" s="47" t="s">
        <v>19129</v>
      </c>
      <c r="H6480" s="46"/>
    </row>
    <row r="6481" spans="1:8" x14ac:dyDescent="0.3">
      <c r="A6481" s="21" t="s">
        <v>19130</v>
      </c>
      <c r="B6481" s="22">
        <v>2020</v>
      </c>
      <c r="C6481" s="21" t="s">
        <v>19131</v>
      </c>
      <c r="D6481" s="21" t="s">
        <v>3182</v>
      </c>
      <c r="E6481" s="22">
        <v>19</v>
      </c>
      <c r="F6481" s="22">
        <v>1</v>
      </c>
      <c r="G6481" s="21" t="s">
        <v>19132</v>
      </c>
      <c r="H6481" s="23"/>
    </row>
    <row r="6482" spans="1:8" x14ac:dyDescent="0.3">
      <c r="A6482" s="21" t="s">
        <v>19133</v>
      </c>
      <c r="B6482" s="22">
        <v>2012</v>
      </c>
      <c r="C6482" s="21" t="s">
        <v>19134</v>
      </c>
      <c r="D6482" s="21" t="s">
        <v>3137</v>
      </c>
      <c r="E6482" s="22">
        <v>15</v>
      </c>
      <c r="F6482" s="22">
        <v>5</v>
      </c>
      <c r="G6482" s="21" t="s">
        <v>19135</v>
      </c>
      <c r="H6482" s="23"/>
    </row>
    <row r="6483" spans="1:8" x14ac:dyDescent="0.3">
      <c r="A6483" s="21" t="s">
        <v>19133</v>
      </c>
      <c r="B6483" s="22">
        <v>2013</v>
      </c>
      <c r="C6483" s="21" t="s">
        <v>19134</v>
      </c>
      <c r="D6483" s="21" t="s">
        <v>4554</v>
      </c>
      <c r="E6483" s="23"/>
      <c r="F6483" s="23"/>
      <c r="G6483" s="23"/>
      <c r="H6483" s="23"/>
    </row>
    <row r="6484" spans="1:8" x14ac:dyDescent="0.3">
      <c r="A6484" s="21" t="s">
        <v>19136</v>
      </c>
      <c r="B6484" s="22">
        <v>2019</v>
      </c>
      <c r="C6484" s="21" t="s">
        <v>19137</v>
      </c>
      <c r="D6484" s="21" t="s">
        <v>8147</v>
      </c>
      <c r="E6484" s="22">
        <v>30</v>
      </c>
      <c r="F6484" s="22">
        <v>1</v>
      </c>
      <c r="G6484" s="21" t="s">
        <v>19138</v>
      </c>
      <c r="H6484" s="23"/>
    </row>
    <row r="6485" spans="1:8" x14ac:dyDescent="0.3">
      <c r="A6485" s="21" t="s">
        <v>19139</v>
      </c>
      <c r="B6485" s="22">
        <v>2019</v>
      </c>
      <c r="C6485" s="21" t="s">
        <v>19140</v>
      </c>
      <c r="D6485" s="21" t="s">
        <v>19141</v>
      </c>
      <c r="E6485" s="23"/>
      <c r="F6485" s="23"/>
      <c r="G6485" s="23"/>
      <c r="H6485" s="23"/>
    </row>
    <row r="6486" spans="1:8" x14ac:dyDescent="0.3">
      <c r="A6486" s="21" t="s">
        <v>19142</v>
      </c>
      <c r="B6486" s="22">
        <v>2021</v>
      </c>
      <c r="C6486" s="21" t="s">
        <v>19143</v>
      </c>
      <c r="D6486" s="23"/>
      <c r="E6486" s="23"/>
      <c r="F6486" s="23"/>
      <c r="G6486" s="47" t="s">
        <v>19144</v>
      </c>
      <c r="H6486" s="46"/>
    </row>
    <row r="6487" spans="1:8" x14ac:dyDescent="0.3">
      <c r="A6487" s="21" t="s">
        <v>19145</v>
      </c>
      <c r="B6487" s="22">
        <v>2023</v>
      </c>
      <c r="C6487" s="21" t="s">
        <v>19146</v>
      </c>
      <c r="D6487" s="21" t="s">
        <v>19147</v>
      </c>
      <c r="E6487" s="23"/>
      <c r="F6487" s="23"/>
      <c r="G6487" s="23"/>
      <c r="H6487" s="23"/>
    </row>
    <row r="6488" spans="1:8" x14ac:dyDescent="0.3">
      <c r="A6488" s="21" t="s">
        <v>19148</v>
      </c>
      <c r="B6488" s="22">
        <v>2023</v>
      </c>
      <c r="C6488" s="21" t="s">
        <v>19149</v>
      </c>
      <c r="D6488" s="21" t="s">
        <v>11564</v>
      </c>
      <c r="E6488" s="23"/>
      <c r="F6488" s="23"/>
      <c r="G6488" s="23"/>
      <c r="H6488" s="27" t="s">
        <v>19150</v>
      </c>
    </row>
    <row r="6489" spans="1:8" x14ac:dyDescent="0.3">
      <c r="A6489" s="21" t="s">
        <v>19151</v>
      </c>
      <c r="B6489" s="22">
        <v>2022</v>
      </c>
      <c r="C6489" s="21" t="s">
        <v>19152</v>
      </c>
      <c r="D6489" s="23"/>
      <c r="E6489" s="23"/>
      <c r="F6489" s="23"/>
      <c r="G6489" s="47" t="s">
        <v>19153</v>
      </c>
      <c r="H6489" s="46"/>
    </row>
    <row r="6490" spans="1:8" x14ac:dyDescent="0.3">
      <c r="A6490" s="21" t="s">
        <v>19154</v>
      </c>
      <c r="B6490" s="22">
        <v>2014</v>
      </c>
      <c r="C6490" s="21" t="s">
        <v>19155</v>
      </c>
      <c r="D6490" s="45" t="s">
        <v>19156</v>
      </c>
      <c r="E6490" s="46"/>
      <c r="F6490" s="23"/>
      <c r="G6490" s="23"/>
      <c r="H6490" s="23"/>
    </row>
    <row r="6491" spans="1:8" x14ac:dyDescent="0.3">
      <c r="A6491" s="21" t="s">
        <v>19157</v>
      </c>
      <c r="B6491" s="22">
        <v>2022</v>
      </c>
      <c r="C6491" s="21" t="s">
        <v>19158</v>
      </c>
      <c r="D6491" s="21" t="s">
        <v>14199</v>
      </c>
      <c r="E6491" s="22">
        <v>8</v>
      </c>
      <c r="F6491" s="22">
        <v>10</v>
      </c>
      <c r="G6491" s="21" t="s">
        <v>19159</v>
      </c>
      <c r="H6491" s="23"/>
    </row>
    <row r="6492" spans="1:8" x14ac:dyDescent="0.3">
      <c r="A6492" s="21" t="s">
        <v>19160</v>
      </c>
      <c r="B6492" s="22">
        <v>2022</v>
      </c>
      <c r="C6492" s="21" t="s">
        <v>19161</v>
      </c>
      <c r="D6492" s="23"/>
      <c r="E6492" s="23"/>
      <c r="F6492" s="23"/>
      <c r="G6492" s="47" t="s">
        <v>19162</v>
      </c>
      <c r="H6492" s="46"/>
    </row>
    <row r="6493" spans="1:8" x14ac:dyDescent="0.3">
      <c r="A6493" s="21" t="s">
        <v>19163</v>
      </c>
      <c r="B6493" s="22">
        <v>2022</v>
      </c>
      <c r="C6493" s="21" t="s">
        <v>19164</v>
      </c>
      <c r="D6493" s="21" t="s">
        <v>19165</v>
      </c>
      <c r="E6493" s="22">
        <v>108</v>
      </c>
      <c r="F6493" s="22">
        <v>4</v>
      </c>
      <c r="G6493" s="21" t="s">
        <v>19166</v>
      </c>
      <c r="H6493" s="23"/>
    </row>
    <row r="6494" spans="1:8" x14ac:dyDescent="0.3">
      <c r="A6494" s="21" t="s">
        <v>19167</v>
      </c>
      <c r="B6494" s="22">
        <v>2018</v>
      </c>
      <c r="C6494" s="21" t="s">
        <v>19168</v>
      </c>
      <c r="D6494" s="21" t="s">
        <v>2113</v>
      </c>
      <c r="E6494" s="22">
        <v>13</v>
      </c>
      <c r="F6494" s="22">
        <v>4</v>
      </c>
      <c r="G6494" s="21" t="s">
        <v>19169</v>
      </c>
      <c r="H6494" s="23"/>
    </row>
    <row r="6495" spans="1:8" x14ac:dyDescent="0.3">
      <c r="A6495" s="21" t="s">
        <v>19170</v>
      </c>
      <c r="B6495" s="22">
        <v>2019</v>
      </c>
      <c r="C6495" s="21" t="s">
        <v>19171</v>
      </c>
      <c r="D6495" s="21" t="s">
        <v>15062</v>
      </c>
      <c r="E6495" s="22">
        <v>29</v>
      </c>
      <c r="F6495" s="22">
        <v>3</v>
      </c>
      <c r="G6495" s="23"/>
      <c r="H6495" s="23"/>
    </row>
    <row r="6496" spans="1:8" x14ac:dyDescent="0.3">
      <c r="A6496" s="21" t="s">
        <v>7724</v>
      </c>
      <c r="B6496" s="23"/>
      <c r="C6496" s="21" t="s">
        <v>1059</v>
      </c>
      <c r="D6496" s="23"/>
      <c r="E6496" s="23"/>
      <c r="F6496" s="23"/>
      <c r="G6496" s="47" t="s">
        <v>19172</v>
      </c>
      <c r="H6496" s="46"/>
    </row>
    <row r="6497" spans="1:8" x14ac:dyDescent="0.3">
      <c r="A6497" s="21" t="s">
        <v>19173</v>
      </c>
      <c r="B6497" s="22">
        <v>2010</v>
      </c>
      <c r="C6497" s="21" t="s">
        <v>19174</v>
      </c>
      <c r="D6497" s="21" t="s">
        <v>19175</v>
      </c>
      <c r="E6497" s="22">
        <v>15</v>
      </c>
      <c r="F6497" s="22">
        <v>1</v>
      </c>
      <c r="G6497" s="24">
        <v>45681</v>
      </c>
      <c r="H6497" s="23"/>
    </row>
    <row r="6498" spans="1:8" x14ac:dyDescent="0.3">
      <c r="A6498" s="21" t="s">
        <v>19176</v>
      </c>
      <c r="B6498" s="22">
        <v>2022</v>
      </c>
      <c r="C6498" s="21" t="s">
        <v>19177</v>
      </c>
      <c r="D6498" s="23"/>
      <c r="E6498" s="23"/>
      <c r="F6498" s="23"/>
      <c r="G6498" s="47" t="s">
        <v>19178</v>
      </c>
      <c r="H6498" s="46"/>
    </row>
    <row r="6499" spans="1:8" x14ac:dyDescent="0.3">
      <c r="A6499" s="21" t="s">
        <v>19179</v>
      </c>
      <c r="B6499" s="22">
        <v>2021</v>
      </c>
      <c r="C6499" s="21" t="s">
        <v>19180</v>
      </c>
      <c r="D6499" s="21" t="s">
        <v>19181</v>
      </c>
      <c r="E6499" s="22">
        <v>38</v>
      </c>
      <c r="F6499" s="22">
        <v>4</v>
      </c>
      <c r="G6499" s="21" t="s">
        <v>19182</v>
      </c>
      <c r="H6499" s="23"/>
    </row>
    <row r="6500" spans="1:8" x14ac:dyDescent="0.3">
      <c r="A6500" s="21" t="s">
        <v>19183</v>
      </c>
      <c r="B6500" s="22">
        <v>2022</v>
      </c>
      <c r="C6500" s="21" t="s">
        <v>19184</v>
      </c>
      <c r="D6500" s="23"/>
      <c r="E6500" s="23"/>
      <c r="F6500" s="23"/>
      <c r="G6500" s="47" t="s">
        <v>19185</v>
      </c>
      <c r="H6500" s="46"/>
    </row>
    <row r="6501" spans="1:8" x14ac:dyDescent="0.3">
      <c r="A6501" s="21" t="s">
        <v>19186</v>
      </c>
      <c r="B6501" s="22">
        <v>2020</v>
      </c>
      <c r="C6501" s="21" t="s">
        <v>19187</v>
      </c>
      <c r="D6501" s="21" t="s">
        <v>15062</v>
      </c>
      <c r="E6501" s="22">
        <v>30</v>
      </c>
      <c r="F6501" s="22">
        <v>4</v>
      </c>
      <c r="G6501" s="23"/>
      <c r="H6501" s="23"/>
    </row>
    <row r="6502" spans="1:8" x14ac:dyDescent="0.3">
      <c r="A6502" s="21" t="s">
        <v>19188</v>
      </c>
      <c r="B6502" s="22">
        <v>2019</v>
      </c>
      <c r="C6502" s="21" t="s">
        <v>19189</v>
      </c>
      <c r="D6502" s="21" t="s">
        <v>9581</v>
      </c>
      <c r="E6502" s="22">
        <v>28</v>
      </c>
      <c r="F6502" s="22">
        <v>2</v>
      </c>
      <c r="G6502" s="21" t="s">
        <v>19190</v>
      </c>
      <c r="H6502" s="23"/>
    </row>
    <row r="6503" spans="1:8" x14ac:dyDescent="0.3">
      <c r="A6503" s="21" t="s">
        <v>19191</v>
      </c>
      <c r="B6503" s="22">
        <v>2017</v>
      </c>
      <c r="C6503" s="21" t="s">
        <v>19192</v>
      </c>
      <c r="D6503" s="21" t="s">
        <v>1520</v>
      </c>
      <c r="E6503" s="22">
        <v>19</v>
      </c>
      <c r="F6503" s="22">
        <v>3</v>
      </c>
      <c r="G6503" s="21" t="s">
        <v>19193</v>
      </c>
      <c r="H6503" s="23"/>
    </row>
    <row r="6504" spans="1:8" x14ac:dyDescent="0.3">
      <c r="A6504" s="21" t="s">
        <v>19194</v>
      </c>
      <c r="B6504" s="22">
        <v>1993</v>
      </c>
      <c r="C6504" s="21" t="s">
        <v>19195</v>
      </c>
      <c r="D6504" s="21" t="s">
        <v>19196</v>
      </c>
      <c r="E6504" s="22">
        <v>23</v>
      </c>
      <c r="F6504" s="22">
        <v>4</v>
      </c>
      <c r="G6504" s="21" t="s">
        <v>19197</v>
      </c>
      <c r="H6504" s="23"/>
    </row>
    <row r="6505" spans="1:8" x14ac:dyDescent="0.3">
      <c r="A6505" s="21" t="s">
        <v>19198</v>
      </c>
      <c r="B6505" s="22">
        <v>2020</v>
      </c>
      <c r="C6505" s="21" t="s">
        <v>19199</v>
      </c>
      <c r="D6505" s="21" t="s">
        <v>9503</v>
      </c>
      <c r="E6505" s="22">
        <v>30</v>
      </c>
      <c r="F6505" s="22">
        <v>1</v>
      </c>
      <c r="G6505" s="21" t="s">
        <v>19200</v>
      </c>
      <c r="H6505" s="23"/>
    </row>
    <row r="6506" spans="1:8" x14ac:dyDescent="0.3">
      <c r="A6506" s="21" t="s">
        <v>19201</v>
      </c>
      <c r="B6506" s="22">
        <v>1996</v>
      </c>
      <c r="C6506" s="21" t="s">
        <v>19202</v>
      </c>
      <c r="D6506" s="21" t="s">
        <v>4980</v>
      </c>
      <c r="E6506" s="22">
        <v>101</v>
      </c>
      <c r="F6506" s="22">
        <v>6</v>
      </c>
      <c r="G6506" s="21" t="s">
        <v>19203</v>
      </c>
      <c r="H6506" s="23"/>
    </row>
    <row r="6507" spans="1:8" x14ac:dyDescent="0.3">
      <c r="A6507" s="21" t="s">
        <v>19204</v>
      </c>
      <c r="B6507" s="22">
        <v>2022</v>
      </c>
      <c r="C6507" s="21" t="s">
        <v>19205</v>
      </c>
      <c r="D6507" s="21" t="s">
        <v>7216</v>
      </c>
      <c r="E6507" s="22">
        <v>46</v>
      </c>
      <c r="F6507" s="22">
        <v>2</v>
      </c>
      <c r="G6507" s="21" t="s">
        <v>19206</v>
      </c>
      <c r="H6507" s="23"/>
    </row>
    <row r="6508" spans="1:8" x14ac:dyDescent="0.3">
      <c r="A6508" s="21" t="s">
        <v>19207</v>
      </c>
      <c r="B6508" s="22">
        <v>2016</v>
      </c>
      <c r="C6508" s="21" t="s">
        <v>19208</v>
      </c>
      <c r="D6508" s="21" t="s">
        <v>7216</v>
      </c>
      <c r="E6508" s="22">
        <v>40</v>
      </c>
      <c r="F6508" s="22">
        <v>2</v>
      </c>
      <c r="G6508" s="21" t="s">
        <v>19209</v>
      </c>
      <c r="H6508" s="23"/>
    </row>
    <row r="6509" spans="1:8" x14ac:dyDescent="0.3">
      <c r="A6509" s="21" t="s">
        <v>18990</v>
      </c>
      <c r="B6509" s="22">
        <v>2022</v>
      </c>
      <c r="C6509" s="21" t="s">
        <v>19210</v>
      </c>
      <c r="D6509" s="23"/>
      <c r="E6509" s="23"/>
      <c r="F6509" s="23"/>
      <c r="G6509" s="47" t="s">
        <v>19211</v>
      </c>
      <c r="H6509" s="46"/>
    </row>
    <row r="6510" spans="1:8" x14ac:dyDescent="0.3">
      <c r="A6510" s="21" t="s">
        <v>19212</v>
      </c>
      <c r="B6510" s="22">
        <v>2022</v>
      </c>
      <c r="C6510" s="21" t="s">
        <v>19213</v>
      </c>
      <c r="D6510" s="21" t="s">
        <v>19214</v>
      </c>
      <c r="E6510" s="22">
        <v>20</v>
      </c>
      <c r="F6510" s="22">
        <v>1</v>
      </c>
      <c r="G6510" s="21" t="s">
        <v>19215</v>
      </c>
      <c r="H6510" s="23"/>
    </row>
    <row r="6511" spans="1:8" x14ac:dyDescent="0.3">
      <c r="A6511" s="21" t="s">
        <v>19216</v>
      </c>
      <c r="B6511" s="22">
        <v>2015</v>
      </c>
      <c r="C6511" s="21" t="s">
        <v>19217</v>
      </c>
      <c r="D6511" s="21" t="s">
        <v>8147</v>
      </c>
      <c r="E6511" s="22">
        <v>26</v>
      </c>
      <c r="F6511" s="22">
        <v>1</v>
      </c>
      <c r="G6511" s="21" t="s">
        <v>19218</v>
      </c>
      <c r="H6511" s="23"/>
    </row>
    <row r="6512" spans="1:8" x14ac:dyDescent="0.3">
      <c r="A6512" s="21" t="s">
        <v>19219</v>
      </c>
      <c r="B6512" s="22">
        <v>2020</v>
      </c>
      <c r="C6512" s="21" t="s">
        <v>19220</v>
      </c>
      <c r="D6512" s="21" t="s">
        <v>5113</v>
      </c>
      <c r="E6512" s="22">
        <v>114</v>
      </c>
      <c r="F6512" s="22">
        <v>1</v>
      </c>
      <c r="G6512" s="21" t="s">
        <v>19221</v>
      </c>
      <c r="H6512" s="23"/>
    </row>
    <row r="6513" spans="1:8" x14ac:dyDescent="0.3">
      <c r="A6513" s="21" t="s">
        <v>19222</v>
      </c>
      <c r="B6513" s="22">
        <v>2021</v>
      </c>
      <c r="C6513" s="21" t="s">
        <v>19223</v>
      </c>
      <c r="D6513" s="21" t="s">
        <v>9570</v>
      </c>
      <c r="E6513" s="22">
        <v>58</v>
      </c>
      <c r="F6513" s="22">
        <v>8</v>
      </c>
      <c r="G6513" s="23"/>
      <c r="H6513" s="23"/>
    </row>
    <row r="6514" spans="1:8" x14ac:dyDescent="0.3">
      <c r="A6514" s="21" t="s">
        <v>19224</v>
      </c>
      <c r="B6514" s="22">
        <v>2012</v>
      </c>
      <c r="C6514" s="21" t="s">
        <v>19225</v>
      </c>
      <c r="D6514" s="21" t="s">
        <v>5219</v>
      </c>
      <c r="E6514" s="22">
        <v>56</v>
      </c>
      <c r="F6514" s="22">
        <v>2</v>
      </c>
      <c r="G6514" s="21" t="s">
        <v>19226</v>
      </c>
      <c r="H6514" s="23"/>
    </row>
    <row r="6515" spans="1:8" x14ac:dyDescent="0.3">
      <c r="A6515" s="21" t="s">
        <v>19227</v>
      </c>
      <c r="B6515" s="22">
        <v>2019</v>
      </c>
      <c r="C6515" s="21" t="s">
        <v>19228</v>
      </c>
      <c r="D6515" s="21" t="s">
        <v>2785</v>
      </c>
      <c r="E6515" s="23"/>
      <c r="F6515" s="23"/>
      <c r="G6515" s="23"/>
      <c r="H6515" s="23"/>
    </row>
    <row r="6516" spans="1:8" x14ac:dyDescent="0.3">
      <c r="A6516" s="21" t="s">
        <v>19229</v>
      </c>
      <c r="B6516" s="22">
        <v>2016</v>
      </c>
      <c r="C6516" s="21" t="s">
        <v>19230</v>
      </c>
      <c r="D6516" s="21" t="s">
        <v>7216</v>
      </c>
      <c r="E6516" s="22">
        <v>40</v>
      </c>
      <c r="F6516" s="22">
        <v>2</v>
      </c>
      <c r="G6516" s="21" t="s">
        <v>19231</v>
      </c>
      <c r="H6516" s="23"/>
    </row>
    <row r="6517" spans="1:8" x14ac:dyDescent="0.3">
      <c r="A6517" s="21" t="s">
        <v>19232</v>
      </c>
      <c r="B6517" s="22">
        <v>2023</v>
      </c>
      <c r="C6517" s="21" t="s">
        <v>19233</v>
      </c>
      <c r="D6517" s="21" t="s">
        <v>5219</v>
      </c>
      <c r="E6517" s="22">
        <v>67</v>
      </c>
      <c r="F6517" s="22">
        <v>6</v>
      </c>
      <c r="G6517" s="21" t="s">
        <v>19234</v>
      </c>
      <c r="H6517" s="23"/>
    </row>
    <row r="6518" spans="1:8" x14ac:dyDescent="0.3">
      <c r="A6518" s="21" t="s">
        <v>19235</v>
      </c>
      <c r="B6518" s="22">
        <v>2020</v>
      </c>
      <c r="C6518" s="21" t="s">
        <v>19236</v>
      </c>
      <c r="D6518" s="21" t="s">
        <v>19237</v>
      </c>
      <c r="E6518" s="22">
        <v>45</v>
      </c>
      <c r="F6518" s="22">
        <v>3</v>
      </c>
      <c r="G6518" s="21" t="s">
        <v>19238</v>
      </c>
      <c r="H6518" s="23"/>
    </row>
    <row r="6519" spans="1:8" x14ac:dyDescent="0.3">
      <c r="A6519" s="21" t="s">
        <v>19239</v>
      </c>
      <c r="B6519" s="22">
        <v>2023</v>
      </c>
      <c r="C6519" s="21" t="s">
        <v>19240</v>
      </c>
      <c r="D6519" s="21" t="s">
        <v>4818</v>
      </c>
      <c r="E6519" s="22">
        <v>24</v>
      </c>
      <c r="F6519" s="22">
        <v>1</v>
      </c>
      <c r="G6519" s="21" t="s">
        <v>19241</v>
      </c>
      <c r="H6519" s="23"/>
    </row>
    <row r="6520" spans="1:8" x14ac:dyDescent="0.3">
      <c r="A6520" s="21" t="s">
        <v>19242</v>
      </c>
      <c r="B6520" s="22">
        <v>2021</v>
      </c>
      <c r="C6520" s="21" t="s">
        <v>19243</v>
      </c>
      <c r="D6520" s="21" t="s">
        <v>8147</v>
      </c>
      <c r="E6520" s="22">
        <v>32</v>
      </c>
      <c r="F6520" s="22">
        <v>3</v>
      </c>
      <c r="G6520" s="21" t="s">
        <v>19244</v>
      </c>
      <c r="H6520" s="23"/>
    </row>
    <row r="6521" spans="1:8" x14ac:dyDescent="0.3">
      <c r="A6521" s="21" t="s">
        <v>19245</v>
      </c>
      <c r="B6521" s="22">
        <v>2011</v>
      </c>
      <c r="C6521" s="21" t="s">
        <v>19246</v>
      </c>
      <c r="D6521" s="21" t="s">
        <v>4554</v>
      </c>
      <c r="E6521" s="23"/>
      <c r="F6521" s="23"/>
      <c r="G6521" s="23"/>
      <c r="H6521" s="23"/>
    </row>
    <row r="6522" spans="1:8" x14ac:dyDescent="0.3">
      <c r="A6522" s="21" t="s">
        <v>19247</v>
      </c>
      <c r="B6522" s="22">
        <v>2018</v>
      </c>
      <c r="C6522" s="21" t="s">
        <v>19248</v>
      </c>
      <c r="D6522" s="21" t="s">
        <v>9503</v>
      </c>
      <c r="E6522" s="22">
        <v>28</v>
      </c>
      <c r="F6522" s="22">
        <v>1</v>
      </c>
      <c r="G6522" s="21" t="s">
        <v>19249</v>
      </c>
      <c r="H6522" s="23"/>
    </row>
    <row r="6523" spans="1:8" x14ac:dyDescent="0.3">
      <c r="A6523" s="21" t="s">
        <v>19250</v>
      </c>
      <c r="B6523" s="22">
        <v>2018</v>
      </c>
      <c r="C6523" s="21" t="s">
        <v>19251</v>
      </c>
      <c r="D6523" s="21" t="s">
        <v>19252</v>
      </c>
      <c r="E6523" s="22">
        <v>42</v>
      </c>
      <c r="F6523" s="22">
        <v>1</v>
      </c>
      <c r="G6523" s="22">
        <v>15</v>
      </c>
      <c r="H6523" s="23"/>
    </row>
    <row r="6524" spans="1:8" x14ac:dyDescent="0.3">
      <c r="A6524" s="21" t="s">
        <v>19253</v>
      </c>
      <c r="B6524" s="22">
        <v>2017</v>
      </c>
      <c r="C6524" s="21" t="s">
        <v>19254</v>
      </c>
      <c r="D6524" s="21" t="s">
        <v>7216</v>
      </c>
      <c r="E6524" s="22">
        <v>41</v>
      </c>
      <c r="F6524" s="22">
        <v>4</v>
      </c>
      <c r="G6524" s="21" t="s">
        <v>19255</v>
      </c>
      <c r="H6524" s="23"/>
    </row>
    <row r="6525" spans="1:8" x14ac:dyDescent="0.3">
      <c r="A6525" s="21" t="s">
        <v>19256</v>
      </c>
      <c r="B6525" s="22">
        <v>2019</v>
      </c>
      <c r="C6525" s="21" t="s">
        <v>19257</v>
      </c>
      <c r="D6525" s="21" t="s">
        <v>19258</v>
      </c>
      <c r="E6525" s="23"/>
      <c r="F6525" s="23"/>
      <c r="G6525" s="23"/>
      <c r="H6525" s="23"/>
    </row>
    <row r="6526" spans="1:8" x14ac:dyDescent="0.3">
      <c r="A6526" s="21" t="s">
        <v>19259</v>
      </c>
      <c r="B6526" s="22">
        <v>2019</v>
      </c>
      <c r="C6526" s="21" t="s">
        <v>19260</v>
      </c>
      <c r="D6526" s="21" t="s">
        <v>15062</v>
      </c>
      <c r="E6526" s="22">
        <v>29</v>
      </c>
      <c r="F6526" s="22">
        <v>3</v>
      </c>
      <c r="G6526" s="23"/>
      <c r="H6526" s="23"/>
    </row>
    <row r="6527" spans="1:8" x14ac:dyDescent="0.3">
      <c r="A6527" s="21" t="s">
        <v>19261</v>
      </c>
      <c r="B6527" s="22">
        <v>1987</v>
      </c>
      <c r="C6527" s="21" t="s">
        <v>19262</v>
      </c>
      <c r="D6527" s="21" t="s">
        <v>19263</v>
      </c>
      <c r="E6527" s="23"/>
      <c r="F6527" s="23"/>
      <c r="G6527" s="21" t="s">
        <v>19264</v>
      </c>
      <c r="H6527" s="23"/>
    </row>
    <row r="6528" spans="1:8" x14ac:dyDescent="0.3">
      <c r="A6528" s="21" t="s">
        <v>3536</v>
      </c>
      <c r="B6528" s="22">
        <v>2016</v>
      </c>
      <c r="C6528" s="21" t="s">
        <v>203</v>
      </c>
      <c r="D6528" s="21" t="s">
        <v>437</v>
      </c>
      <c r="E6528" s="22">
        <v>63</v>
      </c>
      <c r="F6528" s="23"/>
      <c r="G6528" s="21" t="s">
        <v>3538</v>
      </c>
      <c r="H6528" s="23"/>
    </row>
    <row r="6529" spans="1:8" x14ac:dyDescent="0.3">
      <c r="A6529" s="21" t="s">
        <v>19265</v>
      </c>
      <c r="B6529" s="22">
        <v>2016</v>
      </c>
      <c r="C6529" s="21" t="s">
        <v>19266</v>
      </c>
      <c r="D6529" s="45" t="s">
        <v>19267</v>
      </c>
      <c r="E6529" s="46"/>
      <c r="F6529" s="46"/>
      <c r="G6529" s="21" t="s">
        <v>17141</v>
      </c>
      <c r="H6529" s="23"/>
    </row>
    <row r="6530" spans="1:8" x14ac:dyDescent="0.3">
      <c r="A6530" s="21" t="s">
        <v>19268</v>
      </c>
      <c r="B6530" s="22">
        <v>2016</v>
      </c>
      <c r="C6530" s="21" t="s">
        <v>19269</v>
      </c>
      <c r="D6530" s="45" t="s">
        <v>19270</v>
      </c>
      <c r="E6530" s="46"/>
      <c r="F6530" s="46"/>
      <c r="G6530" s="21" t="s">
        <v>19271</v>
      </c>
      <c r="H6530" s="23"/>
    </row>
    <row r="6531" spans="1:8" x14ac:dyDescent="0.3">
      <c r="A6531" s="21" t="s">
        <v>19272</v>
      </c>
      <c r="B6531" s="22">
        <v>2016</v>
      </c>
      <c r="C6531" s="21" t="s">
        <v>19273</v>
      </c>
      <c r="D6531" s="21" t="s">
        <v>16710</v>
      </c>
      <c r="E6531" s="23"/>
      <c r="F6531" s="23"/>
      <c r="G6531" s="23"/>
      <c r="H6531" s="23"/>
    </row>
    <row r="6532" spans="1:8" x14ac:dyDescent="0.3">
      <c r="A6532" s="21" t="s">
        <v>19274</v>
      </c>
      <c r="B6532" s="22">
        <v>2001</v>
      </c>
      <c r="C6532" s="21" t="s">
        <v>19275</v>
      </c>
      <c r="D6532" s="21" t="s">
        <v>9282</v>
      </c>
      <c r="E6532" s="23"/>
      <c r="F6532" s="23"/>
      <c r="G6532" s="21" t="s">
        <v>19276</v>
      </c>
      <c r="H6532" s="23"/>
    </row>
    <row r="6533" spans="1:8" x14ac:dyDescent="0.3">
      <c r="A6533" s="21" t="s">
        <v>19277</v>
      </c>
      <c r="B6533" s="22">
        <v>2015</v>
      </c>
      <c r="C6533" s="21" t="s">
        <v>19278</v>
      </c>
      <c r="D6533" s="21" t="s">
        <v>19279</v>
      </c>
      <c r="E6533" s="23"/>
      <c r="F6533" s="23"/>
      <c r="G6533" s="21" t="s">
        <v>2624</v>
      </c>
      <c r="H6533" s="23"/>
    </row>
    <row r="6534" spans="1:8" x14ac:dyDescent="0.3">
      <c r="A6534" s="21" t="s">
        <v>1253</v>
      </c>
      <c r="B6534" s="22">
        <v>2012</v>
      </c>
      <c r="C6534" s="21" t="s">
        <v>19280</v>
      </c>
      <c r="D6534" s="45" t="s">
        <v>16581</v>
      </c>
      <c r="E6534" s="46"/>
      <c r="F6534" s="23"/>
      <c r="G6534" s="21" t="s">
        <v>16582</v>
      </c>
      <c r="H6534" s="23"/>
    </row>
    <row r="6535" spans="1:8" x14ac:dyDescent="0.3">
      <c r="A6535" s="21" t="s">
        <v>1262</v>
      </c>
      <c r="B6535" s="22">
        <v>2013</v>
      </c>
      <c r="C6535" s="21" t="s">
        <v>1264</v>
      </c>
      <c r="D6535" s="21" t="s">
        <v>7490</v>
      </c>
      <c r="E6535" s="23"/>
      <c r="F6535" s="23"/>
      <c r="G6535" s="21" t="s">
        <v>7656</v>
      </c>
      <c r="H6535" s="23"/>
    </row>
    <row r="6536" spans="1:8" x14ac:dyDescent="0.3">
      <c r="A6536" s="21" t="s">
        <v>4484</v>
      </c>
      <c r="B6536" s="22">
        <v>2014</v>
      </c>
      <c r="C6536" s="21" t="s">
        <v>4485</v>
      </c>
      <c r="D6536" s="45" t="s">
        <v>19281</v>
      </c>
      <c r="E6536" s="46"/>
      <c r="F6536" s="23"/>
      <c r="G6536" s="21" t="s">
        <v>4487</v>
      </c>
      <c r="H6536" s="23"/>
    </row>
    <row r="6537" spans="1:8" x14ac:dyDescent="0.3">
      <c r="A6537" s="21" t="s">
        <v>4714</v>
      </c>
      <c r="B6537" s="22">
        <v>2012</v>
      </c>
      <c r="C6537" s="21" t="s">
        <v>16586</v>
      </c>
      <c r="D6537" s="21" t="s">
        <v>4715</v>
      </c>
      <c r="E6537" s="22">
        <v>2</v>
      </c>
      <c r="F6537" s="22">
        <v>3</v>
      </c>
      <c r="G6537" s="21" t="s">
        <v>2372</v>
      </c>
      <c r="H6537" s="23"/>
    </row>
    <row r="6538" spans="1:8" x14ac:dyDescent="0.3">
      <c r="A6538" s="21" t="s">
        <v>4489</v>
      </c>
      <c r="B6538" s="22">
        <v>2011</v>
      </c>
      <c r="C6538" s="21" t="s">
        <v>19282</v>
      </c>
      <c r="D6538" s="21" t="s">
        <v>12302</v>
      </c>
      <c r="E6538" s="22">
        <v>11</v>
      </c>
      <c r="F6538" s="22">
        <v>2</v>
      </c>
      <c r="G6538" s="23"/>
      <c r="H6538" s="23"/>
    </row>
    <row r="6539" spans="1:8" x14ac:dyDescent="0.3">
      <c r="A6539" s="21" t="s">
        <v>19283</v>
      </c>
      <c r="B6539" s="22">
        <v>2015</v>
      </c>
      <c r="C6539" s="21" t="s">
        <v>7445</v>
      </c>
      <c r="D6539" s="21" t="s">
        <v>19284</v>
      </c>
      <c r="E6539" s="23"/>
      <c r="F6539" s="23"/>
      <c r="G6539" s="21" t="s">
        <v>19285</v>
      </c>
      <c r="H6539" s="23"/>
    </row>
    <row r="6540" spans="1:8" x14ac:dyDescent="0.3">
      <c r="A6540" s="21" t="s">
        <v>19286</v>
      </c>
      <c r="B6540" s="22">
        <v>2013</v>
      </c>
      <c r="C6540" s="21" t="s">
        <v>19287</v>
      </c>
      <c r="D6540" s="21" t="s">
        <v>4067</v>
      </c>
      <c r="E6540" s="22">
        <v>7</v>
      </c>
      <c r="F6540" s="22">
        <v>1</v>
      </c>
      <c r="G6540" s="23"/>
      <c r="H6540" s="23"/>
    </row>
    <row r="6541" spans="1:8" x14ac:dyDescent="0.3">
      <c r="A6541" s="21" t="s">
        <v>19288</v>
      </c>
      <c r="B6541" s="22">
        <v>2010</v>
      </c>
      <c r="C6541" s="21" t="s">
        <v>19289</v>
      </c>
      <c r="D6541" s="21" t="s">
        <v>4067</v>
      </c>
      <c r="E6541" s="22">
        <v>4</v>
      </c>
      <c r="F6541" s="22">
        <v>2</v>
      </c>
      <c r="G6541" s="23"/>
      <c r="H6541" s="23"/>
    </row>
    <row r="6542" spans="1:8" x14ac:dyDescent="0.3">
      <c r="A6542" s="21" t="s">
        <v>3968</v>
      </c>
      <c r="B6542" s="22">
        <v>2008</v>
      </c>
      <c r="C6542" s="21" t="s">
        <v>19290</v>
      </c>
      <c r="D6542" s="21" t="s">
        <v>14006</v>
      </c>
      <c r="E6542" s="22">
        <v>29</v>
      </c>
      <c r="F6542" s="22">
        <v>2</v>
      </c>
      <c r="G6542" s="21" t="s">
        <v>13154</v>
      </c>
      <c r="H6542" s="23"/>
    </row>
    <row r="6543" spans="1:8" x14ac:dyDescent="0.3">
      <c r="A6543" s="21" t="s">
        <v>6768</v>
      </c>
      <c r="B6543" s="22">
        <v>2015</v>
      </c>
      <c r="C6543" s="21" t="s">
        <v>6769</v>
      </c>
      <c r="D6543" s="21" t="s">
        <v>19291</v>
      </c>
      <c r="E6543" s="23"/>
      <c r="F6543" s="23"/>
      <c r="G6543" s="23"/>
      <c r="H6543" s="23"/>
    </row>
    <row r="6544" spans="1:8" x14ac:dyDescent="0.3">
      <c r="A6544" s="21" t="s">
        <v>19292</v>
      </c>
      <c r="B6544" s="22">
        <v>1990</v>
      </c>
      <c r="C6544" s="21" t="s">
        <v>19293</v>
      </c>
      <c r="D6544" s="21" t="s">
        <v>19294</v>
      </c>
      <c r="E6544" s="22">
        <v>74</v>
      </c>
      <c r="F6544" s="22">
        <v>2</v>
      </c>
      <c r="G6544" s="21" t="s">
        <v>19295</v>
      </c>
      <c r="H6544" s="23"/>
    </row>
    <row r="6545" spans="1:8" x14ac:dyDescent="0.3">
      <c r="A6545" s="21" t="s">
        <v>19296</v>
      </c>
      <c r="B6545" s="22">
        <v>2014</v>
      </c>
      <c r="C6545" s="21" t="s">
        <v>19297</v>
      </c>
      <c r="D6545" s="21" t="s">
        <v>3435</v>
      </c>
      <c r="E6545" s="22">
        <v>65</v>
      </c>
      <c r="F6545" s="22">
        <v>1</v>
      </c>
      <c r="G6545" s="21" t="s">
        <v>19298</v>
      </c>
      <c r="H6545" s="23"/>
    </row>
    <row r="6546" spans="1:8" x14ac:dyDescent="0.3">
      <c r="A6546" s="21" t="s">
        <v>1345</v>
      </c>
      <c r="B6546" s="22">
        <v>2013</v>
      </c>
      <c r="C6546" s="21" t="s">
        <v>18040</v>
      </c>
      <c r="D6546" s="45" t="s">
        <v>1347</v>
      </c>
      <c r="E6546" s="46"/>
      <c r="F6546" s="23"/>
      <c r="G6546" s="21" t="s">
        <v>3603</v>
      </c>
      <c r="H6546" s="23"/>
    </row>
    <row r="6547" spans="1:8" x14ac:dyDescent="0.3">
      <c r="A6547" s="21" t="s">
        <v>16595</v>
      </c>
      <c r="B6547" s="22">
        <v>2015</v>
      </c>
      <c r="C6547" s="21" t="s">
        <v>16596</v>
      </c>
      <c r="D6547" s="21" t="s">
        <v>4908</v>
      </c>
      <c r="E6547" s="23"/>
      <c r="F6547" s="23"/>
      <c r="G6547" s="23"/>
      <c r="H6547" s="23"/>
    </row>
    <row r="6548" spans="1:8" x14ac:dyDescent="0.3">
      <c r="A6548" s="21" t="s">
        <v>19299</v>
      </c>
      <c r="B6548" s="22">
        <v>2016</v>
      </c>
      <c r="C6548" s="21" t="s">
        <v>19300</v>
      </c>
      <c r="D6548" s="21" t="s">
        <v>19301</v>
      </c>
      <c r="E6548" s="23"/>
      <c r="F6548" s="23"/>
      <c r="G6548" s="23"/>
      <c r="H6548" s="23"/>
    </row>
    <row r="6549" spans="1:8" x14ac:dyDescent="0.3">
      <c r="A6549" s="21" t="s">
        <v>19302</v>
      </c>
      <c r="B6549" s="22">
        <v>2007</v>
      </c>
      <c r="C6549" s="21" t="s">
        <v>19303</v>
      </c>
      <c r="D6549" s="21" t="s">
        <v>19304</v>
      </c>
      <c r="E6549" s="22">
        <v>85</v>
      </c>
      <c r="F6549" s="22">
        <v>3</v>
      </c>
      <c r="G6549" s="21" t="s">
        <v>19305</v>
      </c>
      <c r="H6549" s="23"/>
    </row>
    <row r="6550" spans="1:8" x14ac:dyDescent="0.3">
      <c r="A6550" s="21" t="s">
        <v>19306</v>
      </c>
      <c r="B6550" s="22">
        <v>2016</v>
      </c>
      <c r="C6550" s="21" t="s">
        <v>19307</v>
      </c>
      <c r="D6550" s="45" t="s">
        <v>19308</v>
      </c>
      <c r="E6550" s="46"/>
      <c r="F6550" s="46"/>
      <c r="G6550" s="21" t="s">
        <v>19309</v>
      </c>
      <c r="H6550" s="23"/>
    </row>
    <row r="6551" spans="1:8" x14ac:dyDescent="0.3">
      <c r="A6551" s="21" t="s">
        <v>19310</v>
      </c>
      <c r="B6551" s="22">
        <v>2013</v>
      </c>
      <c r="C6551" s="21" t="s">
        <v>19311</v>
      </c>
      <c r="D6551" s="45" t="s">
        <v>19312</v>
      </c>
      <c r="E6551" s="46"/>
      <c r="F6551" s="23"/>
      <c r="G6551" s="21" t="s">
        <v>19313</v>
      </c>
      <c r="H6551" s="23"/>
    </row>
    <row r="6552" spans="1:8" x14ac:dyDescent="0.3">
      <c r="A6552" s="21" t="s">
        <v>7419</v>
      </c>
      <c r="B6552" s="22">
        <v>2015</v>
      </c>
      <c r="C6552" s="21" t="s">
        <v>19314</v>
      </c>
      <c r="D6552" s="45" t="s">
        <v>19315</v>
      </c>
      <c r="E6552" s="46"/>
      <c r="F6552" s="23"/>
      <c r="G6552" s="21" t="s">
        <v>7422</v>
      </c>
      <c r="H6552" s="23"/>
    </row>
    <row r="6553" spans="1:8" x14ac:dyDescent="0.3">
      <c r="A6553" s="21" t="s">
        <v>19316</v>
      </c>
      <c r="B6553" s="22">
        <v>2015</v>
      </c>
      <c r="C6553" s="21" t="s">
        <v>19317</v>
      </c>
      <c r="D6553" s="45" t="s">
        <v>7283</v>
      </c>
      <c r="E6553" s="46"/>
      <c r="F6553" s="23"/>
      <c r="G6553" s="23"/>
      <c r="H6553" s="23"/>
    </row>
    <row r="6554" spans="1:8" x14ac:dyDescent="0.3">
      <c r="A6554" s="21" t="s">
        <v>19318</v>
      </c>
      <c r="B6554" s="22">
        <v>2012</v>
      </c>
      <c r="C6554" s="21" t="s">
        <v>19319</v>
      </c>
      <c r="D6554" s="21" t="s">
        <v>5223</v>
      </c>
      <c r="E6554" s="22">
        <v>15</v>
      </c>
      <c r="F6554" s="22">
        <v>9</v>
      </c>
      <c r="G6554" s="21" t="s">
        <v>19320</v>
      </c>
      <c r="H6554" s="23"/>
    </row>
    <row r="6555" spans="1:8" x14ac:dyDescent="0.3">
      <c r="A6555" s="21" t="s">
        <v>19321</v>
      </c>
      <c r="B6555" s="22">
        <v>2009</v>
      </c>
      <c r="C6555" s="21" t="s">
        <v>19322</v>
      </c>
      <c r="D6555" s="21" t="s">
        <v>17476</v>
      </c>
      <c r="E6555" s="22">
        <v>39</v>
      </c>
      <c r="F6555" s="22">
        <v>8</v>
      </c>
      <c r="G6555" s="21" t="s">
        <v>19323</v>
      </c>
      <c r="H6555" s="23"/>
    </row>
    <row r="6556" spans="1:8" x14ac:dyDescent="0.3">
      <c r="A6556" s="21" t="s">
        <v>19324</v>
      </c>
      <c r="B6556" s="22">
        <v>2015</v>
      </c>
      <c r="C6556" s="21" t="s">
        <v>13310</v>
      </c>
      <c r="D6556" s="45" t="s">
        <v>13311</v>
      </c>
      <c r="E6556" s="46"/>
      <c r="F6556" s="46"/>
      <c r="G6556" s="22">
        <v>20</v>
      </c>
      <c r="H6556" s="23"/>
    </row>
    <row r="6557" spans="1:8" x14ac:dyDescent="0.3">
      <c r="A6557" s="21" t="s">
        <v>19325</v>
      </c>
      <c r="B6557" s="22">
        <v>2013</v>
      </c>
      <c r="C6557" s="21" t="s">
        <v>19326</v>
      </c>
      <c r="D6557" s="21" t="s">
        <v>19327</v>
      </c>
      <c r="E6557" s="22">
        <v>28</v>
      </c>
      <c r="F6557" s="22">
        <v>3</v>
      </c>
      <c r="G6557" s="21" t="s">
        <v>19328</v>
      </c>
      <c r="H6557" s="23"/>
    </row>
    <row r="6558" spans="1:8" x14ac:dyDescent="0.3">
      <c r="A6558" s="21" t="s">
        <v>4383</v>
      </c>
      <c r="B6558" s="22">
        <v>2010</v>
      </c>
      <c r="C6558" s="21" t="s">
        <v>19329</v>
      </c>
      <c r="D6558" s="21" t="s">
        <v>19330</v>
      </c>
      <c r="E6558" s="22">
        <v>20</v>
      </c>
      <c r="F6558" s="22">
        <v>2</v>
      </c>
      <c r="G6558" s="21" t="s">
        <v>4385</v>
      </c>
      <c r="H6558" s="23"/>
    </row>
    <row r="6559" spans="1:8" x14ac:dyDescent="0.3">
      <c r="A6559" s="21" t="s">
        <v>4390</v>
      </c>
      <c r="B6559" s="22">
        <v>1994</v>
      </c>
      <c r="C6559" s="21" t="s">
        <v>19331</v>
      </c>
      <c r="D6559" s="21" t="s">
        <v>3413</v>
      </c>
      <c r="E6559" s="23"/>
      <c r="F6559" s="23"/>
      <c r="G6559" s="21" t="s">
        <v>19332</v>
      </c>
      <c r="H6559" s="23"/>
    </row>
    <row r="6560" spans="1:8" x14ac:dyDescent="0.3">
      <c r="A6560" s="21" t="s">
        <v>19333</v>
      </c>
      <c r="B6560" s="22">
        <v>2016</v>
      </c>
      <c r="C6560" s="21" t="s">
        <v>19334</v>
      </c>
      <c r="D6560" s="23"/>
      <c r="E6560" s="23"/>
      <c r="F6560" s="23"/>
      <c r="G6560" s="47" t="s">
        <v>19335</v>
      </c>
      <c r="H6560" s="46"/>
    </row>
    <row r="6561" spans="1:8" x14ac:dyDescent="0.3">
      <c r="A6561" s="21" t="s">
        <v>19336</v>
      </c>
      <c r="B6561" s="22">
        <v>2014</v>
      </c>
      <c r="C6561" s="21" t="s">
        <v>16526</v>
      </c>
      <c r="D6561" s="45" t="s">
        <v>19337</v>
      </c>
      <c r="E6561" s="46"/>
      <c r="F6561" s="23"/>
      <c r="G6561" s="21" t="s">
        <v>16528</v>
      </c>
      <c r="H6561" s="23"/>
    </row>
    <row r="6562" spans="1:8" x14ac:dyDescent="0.3">
      <c r="A6562" s="21" t="s">
        <v>4577</v>
      </c>
      <c r="B6562" s="22">
        <v>2016</v>
      </c>
      <c r="C6562" s="21" t="s">
        <v>13394</v>
      </c>
      <c r="D6562" s="21" t="s">
        <v>2101</v>
      </c>
      <c r="E6562" s="22">
        <v>6</v>
      </c>
      <c r="F6562" s="22">
        <v>1</v>
      </c>
      <c r="G6562" s="22">
        <v>88</v>
      </c>
      <c r="H6562" s="23"/>
    </row>
    <row r="6563" spans="1:8" x14ac:dyDescent="0.3">
      <c r="A6563" s="21" t="s">
        <v>19338</v>
      </c>
      <c r="B6563" s="22">
        <v>2017</v>
      </c>
      <c r="C6563" s="21" t="s">
        <v>19339</v>
      </c>
      <c r="D6563" s="21" t="s">
        <v>10420</v>
      </c>
      <c r="E6563" s="22">
        <v>15</v>
      </c>
      <c r="F6563" s="22">
        <v>3</v>
      </c>
      <c r="G6563" s="22">
        <v>244</v>
      </c>
      <c r="H6563" s="23"/>
    </row>
    <row r="6564" spans="1:8" x14ac:dyDescent="0.3">
      <c r="A6564" s="21" t="s">
        <v>19340</v>
      </c>
      <c r="B6564" s="22">
        <v>2012</v>
      </c>
      <c r="C6564" s="21" t="s">
        <v>19341</v>
      </c>
      <c r="D6564" s="21" t="s">
        <v>19342</v>
      </c>
      <c r="E6564" s="22">
        <v>24</v>
      </c>
      <c r="F6564" s="22">
        <v>2</v>
      </c>
      <c r="G6564" s="21" t="s">
        <v>19343</v>
      </c>
      <c r="H6564" s="23"/>
    </row>
    <row r="6565" spans="1:8" x14ac:dyDescent="0.3">
      <c r="A6565" s="21" t="s">
        <v>19344</v>
      </c>
      <c r="B6565" s="22">
        <v>2017</v>
      </c>
      <c r="C6565" s="21" t="s">
        <v>19345</v>
      </c>
      <c r="D6565" s="45" t="s">
        <v>19346</v>
      </c>
      <c r="E6565" s="46"/>
      <c r="F6565" s="23"/>
      <c r="G6565" s="21" t="s">
        <v>18510</v>
      </c>
      <c r="H6565" s="23"/>
    </row>
    <row r="6566" spans="1:8" x14ac:dyDescent="0.3">
      <c r="A6566" s="21" t="s">
        <v>19347</v>
      </c>
      <c r="B6566" s="22">
        <v>2016</v>
      </c>
      <c r="C6566" s="21" t="s">
        <v>19348</v>
      </c>
      <c r="D6566" s="21" t="s">
        <v>13342</v>
      </c>
      <c r="E6566" s="22">
        <v>21</v>
      </c>
      <c r="F6566" s="22">
        <v>1</v>
      </c>
      <c r="G6566" s="22">
        <v>190</v>
      </c>
      <c r="H6566" s="23"/>
    </row>
    <row r="6567" spans="1:8" x14ac:dyDescent="0.3">
      <c r="A6567" s="21" t="s">
        <v>19349</v>
      </c>
      <c r="B6567" s="22">
        <v>2017</v>
      </c>
      <c r="C6567" s="21" t="s">
        <v>19350</v>
      </c>
      <c r="D6567" s="45" t="s">
        <v>19351</v>
      </c>
      <c r="E6567" s="46"/>
      <c r="F6567" s="46"/>
      <c r="G6567" s="21" t="s">
        <v>19352</v>
      </c>
      <c r="H6567" s="23"/>
    </row>
    <row r="6568" spans="1:8" x14ac:dyDescent="0.3">
      <c r="A6568" s="21" t="s">
        <v>4600</v>
      </c>
      <c r="B6568" s="22">
        <v>2016</v>
      </c>
      <c r="C6568" s="21" t="s">
        <v>4601</v>
      </c>
      <c r="D6568" s="45" t="s">
        <v>19353</v>
      </c>
      <c r="E6568" s="46"/>
      <c r="F6568" s="46"/>
      <c r="G6568" s="21" t="s">
        <v>4602</v>
      </c>
      <c r="H6568" s="23"/>
    </row>
    <row r="6569" spans="1:8" x14ac:dyDescent="0.3">
      <c r="A6569" s="21" t="s">
        <v>19354</v>
      </c>
      <c r="B6569" s="22">
        <v>2011</v>
      </c>
      <c r="C6569" s="21" t="s">
        <v>19355</v>
      </c>
      <c r="D6569" s="21" t="s">
        <v>4067</v>
      </c>
      <c r="E6569" s="22">
        <v>5</v>
      </c>
      <c r="F6569" s="22">
        <v>2</v>
      </c>
      <c r="G6569" s="23"/>
      <c r="H6569" s="23"/>
    </row>
    <row r="6570" spans="1:8" x14ac:dyDescent="0.3">
      <c r="A6570" s="21" t="s">
        <v>1496</v>
      </c>
      <c r="B6570" s="22">
        <v>2008</v>
      </c>
      <c r="C6570" s="21" t="s">
        <v>3653</v>
      </c>
      <c r="D6570" s="21" t="s">
        <v>1498</v>
      </c>
      <c r="E6570" s="22">
        <v>49</v>
      </c>
      <c r="F6570" s="22">
        <v>2</v>
      </c>
      <c r="G6570" s="21" t="s">
        <v>3654</v>
      </c>
      <c r="H6570" s="23"/>
    </row>
    <row r="6571" spans="1:8" x14ac:dyDescent="0.3">
      <c r="A6571" s="21" t="s">
        <v>4090</v>
      </c>
      <c r="B6571" s="22">
        <v>2008</v>
      </c>
      <c r="C6571" s="21" t="s">
        <v>4091</v>
      </c>
      <c r="D6571" s="21" t="s">
        <v>3455</v>
      </c>
      <c r="E6571" s="22">
        <v>49</v>
      </c>
      <c r="F6571" s="22">
        <v>4</v>
      </c>
      <c r="G6571" s="21" t="s">
        <v>4092</v>
      </c>
      <c r="H6571" s="23"/>
    </row>
    <row r="6572" spans="1:8" x14ac:dyDescent="0.3">
      <c r="A6572" s="21" t="s">
        <v>1504</v>
      </c>
      <c r="B6572" s="22">
        <v>2015</v>
      </c>
      <c r="C6572" s="21" t="s">
        <v>1505</v>
      </c>
      <c r="D6572" s="21" t="s">
        <v>19279</v>
      </c>
      <c r="E6572" s="23"/>
      <c r="F6572" s="23"/>
      <c r="G6572" s="21" t="s">
        <v>19356</v>
      </c>
      <c r="H6572" s="23"/>
    </row>
    <row r="6573" spans="1:8" x14ac:dyDescent="0.3">
      <c r="A6573" s="21" t="s">
        <v>19357</v>
      </c>
      <c r="B6573" s="22">
        <v>2018</v>
      </c>
      <c r="C6573" s="21" t="s">
        <v>86</v>
      </c>
      <c r="D6573" s="45" t="s">
        <v>19358</v>
      </c>
      <c r="E6573" s="46"/>
      <c r="F6573" s="23"/>
      <c r="G6573" s="23"/>
      <c r="H6573" s="23"/>
    </row>
    <row r="6574" spans="1:8" x14ac:dyDescent="0.3">
      <c r="A6574" s="21" t="s">
        <v>19359</v>
      </c>
      <c r="B6574" s="22">
        <v>2011</v>
      </c>
      <c r="C6574" s="21" t="s">
        <v>19360</v>
      </c>
      <c r="D6574" s="21" t="s">
        <v>19361</v>
      </c>
      <c r="E6574" s="22">
        <v>5</v>
      </c>
      <c r="F6574" s="22">
        <v>3</v>
      </c>
      <c r="G6574" s="22">
        <v>10</v>
      </c>
      <c r="H6574" s="23"/>
    </row>
    <row r="6575" spans="1:8" x14ac:dyDescent="0.3">
      <c r="A6575" s="21" t="s">
        <v>19362</v>
      </c>
      <c r="B6575" s="22">
        <v>2015</v>
      </c>
      <c r="C6575" s="21" t="s">
        <v>7468</v>
      </c>
      <c r="D6575" s="45" t="s">
        <v>11694</v>
      </c>
      <c r="E6575" s="46"/>
      <c r="F6575" s="23"/>
      <c r="G6575" s="21" t="s">
        <v>7470</v>
      </c>
      <c r="H6575" s="23"/>
    </row>
    <row r="6576" spans="1:8" x14ac:dyDescent="0.3">
      <c r="A6576" s="21" t="s">
        <v>19363</v>
      </c>
      <c r="B6576" s="22">
        <v>2010</v>
      </c>
      <c r="C6576" s="21" t="s">
        <v>19364</v>
      </c>
      <c r="D6576" s="21" t="s">
        <v>19365</v>
      </c>
      <c r="E6576" s="22">
        <v>11</v>
      </c>
      <c r="F6576" s="22">
        <v>3</v>
      </c>
      <c r="G6576" s="23"/>
      <c r="H6576" s="23"/>
    </row>
    <row r="6577" spans="1:8" x14ac:dyDescent="0.3">
      <c r="A6577" s="21" t="s">
        <v>19366</v>
      </c>
      <c r="B6577" s="21" t="s">
        <v>1060</v>
      </c>
      <c r="C6577" s="21" t="s">
        <v>18700</v>
      </c>
      <c r="D6577" s="23"/>
      <c r="E6577" s="23"/>
      <c r="F6577" s="23"/>
      <c r="G6577" s="22">
        <v>5</v>
      </c>
      <c r="H6577" s="23"/>
    </row>
    <row r="6578" spans="1:8" x14ac:dyDescent="0.3">
      <c r="A6578" s="21" t="s">
        <v>19367</v>
      </c>
      <c r="B6578" s="22">
        <v>2009</v>
      </c>
      <c r="C6578" s="21" t="s">
        <v>19368</v>
      </c>
      <c r="D6578" s="21" t="s">
        <v>19369</v>
      </c>
      <c r="E6578" s="22">
        <v>26</v>
      </c>
      <c r="F6578" s="22">
        <v>1</v>
      </c>
      <c r="G6578" s="21" t="s">
        <v>19370</v>
      </c>
      <c r="H6578" s="23"/>
    </row>
    <row r="6579" spans="1:8" x14ac:dyDescent="0.3">
      <c r="A6579" s="21" t="s">
        <v>19371</v>
      </c>
      <c r="B6579" s="22">
        <v>2011</v>
      </c>
      <c r="C6579" s="21" t="s">
        <v>19372</v>
      </c>
      <c r="D6579" s="21" t="s">
        <v>446</v>
      </c>
      <c r="E6579" s="22">
        <v>38</v>
      </c>
      <c r="F6579" s="22">
        <v>3</v>
      </c>
      <c r="G6579" s="21" t="s">
        <v>10180</v>
      </c>
      <c r="H6579" s="23"/>
    </row>
    <row r="6580" spans="1:8" x14ac:dyDescent="0.3">
      <c r="A6580" s="21" t="s">
        <v>19373</v>
      </c>
      <c r="B6580" s="22">
        <v>2011</v>
      </c>
      <c r="C6580" s="21" t="s">
        <v>19374</v>
      </c>
      <c r="D6580" s="21" t="s">
        <v>446</v>
      </c>
      <c r="E6580" s="22">
        <v>38</v>
      </c>
      <c r="F6580" s="22">
        <v>6</v>
      </c>
      <c r="G6580" s="21" t="s">
        <v>19375</v>
      </c>
      <c r="H6580" s="23"/>
    </row>
    <row r="6581" spans="1:8" x14ac:dyDescent="0.3">
      <c r="A6581" s="21" t="s">
        <v>12423</v>
      </c>
      <c r="B6581" s="22">
        <v>2016</v>
      </c>
      <c r="C6581" s="21" t="s">
        <v>19376</v>
      </c>
      <c r="D6581" s="21" t="s">
        <v>626</v>
      </c>
      <c r="E6581" s="23"/>
      <c r="F6581" s="23"/>
      <c r="G6581" s="23"/>
      <c r="H6581" s="23"/>
    </row>
    <row r="6582" spans="1:8" x14ac:dyDescent="0.3">
      <c r="A6582" s="21" t="s">
        <v>19377</v>
      </c>
      <c r="B6582" s="22">
        <v>2016</v>
      </c>
      <c r="C6582" s="21" t="s">
        <v>19378</v>
      </c>
      <c r="D6582" s="21" t="s">
        <v>19379</v>
      </c>
      <c r="E6582" s="23"/>
      <c r="F6582" s="23"/>
      <c r="G6582" s="23"/>
      <c r="H6582" s="23"/>
    </row>
    <row r="6583" spans="1:8" x14ac:dyDescent="0.3">
      <c r="A6583" s="21" t="s">
        <v>19380</v>
      </c>
      <c r="B6583" s="22">
        <v>2015</v>
      </c>
      <c r="C6583" s="21" t="s">
        <v>16596</v>
      </c>
      <c r="D6583" s="23"/>
      <c r="E6583" s="23"/>
      <c r="F6583" s="23"/>
      <c r="G6583" s="23"/>
      <c r="H6583" s="23"/>
    </row>
    <row r="6584" spans="1:8" x14ac:dyDescent="0.3">
      <c r="A6584" s="21" t="s">
        <v>19381</v>
      </c>
      <c r="B6584" s="22">
        <v>2008</v>
      </c>
      <c r="C6584" s="21" t="s">
        <v>4091</v>
      </c>
      <c r="D6584" s="21" t="s">
        <v>19382</v>
      </c>
      <c r="E6584" s="22">
        <v>49</v>
      </c>
      <c r="F6584" s="22">
        <v>4</v>
      </c>
      <c r="G6584" s="21" t="s">
        <v>4092</v>
      </c>
      <c r="H6584" s="23"/>
    </row>
    <row r="6585" spans="1:8" x14ac:dyDescent="0.3">
      <c r="A6585" s="21" t="s">
        <v>19383</v>
      </c>
      <c r="B6585" s="22">
        <v>2009</v>
      </c>
      <c r="C6585" s="21" t="s">
        <v>19368</v>
      </c>
      <c r="D6585" s="21" t="s">
        <v>19384</v>
      </c>
      <c r="E6585" s="22">
        <v>26</v>
      </c>
      <c r="F6585" s="22">
        <v>1</v>
      </c>
      <c r="G6585" s="21" t="s">
        <v>19370</v>
      </c>
      <c r="H6585" s="23"/>
    </row>
    <row r="6586" spans="1:8" x14ac:dyDescent="0.3">
      <c r="A6586" s="21" t="s">
        <v>19385</v>
      </c>
      <c r="B6586" s="22">
        <v>2011</v>
      </c>
      <c r="C6586" s="21" t="s">
        <v>19386</v>
      </c>
      <c r="D6586" s="21" t="s">
        <v>19387</v>
      </c>
      <c r="E6586" s="22">
        <v>11</v>
      </c>
      <c r="F6586" s="22">
        <v>2</v>
      </c>
      <c r="G6586" s="23"/>
      <c r="H6586" s="23"/>
    </row>
    <row r="6587" spans="1:8" x14ac:dyDescent="0.3">
      <c r="A6587" s="21" t="s">
        <v>19388</v>
      </c>
      <c r="B6587" s="22">
        <v>2014</v>
      </c>
      <c r="C6587" s="21" t="s">
        <v>16590</v>
      </c>
      <c r="D6587" s="21" t="s">
        <v>19389</v>
      </c>
      <c r="E6587" s="23"/>
      <c r="F6587" s="23"/>
      <c r="G6587" s="23"/>
      <c r="H6587" s="23"/>
    </row>
    <row r="6588" spans="1:8" x14ac:dyDescent="0.3">
      <c r="A6588" s="21" t="s">
        <v>19390</v>
      </c>
      <c r="B6588" s="22">
        <v>2013</v>
      </c>
      <c r="C6588" s="21" t="s">
        <v>1346</v>
      </c>
      <c r="D6588" s="45" t="s">
        <v>3602</v>
      </c>
      <c r="E6588" s="46"/>
      <c r="F6588" s="23"/>
      <c r="G6588" s="21" t="s">
        <v>3603</v>
      </c>
      <c r="H6588" s="23"/>
    </row>
    <row r="6589" spans="1:8" x14ac:dyDescent="0.3">
      <c r="A6589" s="21" t="s">
        <v>19391</v>
      </c>
      <c r="B6589" s="22">
        <v>2010</v>
      </c>
      <c r="C6589" s="21" t="s">
        <v>19392</v>
      </c>
      <c r="D6589" s="21" t="s">
        <v>19393</v>
      </c>
      <c r="E6589" s="22">
        <v>80</v>
      </c>
      <c r="F6589" s="22">
        <v>3</v>
      </c>
      <c r="G6589" s="21" t="s">
        <v>15558</v>
      </c>
      <c r="H6589" s="23"/>
    </row>
    <row r="6590" spans="1:8" x14ac:dyDescent="0.3">
      <c r="A6590" s="21" t="s">
        <v>19394</v>
      </c>
      <c r="B6590" s="22">
        <v>2014</v>
      </c>
      <c r="C6590" s="21" t="s">
        <v>19297</v>
      </c>
      <c r="D6590" s="21" t="s">
        <v>19395</v>
      </c>
      <c r="E6590" s="22">
        <v>65</v>
      </c>
      <c r="F6590" s="22">
        <v>1</v>
      </c>
      <c r="G6590" s="21" t="s">
        <v>19298</v>
      </c>
      <c r="H6590" s="23"/>
    </row>
    <row r="6591" spans="1:8" x14ac:dyDescent="0.3">
      <c r="A6591" s="21" t="s">
        <v>19396</v>
      </c>
      <c r="B6591" s="22">
        <v>1994</v>
      </c>
      <c r="C6591" s="21" t="s">
        <v>19331</v>
      </c>
      <c r="D6591" s="21" t="s">
        <v>3413</v>
      </c>
      <c r="E6591" s="23"/>
      <c r="F6591" s="23"/>
      <c r="G6591" s="21" t="s">
        <v>19332</v>
      </c>
      <c r="H6591" s="23"/>
    </row>
    <row r="6592" spans="1:8" x14ac:dyDescent="0.3">
      <c r="A6592" s="21" t="s">
        <v>19397</v>
      </c>
      <c r="B6592" s="22">
        <v>2010</v>
      </c>
      <c r="C6592" s="21" t="s">
        <v>19289</v>
      </c>
      <c r="D6592" s="21" t="s">
        <v>19398</v>
      </c>
      <c r="E6592" s="22">
        <v>4</v>
      </c>
      <c r="F6592" s="22">
        <v>2</v>
      </c>
      <c r="G6592" s="23"/>
      <c r="H6592" s="23"/>
    </row>
    <row r="6593" spans="1:8" x14ac:dyDescent="0.3">
      <c r="A6593" s="21" t="s">
        <v>19399</v>
      </c>
      <c r="B6593" s="22">
        <v>2008</v>
      </c>
      <c r="C6593" s="21" t="s">
        <v>3653</v>
      </c>
      <c r="D6593" s="21" t="s">
        <v>19400</v>
      </c>
      <c r="E6593" s="22">
        <v>49</v>
      </c>
      <c r="F6593" s="22">
        <v>2</v>
      </c>
      <c r="G6593" s="21" t="s">
        <v>3654</v>
      </c>
      <c r="H6593" s="23"/>
    </row>
    <row r="6594" spans="1:8" x14ac:dyDescent="0.3">
      <c r="A6594" s="21" t="s">
        <v>19401</v>
      </c>
      <c r="B6594" s="22">
        <v>2012</v>
      </c>
      <c r="C6594" s="21" t="s">
        <v>19319</v>
      </c>
      <c r="D6594" s="21" t="s">
        <v>19402</v>
      </c>
      <c r="E6594" s="22">
        <v>15</v>
      </c>
      <c r="F6594" s="22">
        <v>9</v>
      </c>
      <c r="G6594" s="21" t="s">
        <v>19320</v>
      </c>
      <c r="H6594" s="23"/>
    </row>
    <row r="6595" spans="1:8" x14ac:dyDescent="0.3">
      <c r="A6595" s="21" t="s">
        <v>19403</v>
      </c>
      <c r="B6595" s="22">
        <v>2010</v>
      </c>
      <c r="C6595" s="21" t="s">
        <v>19329</v>
      </c>
      <c r="D6595" s="21" t="s">
        <v>19404</v>
      </c>
      <c r="E6595" s="22">
        <v>20</v>
      </c>
      <c r="F6595" s="22">
        <v>2</v>
      </c>
      <c r="G6595" s="21" t="s">
        <v>4385</v>
      </c>
      <c r="H6595" s="23"/>
    </row>
    <row r="6596" spans="1:8" x14ac:dyDescent="0.3">
      <c r="A6596" s="21" t="s">
        <v>19405</v>
      </c>
      <c r="B6596" s="22">
        <v>2008</v>
      </c>
      <c r="C6596" s="21" t="s">
        <v>19290</v>
      </c>
      <c r="D6596" s="21" t="s">
        <v>19406</v>
      </c>
      <c r="E6596" s="22">
        <v>29</v>
      </c>
      <c r="F6596" s="22">
        <v>2</v>
      </c>
      <c r="G6596" s="21" t="s">
        <v>13154</v>
      </c>
      <c r="H6596" s="23"/>
    </row>
    <row r="6597" spans="1:8" x14ac:dyDescent="0.3">
      <c r="A6597" s="21" t="s">
        <v>19407</v>
      </c>
      <c r="B6597" s="22">
        <v>2011</v>
      </c>
      <c r="C6597" s="21" t="s">
        <v>19355</v>
      </c>
      <c r="D6597" s="21" t="s">
        <v>19398</v>
      </c>
      <c r="E6597" s="22">
        <v>5</v>
      </c>
      <c r="F6597" s="22">
        <v>2</v>
      </c>
      <c r="G6597" s="23"/>
      <c r="H6597" s="23"/>
    </row>
    <row r="6598" spans="1:8" x14ac:dyDescent="0.3">
      <c r="A6598" s="21" t="s">
        <v>19408</v>
      </c>
      <c r="B6598" s="22">
        <v>2012</v>
      </c>
      <c r="C6598" s="21" t="s">
        <v>16586</v>
      </c>
      <c r="D6598" s="21" t="s">
        <v>1938</v>
      </c>
      <c r="E6598" s="22">
        <v>2</v>
      </c>
      <c r="F6598" s="22">
        <v>3</v>
      </c>
      <c r="G6598" s="21" t="s">
        <v>2372</v>
      </c>
      <c r="H6598" s="23"/>
    </row>
    <row r="6599" spans="1:8" x14ac:dyDescent="0.3">
      <c r="A6599" s="21" t="s">
        <v>19409</v>
      </c>
      <c r="B6599" s="22">
        <v>2016</v>
      </c>
      <c r="C6599" s="21" t="s">
        <v>4636</v>
      </c>
      <c r="D6599" s="45" t="s">
        <v>19410</v>
      </c>
      <c r="E6599" s="46"/>
      <c r="F6599" s="46"/>
      <c r="G6599" s="22">
        <v>43</v>
      </c>
      <c r="H6599" s="23"/>
    </row>
    <row r="6600" spans="1:8" x14ac:dyDescent="0.3">
      <c r="A6600" s="21" t="s">
        <v>19411</v>
      </c>
      <c r="B6600" s="22">
        <v>2015</v>
      </c>
      <c r="C6600" s="21" t="s">
        <v>7537</v>
      </c>
      <c r="D6600" s="45" t="s">
        <v>7538</v>
      </c>
      <c r="E6600" s="46"/>
      <c r="F6600" s="23"/>
      <c r="G6600" s="21" t="s">
        <v>7539</v>
      </c>
      <c r="H6600" s="23"/>
    </row>
    <row r="6601" spans="1:8" x14ac:dyDescent="0.3">
      <c r="A6601" s="21" t="s">
        <v>19412</v>
      </c>
      <c r="B6601" s="22">
        <v>2014</v>
      </c>
      <c r="C6601" s="21" t="s">
        <v>4485</v>
      </c>
      <c r="D6601" s="45" t="s">
        <v>19281</v>
      </c>
      <c r="E6601" s="46"/>
      <c r="F6601" s="23"/>
      <c r="G6601" s="21" t="s">
        <v>4487</v>
      </c>
      <c r="H6601" s="23"/>
    </row>
    <row r="6602" spans="1:8" x14ac:dyDescent="0.3">
      <c r="A6602" s="21" t="s">
        <v>19413</v>
      </c>
      <c r="B6602" s="22">
        <v>2015</v>
      </c>
      <c r="C6602" s="21" t="s">
        <v>19414</v>
      </c>
      <c r="D6602" s="23"/>
      <c r="E6602" s="23"/>
      <c r="F6602" s="23"/>
      <c r="G6602" s="21" t="s">
        <v>760</v>
      </c>
      <c r="H6602" s="23"/>
    </row>
    <row r="6603" spans="1:8" x14ac:dyDescent="0.3">
      <c r="A6603" s="21" t="s">
        <v>19415</v>
      </c>
      <c r="B6603" s="22">
        <v>2015</v>
      </c>
      <c r="C6603" s="21" t="s">
        <v>7445</v>
      </c>
      <c r="D6603" s="21" t="s">
        <v>19416</v>
      </c>
      <c r="E6603" s="23"/>
      <c r="F6603" s="23"/>
      <c r="G6603" s="21" t="s">
        <v>19285</v>
      </c>
      <c r="H6603" s="23"/>
    </row>
    <row r="6604" spans="1:8" x14ac:dyDescent="0.3">
      <c r="A6604" s="21" t="s">
        <v>19417</v>
      </c>
      <c r="B6604" s="22">
        <v>2013</v>
      </c>
      <c r="C6604" s="21" t="s">
        <v>1264</v>
      </c>
      <c r="D6604" s="21" t="s">
        <v>7490</v>
      </c>
      <c r="E6604" s="23"/>
      <c r="F6604" s="23"/>
      <c r="G6604" s="21" t="s">
        <v>7656</v>
      </c>
      <c r="H6604" s="23"/>
    </row>
    <row r="6605" spans="1:8" x14ac:dyDescent="0.3">
      <c r="A6605" s="21" t="s">
        <v>19418</v>
      </c>
      <c r="B6605" s="22">
        <v>2016</v>
      </c>
      <c r="C6605" s="21" t="s">
        <v>203</v>
      </c>
      <c r="D6605" s="21" t="s">
        <v>7571</v>
      </c>
      <c r="E6605" s="22">
        <v>63</v>
      </c>
      <c r="F6605" s="23"/>
      <c r="G6605" s="21" t="s">
        <v>3538</v>
      </c>
      <c r="H6605" s="23"/>
    </row>
    <row r="6606" spans="1:8" x14ac:dyDescent="0.3">
      <c r="A6606" s="21" t="s">
        <v>19419</v>
      </c>
      <c r="B6606" s="22">
        <v>2015</v>
      </c>
      <c r="C6606" s="21" t="s">
        <v>1505</v>
      </c>
      <c r="D6606" s="23"/>
      <c r="E6606" s="23"/>
      <c r="F6606" s="23"/>
      <c r="G6606" s="21" t="s">
        <v>19356</v>
      </c>
      <c r="H6606" s="23"/>
    </row>
    <row r="6607" spans="1:8" x14ac:dyDescent="0.3">
      <c r="A6607" s="21" t="s">
        <v>19420</v>
      </c>
      <c r="B6607" s="22">
        <v>2012</v>
      </c>
      <c r="C6607" s="21" t="s">
        <v>19421</v>
      </c>
      <c r="D6607" s="23"/>
      <c r="E6607" s="23"/>
      <c r="F6607" s="23"/>
      <c r="G6607" s="22">
        <v>321</v>
      </c>
      <c r="H6607" s="23"/>
    </row>
    <row r="6608" spans="1:8" x14ac:dyDescent="0.3">
      <c r="A6608" s="21" t="s">
        <v>19422</v>
      </c>
      <c r="B6608" s="22">
        <v>2012</v>
      </c>
      <c r="C6608" s="21" t="s">
        <v>19423</v>
      </c>
      <c r="D6608" s="21" t="s">
        <v>19424</v>
      </c>
      <c r="E6608" s="22">
        <v>12</v>
      </c>
      <c r="F6608" s="22">
        <v>3</v>
      </c>
      <c r="G6608" s="21" t="s">
        <v>19425</v>
      </c>
      <c r="H6608" s="23"/>
    </row>
    <row r="6609" spans="1:8" x14ac:dyDescent="0.3">
      <c r="A6609" s="21" t="s">
        <v>19426</v>
      </c>
      <c r="B6609" s="22">
        <v>2012</v>
      </c>
      <c r="C6609" s="21" t="s">
        <v>19427</v>
      </c>
      <c r="D6609" s="21" t="s">
        <v>19428</v>
      </c>
      <c r="E6609" s="22">
        <v>9</v>
      </c>
      <c r="F6609" s="22">
        <v>2</v>
      </c>
      <c r="G6609" s="21" t="s">
        <v>15443</v>
      </c>
      <c r="H6609" s="23"/>
    </row>
    <row r="6610" spans="1:8" x14ac:dyDescent="0.3">
      <c r="A6610" s="21" t="s">
        <v>19429</v>
      </c>
      <c r="B6610" s="22">
        <v>2015</v>
      </c>
      <c r="C6610" s="21" t="s">
        <v>17937</v>
      </c>
      <c r="D6610" s="21" t="s">
        <v>19430</v>
      </c>
      <c r="E6610" s="22">
        <v>75</v>
      </c>
      <c r="F6610" s="23"/>
      <c r="G6610" s="21" t="s">
        <v>5953</v>
      </c>
      <c r="H6610" s="23"/>
    </row>
    <row r="6611" spans="1:8" x14ac:dyDescent="0.3">
      <c r="A6611" s="21" t="s">
        <v>19431</v>
      </c>
      <c r="B6611" s="22">
        <v>1996</v>
      </c>
      <c r="C6611" s="21" t="s">
        <v>19432</v>
      </c>
      <c r="D6611" s="21" t="s">
        <v>19433</v>
      </c>
      <c r="E6611" s="22">
        <v>22</v>
      </c>
      <c r="F6611" s="22">
        <v>1</v>
      </c>
      <c r="G6611" s="21" t="s">
        <v>1601</v>
      </c>
      <c r="H6611" s="23"/>
    </row>
    <row r="6612" spans="1:8" x14ac:dyDescent="0.3">
      <c r="A6612" s="21" t="s">
        <v>19434</v>
      </c>
      <c r="B6612" s="22">
        <v>2012</v>
      </c>
      <c r="C6612" s="21" t="s">
        <v>19435</v>
      </c>
      <c r="D6612" s="21" t="s">
        <v>19436</v>
      </c>
      <c r="E6612" s="22">
        <v>33</v>
      </c>
      <c r="F6612" s="22">
        <v>6</v>
      </c>
      <c r="G6612" s="21" t="s">
        <v>19437</v>
      </c>
      <c r="H6612" s="23"/>
    </row>
    <row r="6613" spans="1:8" x14ac:dyDescent="0.3">
      <c r="A6613" s="21" t="s">
        <v>19438</v>
      </c>
      <c r="B6613" s="22">
        <v>2009</v>
      </c>
      <c r="C6613" s="21" t="s">
        <v>19439</v>
      </c>
      <c r="D6613" s="21" t="s">
        <v>19393</v>
      </c>
      <c r="E6613" s="22">
        <v>79</v>
      </c>
      <c r="F6613" s="22">
        <v>1</v>
      </c>
      <c r="G6613" s="21" t="s">
        <v>19440</v>
      </c>
      <c r="H6613" s="23"/>
    </row>
    <row r="6614" spans="1:8" x14ac:dyDescent="0.3">
      <c r="A6614" s="21" t="s">
        <v>19441</v>
      </c>
      <c r="B6614" s="22">
        <v>2012</v>
      </c>
      <c r="C6614" s="21" t="s">
        <v>19442</v>
      </c>
      <c r="D6614" s="21" t="s">
        <v>19443</v>
      </c>
      <c r="E6614" s="22">
        <v>11</v>
      </c>
      <c r="F6614" s="22">
        <v>1</v>
      </c>
      <c r="G6614" s="21" t="s">
        <v>19444</v>
      </c>
      <c r="H6614" s="23"/>
    </row>
    <row r="6615" spans="1:8" x14ac:dyDescent="0.3">
      <c r="A6615" s="21" t="s">
        <v>19445</v>
      </c>
      <c r="B6615" s="22">
        <v>2010</v>
      </c>
      <c r="C6615" s="21" t="s">
        <v>19446</v>
      </c>
      <c r="D6615" s="21" t="s">
        <v>19447</v>
      </c>
      <c r="E6615" s="22">
        <v>4</v>
      </c>
      <c r="F6615" s="22">
        <v>1</v>
      </c>
      <c r="G6615" s="21" t="s">
        <v>687</v>
      </c>
      <c r="H6615" s="23"/>
    </row>
    <row r="6616" spans="1:8" x14ac:dyDescent="0.3">
      <c r="A6616" s="21" t="s">
        <v>19448</v>
      </c>
      <c r="B6616" s="22">
        <v>2011</v>
      </c>
      <c r="C6616" s="21" t="s">
        <v>1375</v>
      </c>
      <c r="D6616" s="21" t="s">
        <v>1376</v>
      </c>
      <c r="E6616" s="22">
        <v>44</v>
      </c>
      <c r="F6616" s="22">
        <v>9</v>
      </c>
      <c r="G6616" s="21" t="s">
        <v>19449</v>
      </c>
      <c r="H6616" s="23"/>
    </row>
    <row r="6617" spans="1:8" x14ac:dyDescent="0.3">
      <c r="A6617" s="21" t="s">
        <v>19450</v>
      </c>
      <c r="B6617" s="22">
        <v>2017</v>
      </c>
      <c r="C6617" s="21" t="s">
        <v>19451</v>
      </c>
      <c r="D6617" s="21" t="s">
        <v>19452</v>
      </c>
      <c r="E6617" s="22">
        <v>41</v>
      </c>
      <c r="F6617" s="22">
        <v>1</v>
      </c>
      <c r="G6617" s="23"/>
      <c r="H6617" s="23"/>
    </row>
    <row r="6618" spans="1:8" x14ac:dyDescent="0.3">
      <c r="A6618" s="21" t="s">
        <v>19453</v>
      </c>
      <c r="B6618" s="22">
        <v>2008</v>
      </c>
      <c r="C6618" s="21" t="s">
        <v>19454</v>
      </c>
      <c r="D6618" s="21" t="s">
        <v>19455</v>
      </c>
      <c r="E6618" s="23"/>
      <c r="F6618" s="23"/>
      <c r="G6618" s="23"/>
      <c r="H6618" s="23"/>
    </row>
    <row r="6619" spans="1:8" x14ac:dyDescent="0.3">
      <c r="A6619" s="21" t="s">
        <v>19456</v>
      </c>
      <c r="B6619" s="22">
        <v>2008</v>
      </c>
      <c r="C6619" s="21" t="s">
        <v>19457</v>
      </c>
      <c r="D6619" s="21" t="s">
        <v>19458</v>
      </c>
      <c r="E6619" s="22">
        <v>2</v>
      </c>
      <c r="F6619" s="22">
        <v>2008</v>
      </c>
      <c r="G6619" s="21" t="s">
        <v>1622</v>
      </c>
      <c r="H6619" s="23"/>
    </row>
    <row r="6620" spans="1:8" x14ac:dyDescent="0.3">
      <c r="A6620" s="21" t="s">
        <v>19459</v>
      </c>
      <c r="B6620" s="22">
        <v>2004</v>
      </c>
      <c r="C6620" s="21" t="s">
        <v>19460</v>
      </c>
      <c r="D6620" s="21" t="s">
        <v>19461</v>
      </c>
      <c r="E6620" s="22">
        <v>6</v>
      </c>
      <c r="F6620" s="22">
        <v>1</v>
      </c>
      <c r="G6620" s="21" t="s">
        <v>19462</v>
      </c>
      <c r="H6620" s="23"/>
    </row>
    <row r="6621" spans="1:8" x14ac:dyDescent="0.3">
      <c r="A6621" s="21" t="s">
        <v>19463</v>
      </c>
      <c r="B6621" s="22">
        <v>2003</v>
      </c>
      <c r="C6621" s="21" t="s">
        <v>19464</v>
      </c>
      <c r="D6621" s="21" t="s">
        <v>6425</v>
      </c>
      <c r="E6621" s="22">
        <v>3</v>
      </c>
      <c r="F6621" s="21" t="s">
        <v>19465</v>
      </c>
      <c r="G6621" s="21" t="s">
        <v>19466</v>
      </c>
      <c r="H6621" s="23"/>
    </row>
    <row r="6622" spans="1:8" x14ac:dyDescent="0.3">
      <c r="A6622" s="21" t="s">
        <v>19467</v>
      </c>
      <c r="B6622" s="22">
        <v>2023</v>
      </c>
      <c r="C6622" s="21" t="s">
        <v>19468</v>
      </c>
      <c r="D6622" s="21" t="s">
        <v>19469</v>
      </c>
      <c r="E6622" s="23"/>
      <c r="F6622" s="23"/>
      <c r="G6622" s="24">
        <v>45675</v>
      </c>
      <c r="H6622" s="23"/>
    </row>
    <row r="6623" spans="1:8" x14ac:dyDescent="0.3">
      <c r="A6623" s="21" t="s">
        <v>19470</v>
      </c>
      <c r="B6623" s="22">
        <v>2022</v>
      </c>
      <c r="C6623" s="21" t="s">
        <v>19471</v>
      </c>
      <c r="D6623" s="21" t="s">
        <v>19472</v>
      </c>
      <c r="E6623" s="22">
        <v>3</v>
      </c>
      <c r="F6623" s="22">
        <v>3</v>
      </c>
      <c r="G6623" s="22">
        <v>1</v>
      </c>
      <c r="H6623" s="23"/>
    </row>
    <row r="6624" spans="1:8" x14ac:dyDescent="0.3">
      <c r="A6624" s="21" t="s">
        <v>19473</v>
      </c>
      <c r="B6624" s="22">
        <v>2023</v>
      </c>
      <c r="C6624" s="21" t="s">
        <v>19474</v>
      </c>
      <c r="D6624" s="21" t="s">
        <v>4571</v>
      </c>
      <c r="E6624" s="22">
        <v>35</v>
      </c>
      <c r="F6624" s="23"/>
      <c r="G6624" s="22">
        <v>100549</v>
      </c>
      <c r="H6624" s="23"/>
    </row>
    <row r="6625" spans="1:8" x14ac:dyDescent="0.3">
      <c r="A6625" s="21" t="s">
        <v>19475</v>
      </c>
      <c r="B6625" s="22">
        <v>2022</v>
      </c>
      <c r="C6625" s="21" t="s">
        <v>19476</v>
      </c>
      <c r="D6625" s="21" t="s">
        <v>19477</v>
      </c>
      <c r="E6625" s="22">
        <v>13</v>
      </c>
      <c r="F6625" s="22">
        <v>5</v>
      </c>
      <c r="G6625" s="23"/>
      <c r="H6625" s="23"/>
    </row>
    <row r="6626" spans="1:8" x14ac:dyDescent="0.3">
      <c r="A6626" s="21" t="s">
        <v>19478</v>
      </c>
      <c r="B6626" s="22">
        <v>2021</v>
      </c>
      <c r="C6626" s="21" t="s">
        <v>19479</v>
      </c>
      <c r="D6626" s="21" t="s">
        <v>4144</v>
      </c>
      <c r="E6626" s="22">
        <v>12</v>
      </c>
      <c r="F6626" s="22">
        <v>1</v>
      </c>
      <c r="G6626" s="22">
        <v>38</v>
      </c>
      <c r="H6626" s="23"/>
    </row>
    <row r="6627" spans="1:8" x14ac:dyDescent="0.3">
      <c r="A6627" s="21" t="s">
        <v>19480</v>
      </c>
      <c r="B6627" s="22">
        <v>2018</v>
      </c>
      <c r="C6627" s="21" t="s">
        <v>19481</v>
      </c>
      <c r="D6627" s="23"/>
      <c r="E6627" s="23"/>
      <c r="F6627" s="23"/>
      <c r="G6627" s="47" t="s">
        <v>19482</v>
      </c>
      <c r="H6627" s="46"/>
    </row>
    <row r="6628" spans="1:8" x14ac:dyDescent="0.3">
      <c r="A6628" s="21" t="s">
        <v>19483</v>
      </c>
      <c r="B6628" s="22">
        <v>2020</v>
      </c>
      <c r="C6628" s="21" t="s">
        <v>19484</v>
      </c>
      <c r="D6628" s="21" t="s">
        <v>19485</v>
      </c>
      <c r="E6628" s="22">
        <v>7</v>
      </c>
      <c r="F6628" s="22">
        <v>1</v>
      </c>
      <c r="G6628" s="29">
        <v>2054000000000000</v>
      </c>
      <c r="H6628" s="23"/>
    </row>
    <row r="6629" spans="1:8" x14ac:dyDescent="0.3">
      <c r="A6629" s="21" t="s">
        <v>19486</v>
      </c>
      <c r="B6629" s="22">
        <v>2022</v>
      </c>
      <c r="C6629" s="21" t="s">
        <v>19487</v>
      </c>
      <c r="D6629" s="45" t="s">
        <v>19488</v>
      </c>
      <c r="E6629" s="46"/>
      <c r="F6629" s="23"/>
      <c r="G6629" s="21" t="s">
        <v>19489</v>
      </c>
      <c r="H6629" s="23"/>
    </row>
    <row r="6630" spans="1:8" x14ac:dyDescent="0.3">
      <c r="A6630" s="21" t="s">
        <v>19490</v>
      </c>
      <c r="B6630" s="22">
        <v>2008</v>
      </c>
      <c r="C6630" s="21" t="s">
        <v>19491</v>
      </c>
      <c r="D6630" s="45" t="s">
        <v>19492</v>
      </c>
      <c r="E6630" s="46"/>
      <c r="F6630" s="46"/>
      <c r="G6630" s="23"/>
      <c r="H6630" s="27" t="s">
        <v>19493</v>
      </c>
    </row>
    <row r="6631" spans="1:8" x14ac:dyDescent="0.3">
      <c r="A6631" s="21" t="s">
        <v>19494</v>
      </c>
      <c r="B6631" s="22">
        <v>2023</v>
      </c>
      <c r="C6631" s="21" t="s">
        <v>19495</v>
      </c>
      <c r="D6631" s="21" t="s">
        <v>991</v>
      </c>
      <c r="E6631" s="23"/>
      <c r="F6631" s="23"/>
      <c r="G6631" s="22">
        <v>101804</v>
      </c>
      <c r="H6631" s="23"/>
    </row>
    <row r="6632" spans="1:8" x14ac:dyDescent="0.3">
      <c r="A6632" s="21" t="s">
        <v>19496</v>
      </c>
      <c r="B6632" s="22">
        <v>2022</v>
      </c>
      <c r="C6632" s="21" t="s">
        <v>19497</v>
      </c>
      <c r="D6632" s="45" t="s">
        <v>19498</v>
      </c>
      <c r="E6632" s="46"/>
      <c r="F6632" s="46"/>
      <c r="G6632" s="46"/>
      <c r="H6632" s="46"/>
    </row>
    <row r="6633" spans="1:8" x14ac:dyDescent="0.3">
      <c r="A6633" s="21" t="s">
        <v>19499</v>
      </c>
      <c r="B6633" s="22">
        <v>2018</v>
      </c>
      <c r="C6633" s="21" t="s">
        <v>19500</v>
      </c>
      <c r="D6633" s="45" t="s">
        <v>19501</v>
      </c>
      <c r="E6633" s="46"/>
      <c r="F6633" s="46"/>
      <c r="G6633" s="46"/>
      <c r="H6633" s="46"/>
    </row>
    <row r="6634" spans="1:8" x14ac:dyDescent="0.3">
      <c r="A6634" s="21" t="s">
        <v>19502</v>
      </c>
      <c r="B6634" s="22">
        <v>2023</v>
      </c>
      <c r="C6634" s="21" t="s">
        <v>19503</v>
      </c>
      <c r="D6634" s="21" t="s">
        <v>19504</v>
      </c>
      <c r="E6634" s="23"/>
      <c r="F6634" s="23"/>
      <c r="G6634" s="23"/>
      <c r="H6634" s="23"/>
    </row>
    <row r="6635" spans="1:8" x14ac:dyDescent="0.3">
      <c r="A6635" s="21" t="s">
        <v>19505</v>
      </c>
      <c r="B6635" s="22">
        <v>2020</v>
      </c>
      <c r="C6635" s="21" t="s">
        <v>19506</v>
      </c>
      <c r="D6635" s="21" t="s">
        <v>9676</v>
      </c>
      <c r="E6635" s="22">
        <v>20</v>
      </c>
      <c r="F6635" s="22">
        <v>21</v>
      </c>
      <c r="G6635" s="22">
        <v>5974</v>
      </c>
      <c r="H6635" s="23"/>
    </row>
    <row r="6636" spans="1:8" x14ac:dyDescent="0.3">
      <c r="A6636" s="21" t="s">
        <v>19507</v>
      </c>
      <c r="B6636" s="22">
        <v>2018</v>
      </c>
      <c r="C6636" s="21" t="s">
        <v>19508</v>
      </c>
      <c r="D6636" s="45" t="s">
        <v>9924</v>
      </c>
      <c r="E6636" s="46"/>
      <c r="F6636" s="23"/>
      <c r="G6636" s="23"/>
      <c r="H6636" s="23"/>
    </row>
    <row r="6637" spans="1:8" x14ac:dyDescent="0.3">
      <c r="A6637" s="21" t="s">
        <v>19509</v>
      </c>
      <c r="B6637" s="22">
        <v>2022</v>
      </c>
      <c r="C6637" s="21" t="s">
        <v>19510</v>
      </c>
      <c r="D6637" s="21" t="s">
        <v>19511</v>
      </c>
      <c r="E6637" s="23"/>
      <c r="F6637" s="23"/>
      <c r="G6637" s="23"/>
      <c r="H6637" s="23"/>
    </row>
    <row r="6638" spans="1:8" x14ac:dyDescent="0.3">
      <c r="A6638" s="21" t="s">
        <v>19512</v>
      </c>
      <c r="B6638" s="22">
        <v>2024</v>
      </c>
      <c r="C6638" s="21" t="s">
        <v>19513</v>
      </c>
      <c r="D6638" s="21" t="s">
        <v>19514</v>
      </c>
      <c r="E6638" s="22">
        <v>13</v>
      </c>
      <c r="F6638" s="22">
        <v>4</v>
      </c>
      <c r="G6638" s="21" t="s">
        <v>19515</v>
      </c>
      <c r="H6638" s="21" t="s">
        <v>19516</v>
      </c>
    </row>
    <row r="6639" spans="1:8" x14ac:dyDescent="0.3">
      <c r="A6639" s="21" t="s">
        <v>19517</v>
      </c>
      <c r="B6639" s="22">
        <v>2021</v>
      </c>
      <c r="C6639" s="21" t="s">
        <v>19518</v>
      </c>
      <c r="D6639" s="21" t="s">
        <v>19519</v>
      </c>
      <c r="E6639" s="22">
        <v>19</v>
      </c>
      <c r="F6639" s="22">
        <v>1</v>
      </c>
      <c r="G6639" s="21" t="s">
        <v>19520</v>
      </c>
      <c r="H6639" s="23"/>
    </row>
    <row r="6640" spans="1:8" x14ac:dyDescent="0.3">
      <c r="A6640" s="21" t="s">
        <v>19521</v>
      </c>
      <c r="B6640" s="22">
        <v>2021</v>
      </c>
      <c r="C6640" s="21" t="s">
        <v>19522</v>
      </c>
      <c r="D6640" s="21" t="s">
        <v>8575</v>
      </c>
      <c r="E6640" s="22">
        <v>5</v>
      </c>
      <c r="F6640" s="21" t="s">
        <v>8576</v>
      </c>
      <c r="G6640" s="24">
        <v>45680</v>
      </c>
      <c r="H6640" s="23"/>
    </row>
    <row r="6641" spans="1:8" x14ac:dyDescent="0.3">
      <c r="A6641" s="21" t="s">
        <v>19523</v>
      </c>
      <c r="B6641" s="22">
        <v>2021</v>
      </c>
      <c r="C6641" s="21" t="s">
        <v>19524</v>
      </c>
      <c r="D6641" s="21" t="s">
        <v>8776</v>
      </c>
      <c r="E6641" s="22">
        <v>2</v>
      </c>
      <c r="F6641" s="22">
        <v>3</v>
      </c>
      <c r="G6641" s="22">
        <v>173</v>
      </c>
      <c r="H6641" s="23"/>
    </row>
    <row r="6642" spans="1:8" x14ac:dyDescent="0.3">
      <c r="A6642" s="21" t="s">
        <v>19525</v>
      </c>
      <c r="B6642" s="22">
        <v>2020</v>
      </c>
      <c r="C6642" s="21" t="s">
        <v>19526</v>
      </c>
      <c r="D6642" s="21" t="s">
        <v>19527</v>
      </c>
      <c r="E6642" s="22">
        <v>34</v>
      </c>
      <c r="F6642" s="22">
        <v>3</v>
      </c>
      <c r="G6642" s="22" t="s">
        <v>19528</v>
      </c>
      <c r="H6642" s="23"/>
    </row>
    <row r="6643" spans="1:8" x14ac:dyDescent="0.3">
      <c r="A6643" s="21" t="s">
        <v>19529</v>
      </c>
      <c r="B6643" s="22">
        <v>2024</v>
      </c>
      <c r="C6643" s="21" t="s">
        <v>19530</v>
      </c>
      <c r="D6643" s="21" t="s">
        <v>19531</v>
      </c>
      <c r="E6643" s="22">
        <v>21</v>
      </c>
      <c r="F6643" s="22">
        <v>2</v>
      </c>
      <c r="G6643" s="21" t="s">
        <v>19532</v>
      </c>
      <c r="H6643" s="23"/>
    </row>
    <row r="6644" spans="1:8" x14ac:dyDescent="0.3">
      <c r="A6644" s="21" t="s">
        <v>19533</v>
      </c>
      <c r="B6644" s="22">
        <v>2023</v>
      </c>
      <c r="C6644" s="21" t="s">
        <v>19534</v>
      </c>
      <c r="D6644" s="45" t="s">
        <v>19535</v>
      </c>
      <c r="E6644" s="46"/>
      <c r="F6644" s="23"/>
      <c r="G6644" s="21" t="s">
        <v>19536</v>
      </c>
      <c r="H6644" s="23"/>
    </row>
    <row r="6645" spans="1:8" x14ac:dyDescent="0.3">
      <c r="A6645" s="21" t="s">
        <v>19537</v>
      </c>
      <c r="B6645" s="22">
        <v>2021</v>
      </c>
      <c r="C6645" s="21" t="s">
        <v>19538</v>
      </c>
      <c r="D6645" s="45" t="s">
        <v>19539</v>
      </c>
      <c r="E6645" s="46"/>
      <c r="F6645" s="23"/>
      <c r="G6645" s="23"/>
      <c r="H6645" s="23"/>
    </row>
    <row r="6646" spans="1:8" x14ac:dyDescent="0.3">
      <c r="A6646" s="21" t="s">
        <v>19540</v>
      </c>
      <c r="B6646" s="22">
        <v>2022</v>
      </c>
      <c r="C6646" s="21" t="s">
        <v>19541</v>
      </c>
      <c r="D6646" s="23"/>
      <c r="E6646" s="23"/>
      <c r="F6646" s="23"/>
      <c r="G6646" s="23"/>
      <c r="H6646" s="23"/>
    </row>
    <row r="6647" spans="1:8" x14ac:dyDescent="0.3">
      <c r="A6647" s="21" t="s">
        <v>19542</v>
      </c>
      <c r="B6647" s="22">
        <v>2018</v>
      </c>
      <c r="C6647" s="21" t="s">
        <v>19543</v>
      </c>
      <c r="D6647" s="21" t="s">
        <v>19544</v>
      </c>
      <c r="E6647" s="22">
        <v>16</v>
      </c>
      <c r="F6647" s="22">
        <v>2</v>
      </c>
      <c r="G6647" s="21" t="s">
        <v>19545</v>
      </c>
      <c r="H6647" s="23"/>
    </row>
    <row r="6648" spans="1:8" x14ac:dyDescent="0.3">
      <c r="A6648" s="21" t="s">
        <v>19546</v>
      </c>
      <c r="B6648" s="22">
        <v>2015</v>
      </c>
      <c r="C6648" s="21" t="s">
        <v>19547</v>
      </c>
      <c r="D6648" s="21" t="s">
        <v>14076</v>
      </c>
      <c r="E6648" s="22">
        <v>37</v>
      </c>
      <c r="F6648" s="22">
        <v>1</v>
      </c>
      <c r="G6648" s="21" t="s">
        <v>19548</v>
      </c>
      <c r="H6648" s="23"/>
    </row>
    <row r="6649" spans="1:8" x14ac:dyDescent="0.3">
      <c r="A6649" s="21" t="s">
        <v>19549</v>
      </c>
      <c r="B6649" s="22">
        <v>1977</v>
      </c>
      <c r="C6649" s="21" t="s">
        <v>19550</v>
      </c>
      <c r="D6649" s="21" t="s">
        <v>7216</v>
      </c>
      <c r="E6649" s="22">
        <v>1</v>
      </c>
      <c r="F6649" s="22">
        <v>3</v>
      </c>
      <c r="G6649" s="21" t="s">
        <v>19551</v>
      </c>
      <c r="H6649" s="23"/>
    </row>
    <row r="6650" spans="1:8" x14ac:dyDescent="0.3">
      <c r="A6650" s="21" t="s">
        <v>19552</v>
      </c>
      <c r="B6650" s="22">
        <v>2020</v>
      </c>
      <c r="C6650" s="21" t="s">
        <v>19553</v>
      </c>
      <c r="D6650" s="45" t="s">
        <v>19554</v>
      </c>
      <c r="E6650" s="46"/>
      <c r="F6650" s="23"/>
      <c r="G6650" s="21" t="s">
        <v>956</v>
      </c>
      <c r="H6650" s="23"/>
    </row>
    <row r="6651" spans="1:8" x14ac:dyDescent="0.3">
      <c r="A6651" s="21" t="s">
        <v>19555</v>
      </c>
      <c r="B6651" s="22">
        <v>2016</v>
      </c>
      <c r="C6651" s="21" t="s">
        <v>19556</v>
      </c>
      <c r="D6651" s="21" t="s">
        <v>7216</v>
      </c>
      <c r="E6651" s="22">
        <v>40</v>
      </c>
      <c r="F6651" s="22">
        <v>2</v>
      </c>
      <c r="G6651" s="21" t="s">
        <v>19557</v>
      </c>
      <c r="H6651" s="23"/>
    </row>
    <row r="6652" spans="1:8" x14ac:dyDescent="0.3">
      <c r="A6652" s="21" t="s">
        <v>19558</v>
      </c>
      <c r="B6652" s="22">
        <v>2023</v>
      </c>
      <c r="C6652" s="21" t="s">
        <v>19559</v>
      </c>
      <c r="D6652" s="21" t="s">
        <v>906</v>
      </c>
      <c r="E6652" s="22">
        <v>11</v>
      </c>
      <c r="F6652" s="23"/>
      <c r="G6652" s="21" t="s">
        <v>15749</v>
      </c>
      <c r="H6652" s="23"/>
    </row>
    <row r="6653" spans="1:8" x14ac:dyDescent="0.3">
      <c r="A6653" s="21" t="s">
        <v>19560</v>
      </c>
      <c r="B6653" s="22">
        <v>2022</v>
      </c>
      <c r="C6653" s="21" t="s">
        <v>19561</v>
      </c>
      <c r="D6653" s="21" t="s">
        <v>906</v>
      </c>
      <c r="E6653" s="22">
        <v>10</v>
      </c>
      <c r="F6653" s="23"/>
      <c r="G6653" s="21" t="s">
        <v>19562</v>
      </c>
      <c r="H6653" s="23"/>
    </row>
    <row r="6654" spans="1:8" x14ac:dyDescent="0.3">
      <c r="A6654" s="21" t="s">
        <v>17108</v>
      </c>
      <c r="B6654" s="22">
        <v>2020</v>
      </c>
      <c r="C6654" s="21" t="s">
        <v>19563</v>
      </c>
      <c r="D6654" s="45" t="s">
        <v>17110</v>
      </c>
      <c r="E6654" s="46"/>
      <c r="F6654" s="46"/>
      <c r="G6654" s="21" t="s">
        <v>2326</v>
      </c>
      <c r="H6654" s="23"/>
    </row>
    <row r="6655" spans="1:8" x14ac:dyDescent="0.3">
      <c r="A6655" s="21" t="s">
        <v>19564</v>
      </c>
      <c r="B6655" s="22">
        <v>2021</v>
      </c>
      <c r="C6655" s="21" t="s">
        <v>19565</v>
      </c>
      <c r="D6655" s="45" t="s">
        <v>803</v>
      </c>
      <c r="E6655" s="46"/>
      <c r="F6655" s="46"/>
      <c r="G6655" s="21" t="s">
        <v>19566</v>
      </c>
      <c r="H6655" s="23"/>
    </row>
    <row r="6656" spans="1:8" x14ac:dyDescent="0.3">
      <c r="A6656" s="21" t="s">
        <v>16617</v>
      </c>
      <c r="B6656" s="22">
        <v>2018</v>
      </c>
      <c r="C6656" s="21" t="s">
        <v>9524</v>
      </c>
      <c r="D6656" s="21" t="s">
        <v>527</v>
      </c>
      <c r="E6656" s="22">
        <v>51</v>
      </c>
      <c r="F6656" s="22">
        <v>4</v>
      </c>
      <c r="G6656" s="21" t="s">
        <v>2372</v>
      </c>
      <c r="H6656" s="23"/>
    </row>
    <row r="6657" spans="1:8" x14ac:dyDescent="0.3">
      <c r="A6657" s="21" t="s">
        <v>19567</v>
      </c>
      <c r="B6657" s="22">
        <v>2022</v>
      </c>
      <c r="C6657" s="21" t="s">
        <v>4179</v>
      </c>
      <c r="D6657" s="21" t="s">
        <v>2642</v>
      </c>
      <c r="E6657" s="23"/>
      <c r="F6657" s="23"/>
      <c r="G6657" s="23"/>
      <c r="H6657" s="23"/>
    </row>
    <row r="6658" spans="1:8" x14ac:dyDescent="0.3">
      <c r="A6658" s="21" t="s">
        <v>19568</v>
      </c>
      <c r="B6658" s="22">
        <v>2022</v>
      </c>
      <c r="C6658" s="21" t="s">
        <v>19569</v>
      </c>
      <c r="D6658" s="45" t="s">
        <v>19570</v>
      </c>
      <c r="E6658" s="46"/>
      <c r="F6658" s="23"/>
      <c r="G6658" s="21" t="s">
        <v>19571</v>
      </c>
      <c r="H6658" s="23"/>
    </row>
    <row r="6659" spans="1:8" x14ac:dyDescent="0.3">
      <c r="A6659" s="21" t="s">
        <v>19572</v>
      </c>
      <c r="B6659" s="22">
        <v>2022</v>
      </c>
      <c r="C6659" s="21" t="s">
        <v>19573</v>
      </c>
      <c r="D6659" s="21" t="s">
        <v>19574</v>
      </c>
      <c r="E6659" s="22">
        <v>1</v>
      </c>
      <c r="F6659" s="23"/>
      <c r="G6659" s="21" t="s">
        <v>19575</v>
      </c>
      <c r="H6659" s="23"/>
    </row>
    <row r="6660" spans="1:8" x14ac:dyDescent="0.3">
      <c r="A6660" s="21" t="s">
        <v>19576</v>
      </c>
      <c r="B6660" s="22">
        <v>2020</v>
      </c>
      <c r="C6660" s="21" t="s">
        <v>19577</v>
      </c>
      <c r="D6660" s="21" t="s">
        <v>11540</v>
      </c>
      <c r="E6660" s="22">
        <v>14</v>
      </c>
      <c r="F6660" s="23"/>
      <c r="G6660" s="21" t="s">
        <v>19578</v>
      </c>
      <c r="H6660" s="23"/>
    </row>
    <row r="6661" spans="1:8" x14ac:dyDescent="0.3">
      <c r="A6661" s="21" t="s">
        <v>19579</v>
      </c>
      <c r="B6661" s="22">
        <v>2023</v>
      </c>
      <c r="C6661" s="21" t="s">
        <v>19580</v>
      </c>
      <c r="D6661" s="45" t="s">
        <v>19581</v>
      </c>
      <c r="E6661" s="46"/>
      <c r="F6661" s="23"/>
      <c r="G6661" s="21" t="s">
        <v>19082</v>
      </c>
      <c r="H6661" s="23"/>
    </row>
    <row r="6662" spans="1:8" x14ac:dyDescent="0.3">
      <c r="A6662" s="21" t="s">
        <v>17117</v>
      </c>
      <c r="B6662" s="22">
        <v>2023</v>
      </c>
      <c r="C6662" s="21" t="s">
        <v>7879</v>
      </c>
      <c r="D6662" s="21" t="s">
        <v>768</v>
      </c>
      <c r="E6662" s="22">
        <v>546</v>
      </c>
      <c r="F6662" s="23"/>
      <c r="G6662" s="22">
        <v>126232</v>
      </c>
      <c r="H6662" s="23"/>
    </row>
    <row r="6663" spans="1:8" x14ac:dyDescent="0.3">
      <c r="A6663" s="21" t="s">
        <v>19582</v>
      </c>
      <c r="B6663" s="22">
        <v>2022</v>
      </c>
      <c r="C6663" s="21" t="s">
        <v>19583</v>
      </c>
      <c r="D6663" s="45" t="s">
        <v>1115</v>
      </c>
      <c r="E6663" s="46"/>
      <c r="F6663" s="23"/>
      <c r="G6663" s="21" t="s">
        <v>6034</v>
      </c>
      <c r="H6663" s="23"/>
    </row>
    <row r="6664" spans="1:8" x14ac:dyDescent="0.3">
      <c r="A6664" s="21" t="s">
        <v>18596</v>
      </c>
      <c r="B6664" s="22">
        <v>2018</v>
      </c>
      <c r="C6664" s="21" t="s">
        <v>6833</v>
      </c>
      <c r="D6664" s="21" t="s">
        <v>736</v>
      </c>
      <c r="E6664" s="22">
        <v>113</v>
      </c>
      <c r="F6664" s="23"/>
      <c r="G6664" s="21" t="s">
        <v>6834</v>
      </c>
      <c r="H6664" s="23"/>
    </row>
    <row r="6665" spans="1:8" x14ac:dyDescent="0.3">
      <c r="A6665" s="21" t="s">
        <v>19584</v>
      </c>
      <c r="B6665" s="22">
        <v>2020</v>
      </c>
      <c r="C6665" s="21" t="s">
        <v>345</v>
      </c>
      <c r="D6665" s="21" t="s">
        <v>18820</v>
      </c>
      <c r="E6665" s="23"/>
      <c r="F6665" s="23"/>
      <c r="G6665" s="23"/>
      <c r="H6665" s="23"/>
    </row>
    <row r="6666" spans="1:8" x14ac:dyDescent="0.3">
      <c r="A6666" s="21" t="s">
        <v>19585</v>
      </c>
      <c r="B6666" s="22">
        <v>2017</v>
      </c>
      <c r="C6666" s="21" t="s">
        <v>2035</v>
      </c>
      <c r="D6666" s="45" t="s">
        <v>19586</v>
      </c>
      <c r="E6666" s="46"/>
      <c r="F6666" s="23"/>
      <c r="G6666" s="21" t="s">
        <v>2037</v>
      </c>
      <c r="H6666" s="23"/>
    </row>
    <row r="6667" spans="1:8" x14ac:dyDescent="0.3">
      <c r="A6667" s="21" t="s">
        <v>19587</v>
      </c>
      <c r="B6667" s="22">
        <v>2023</v>
      </c>
      <c r="C6667" s="21" t="s">
        <v>19588</v>
      </c>
      <c r="D6667" s="21" t="s">
        <v>14107</v>
      </c>
      <c r="E6667" s="22">
        <v>12</v>
      </c>
      <c r="F6667" s="22">
        <v>1</v>
      </c>
      <c r="G6667" s="23"/>
      <c r="H6667" s="23"/>
    </row>
    <row r="6668" spans="1:8" x14ac:dyDescent="0.3">
      <c r="A6668" s="21" t="s">
        <v>19589</v>
      </c>
      <c r="B6668" s="22">
        <v>2023</v>
      </c>
      <c r="C6668" s="21" t="s">
        <v>19590</v>
      </c>
      <c r="D6668" s="45" t="s">
        <v>1178</v>
      </c>
      <c r="E6668" s="46"/>
      <c r="F6668" s="46"/>
      <c r="G6668" s="45" t="s">
        <v>19591</v>
      </c>
      <c r="H6668" s="46"/>
    </row>
    <row r="6669" spans="1:8" x14ac:dyDescent="0.3">
      <c r="A6669" s="21" t="s">
        <v>19592</v>
      </c>
      <c r="B6669" s="22">
        <v>2023</v>
      </c>
      <c r="C6669" s="21" t="s">
        <v>19593</v>
      </c>
      <c r="D6669" s="21" t="s">
        <v>3071</v>
      </c>
      <c r="E6669" s="23"/>
      <c r="F6669" s="23"/>
      <c r="G6669" s="23"/>
      <c r="H6669" s="27" t="s">
        <v>19594</v>
      </c>
    </row>
    <row r="6670" spans="1:8" x14ac:dyDescent="0.3">
      <c r="A6670" s="21" t="s">
        <v>19595</v>
      </c>
      <c r="B6670" s="22">
        <v>2015</v>
      </c>
      <c r="C6670" s="21" t="s">
        <v>19596</v>
      </c>
      <c r="D6670" s="21" t="s">
        <v>9785</v>
      </c>
      <c r="E6670" s="22">
        <v>3</v>
      </c>
      <c r="F6670" s="22">
        <v>1</v>
      </c>
      <c r="G6670" s="21" t="s">
        <v>19597</v>
      </c>
      <c r="H6670" s="23"/>
    </row>
    <row r="6671" spans="1:8" x14ac:dyDescent="0.3">
      <c r="A6671" s="21" t="s">
        <v>19598</v>
      </c>
      <c r="B6671" s="22">
        <v>2020</v>
      </c>
      <c r="C6671" s="21" t="s">
        <v>19599</v>
      </c>
      <c r="D6671" s="21" t="s">
        <v>19600</v>
      </c>
      <c r="E6671" s="22">
        <v>14</v>
      </c>
      <c r="F6671" s="22">
        <v>5</v>
      </c>
      <c r="G6671" s="21" t="s">
        <v>19601</v>
      </c>
      <c r="H6671" s="23"/>
    </row>
    <row r="6672" spans="1:8" x14ac:dyDescent="0.3">
      <c r="A6672" s="21" t="s">
        <v>19602</v>
      </c>
      <c r="B6672" s="22">
        <v>2023</v>
      </c>
      <c r="C6672" s="21" t="s">
        <v>19603</v>
      </c>
      <c r="D6672" s="45" t="s">
        <v>858</v>
      </c>
      <c r="E6672" s="46"/>
      <c r="F6672" s="46"/>
      <c r="G6672" s="21" t="s">
        <v>19604</v>
      </c>
      <c r="H6672" s="23"/>
    </row>
    <row r="6673" spans="1:8" x14ac:dyDescent="0.3">
      <c r="A6673" s="21" t="s">
        <v>19605</v>
      </c>
      <c r="B6673" s="22">
        <v>2022</v>
      </c>
      <c r="C6673" s="21" t="s">
        <v>19606</v>
      </c>
      <c r="D6673" s="45" t="s">
        <v>8139</v>
      </c>
      <c r="E6673" s="46"/>
      <c r="F6673" s="23"/>
      <c r="G6673" s="21" t="s">
        <v>1787</v>
      </c>
      <c r="H6673" s="23"/>
    </row>
    <row r="6674" spans="1:8" x14ac:dyDescent="0.3">
      <c r="A6674" s="21" t="s">
        <v>19607</v>
      </c>
      <c r="B6674" s="22">
        <v>2023</v>
      </c>
      <c r="C6674" s="21" t="s">
        <v>19608</v>
      </c>
      <c r="D6674" s="21" t="s">
        <v>9503</v>
      </c>
      <c r="E6674" s="23"/>
      <c r="F6674" s="23"/>
      <c r="G6674" s="22" t="s">
        <v>19609</v>
      </c>
      <c r="H6674" s="23"/>
    </row>
    <row r="6675" spans="1:8" x14ac:dyDescent="0.3">
      <c r="A6675" s="21" t="s">
        <v>19610</v>
      </c>
      <c r="B6675" s="22">
        <v>2019</v>
      </c>
      <c r="C6675" s="21" t="s">
        <v>19611</v>
      </c>
      <c r="D6675" s="21" t="s">
        <v>3197</v>
      </c>
      <c r="E6675" s="23"/>
      <c r="F6675" s="23"/>
      <c r="G6675" s="21" t="s">
        <v>11744</v>
      </c>
      <c r="H6675" s="23"/>
    </row>
    <row r="6676" spans="1:8" x14ac:dyDescent="0.3">
      <c r="A6676" s="21" t="s">
        <v>19612</v>
      </c>
      <c r="B6676" s="22">
        <v>2023</v>
      </c>
      <c r="C6676" s="21" t="s">
        <v>19613</v>
      </c>
      <c r="D6676" s="21" t="s">
        <v>19614</v>
      </c>
      <c r="E6676" s="23"/>
      <c r="F6676" s="23"/>
      <c r="G6676" s="23"/>
      <c r="H6676" s="23"/>
    </row>
    <row r="6677" spans="1:8" x14ac:dyDescent="0.3">
      <c r="A6677" s="21" t="s">
        <v>19615</v>
      </c>
      <c r="B6677" s="22">
        <v>2020</v>
      </c>
      <c r="C6677" s="21" t="s">
        <v>19616</v>
      </c>
      <c r="D6677" s="21" t="s">
        <v>7216</v>
      </c>
      <c r="E6677" s="22">
        <v>44</v>
      </c>
      <c r="F6677" s="22">
        <v>4</v>
      </c>
      <c r="G6677" s="21" t="s">
        <v>9693</v>
      </c>
      <c r="H6677" s="23"/>
    </row>
    <row r="6678" spans="1:8" x14ac:dyDescent="0.3">
      <c r="A6678" s="21" t="s">
        <v>19617</v>
      </c>
      <c r="B6678" s="22">
        <v>2010</v>
      </c>
      <c r="C6678" s="21" t="s">
        <v>19618</v>
      </c>
      <c r="D6678" s="21" t="s">
        <v>19619</v>
      </c>
      <c r="E6678" s="22">
        <v>19</v>
      </c>
      <c r="F6678" s="22">
        <v>1</v>
      </c>
      <c r="G6678" s="21" t="s">
        <v>19620</v>
      </c>
      <c r="H6678" s="23"/>
    </row>
    <row r="6679" spans="1:8" x14ac:dyDescent="0.3">
      <c r="A6679" s="21" t="s">
        <v>19621</v>
      </c>
      <c r="B6679" s="22">
        <v>2020</v>
      </c>
      <c r="C6679" s="21" t="s">
        <v>19622</v>
      </c>
      <c r="D6679" s="21" t="s">
        <v>437</v>
      </c>
      <c r="E6679" s="22">
        <v>104</v>
      </c>
      <c r="F6679" s="23"/>
      <c r="G6679" s="22">
        <v>106192</v>
      </c>
      <c r="H6679" s="23"/>
    </row>
    <row r="6680" spans="1:8" x14ac:dyDescent="0.3">
      <c r="A6680" s="21" t="s">
        <v>19623</v>
      </c>
      <c r="B6680" s="22">
        <v>2021</v>
      </c>
      <c r="C6680" s="21" t="s">
        <v>19624</v>
      </c>
      <c r="D6680" s="45" t="s">
        <v>19625</v>
      </c>
      <c r="E6680" s="46"/>
      <c r="F6680" s="46"/>
      <c r="G6680" s="21" t="s">
        <v>19626</v>
      </c>
      <c r="H6680" s="23"/>
    </row>
  </sheetData>
  <mergeCells count="283">
    <mergeCell ref="D6553:E6553"/>
    <mergeCell ref="D6556:F6556"/>
    <mergeCell ref="G6560:H6560"/>
    <mergeCell ref="D6561:E6561"/>
    <mergeCell ref="D6565:E6565"/>
    <mergeCell ref="D6567:F6567"/>
    <mergeCell ref="D6568:F6568"/>
    <mergeCell ref="D6573:E6573"/>
    <mergeCell ref="D6575:E6575"/>
    <mergeCell ref="G6509:H6509"/>
    <mergeCell ref="D6529:F6529"/>
    <mergeCell ref="D6530:F6530"/>
    <mergeCell ref="D6534:E6534"/>
    <mergeCell ref="D6536:E6536"/>
    <mergeCell ref="D6546:E6546"/>
    <mergeCell ref="D6550:F6550"/>
    <mergeCell ref="D6551:E6551"/>
    <mergeCell ref="D6552:E6552"/>
    <mergeCell ref="D6680:F6680"/>
    <mergeCell ref="D6655:F6655"/>
    <mergeCell ref="D6658:E6658"/>
    <mergeCell ref="D6661:E6661"/>
    <mergeCell ref="D6663:E6663"/>
    <mergeCell ref="D6666:E6666"/>
    <mergeCell ref="D6668:F6668"/>
    <mergeCell ref="G6668:H6668"/>
    <mergeCell ref="D6432:F6432"/>
    <mergeCell ref="G6433:H6433"/>
    <mergeCell ref="D6434:E6434"/>
    <mergeCell ref="D6436:E6436"/>
    <mergeCell ref="G6444:H6444"/>
    <mergeCell ref="G6445:H6445"/>
    <mergeCell ref="G6450:H6450"/>
    <mergeCell ref="G6452:H6452"/>
    <mergeCell ref="D6456:F6456"/>
    <mergeCell ref="G6457:H6457"/>
    <mergeCell ref="D6459:E6459"/>
    <mergeCell ref="G6461:H6461"/>
    <mergeCell ref="G6463:H6463"/>
    <mergeCell ref="G6464:H6464"/>
    <mergeCell ref="G6465:H6465"/>
    <mergeCell ref="G6466:H6466"/>
    <mergeCell ref="D6632:H6632"/>
    <mergeCell ref="D6633:H6633"/>
    <mergeCell ref="D6636:E6636"/>
    <mergeCell ref="D6644:E6644"/>
    <mergeCell ref="D6645:E6645"/>
    <mergeCell ref="D6650:E6650"/>
    <mergeCell ref="D6654:F6654"/>
    <mergeCell ref="D6672:F6672"/>
    <mergeCell ref="D6673:E6673"/>
    <mergeCell ref="G6424:H6424"/>
    <mergeCell ref="D6428:E6428"/>
    <mergeCell ref="D6588:E6588"/>
    <mergeCell ref="D6599:F6599"/>
    <mergeCell ref="D6600:E6600"/>
    <mergeCell ref="D6601:E6601"/>
    <mergeCell ref="G6627:H6627"/>
    <mergeCell ref="D6629:E6629"/>
    <mergeCell ref="D6630:F6630"/>
    <mergeCell ref="G6468:H6468"/>
    <mergeCell ref="G6469:H6469"/>
    <mergeCell ref="G6472:H6472"/>
    <mergeCell ref="D6475:E6475"/>
    <mergeCell ref="D6477:E6477"/>
    <mergeCell ref="G6478:H6478"/>
    <mergeCell ref="G6479:H6479"/>
    <mergeCell ref="G6480:H6480"/>
    <mergeCell ref="G6486:H6486"/>
    <mergeCell ref="G6489:H6489"/>
    <mergeCell ref="D6490:E6490"/>
    <mergeCell ref="G6492:H6492"/>
    <mergeCell ref="G6496:H6496"/>
    <mergeCell ref="G6498:H6498"/>
    <mergeCell ref="G6500:H6500"/>
    <mergeCell ref="D6394:F6394"/>
    <mergeCell ref="D6395:E6395"/>
    <mergeCell ref="D6403:E6403"/>
    <mergeCell ref="D6404:E6404"/>
    <mergeCell ref="D6405:E6405"/>
    <mergeCell ref="D6407:E6407"/>
    <mergeCell ref="D6408:E6408"/>
    <mergeCell ref="D6417:E6417"/>
    <mergeCell ref="G6418:H6418"/>
    <mergeCell ref="D6375:F6375"/>
    <mergeCell ref="D6376:E6376"/>
    <mergeCell ref="D6378:F6378"/>
    <mergeCell ref="D6381:E6381"/>
    <mergeCell ref="D6384:E6384"/>
    <mergeCell ref="D6385:E6385"/>
    <mergeCell ref="D6390:F6390"/>
    <mergeCell ref="D6391:E6391"/>
    <mergeCell ref="D6392:F6392"/>
    <mergeCell ref="D6331:F6331"/>
    <mergeCell ref="D6334:F6334"/>
    <mergeCell ref="D6353:F6353"/>
    <mergeCell ref="G6354:H6354"/>
    <mergeCell ref="D6355:F6355"/>
    <mergeCell ref="D6360:F6360"/>
    <mergeCell ref="D6362:F6362"/>
    <mergeCell ref="D6363:F6363"/>
    <mergeCell ref="D6364:E6364"/>
    <mergeCell ref="G6297:H6297"/>
    <mergeCell ref="G6298:H6298"/>
    <mergeCell ref="D6315:E6315"/>
    <mergeCell ref="D6316:F6316"/>
    <mergeCell ref="D6317:E6317"/>
    <mergeCell ref="D6320:F6320"/>
    <mergeCell ref="D6323:F6323"/>
    <mergeCell ref="D6325:F6325"/>
    <mergeCell ref="D6330:E6330"/>
    <mergeCell ref="D6204:E6204"/>
    <mergeCell ref="D6205:F6205"/>
    <mergeCell ref="G6219:H6219"/>
    <mergeCell ref="D6247:H6247"/>
    <mergeCell ref="D6251:E6251"/>
    <mergeCell ref="D6252:E6252"/>
    <mergeCell ref="D6255:E6255"/>
    <mergeCell ref="D6273:E6273"/>
    <mergeCell ref="D6293:F6293"/>
    <mergeCell ref="D6156:E6156"/>
    <mergeCell ref="D6157:E6157"/>
    <mergeCell ref="D6158:G6158"/>
    <mergeCell ref="G6168:H6168"/>
    <mergeCell ref="G6176:H6176"/>
    <mergeCell ref="G6179:H6179"/>
    <mergeCell ref="D6193:E6193"/>
    <mergeCell ref="D6200:E6200"/>
    <mergeCell ref="D6201:E6201"/>
    <mergeCell ref="D6080:E6080"/>
    <mergeCell ref="D6088:F6088"/>
    <mergeCell ref="D6089:E6089"/>
    <mergeCell ref="D6096:F6096"/>
    <mergeCell ref="G6104:H6104"/>
    <mergeCell ref="G6105:H6105"/>
    <mergeCell ref="G6106:H6106"/>
    <mergeCell ref="G6108:H6108"/>
    <mergeCell ref="G6117:H6117"/>
    <mergeCell ref="G6143:H6143"/>
    <mergeCell ref="D6149:E6149"/>
    <mergeCell ref="G6151:H6151"/>
    <mergeCell ref="D6152:F6152"/>
    <mergeCell ref="G6153:H6153"/>
    <mergeCell ref="G6155:H6155"/>
    <mergeCell ref="D5996:E5996"/>
    <mergeCell ref="D5997:E5997"/>
    <mergeCell ref="D5998:E5998"/>
    <mergeCell ref="D5999:E5999"/>
    <mergeCell ref="D6002:E6002"/>
    <mergeCell ref="G6006:H6006"/>
    <mergeCell ref="G6009:H6009"/>
    <mergeCell ref="G6010:H6010"/>
    <mergeCell ref="G6013:H6013"/>
    <mergeCell ref="D6019:F6019"/>
    <mergeCell ref="D6021:E6021"/>
    <mergeCell ref="D6029:E6029"/>
    <mergeCell ref="D6030:E6030"/>
    <mergeCell ref="D6035:E6035"/>
    <mergeCell ref="G6037:H6037"/>
    <mergeCell ref="D6038:F6038"/>
    <mergeCell ref="D6040:E6040"/>
    <mergeCell ref="D6041:E6041"/>
    <mergeCell ref="D5986:E5986"/>
    <mergeCell ref="G6120:H6120"/>
    <mergeCell ref="G6122:H6122"/>
    <mergeCell ref="G6123:H6123"/>
    <mergeCell ref="G6124:H6124"/>
    <mergeCell ref="D6127:E6127"/>
    <mergeCell ref="G6131:H6131"/>
    <mergeCell ref="G6139:H6139"/>
    <mergeCell ref="G6140:H6140"/>
    <mergeCell ref="D6045:F6045"/>
    <mergeCell ref="G6047:H6047"/>
    <mergeCell ref="D6048:E6048"/>
    <mergeCell ref="D6049:F6049"/>
    <mergeCell ref="D6050:F6050"/>
    <mergeCell ref="D6058:F6058"/>
    <mergeCell ref="D6060:E6060"/>
    <mergeCell ref="D6062:E6062"/>
    <mergeCell ref="D6063:F6063"/>
    <mergeCell ref="D6070:F6070"/>
    <mergeCell ref="D6071:F6071"/>
    <mergeCell ref="D6074:E6074"/>
    <mergeCell ref="D6077:F6077"/>
    <mergeCell ref="D6078:E6078"/>
    <mergeCell ref="D6079:F6079"/>
    <mergeCell ref="D5944:E5944"/>
    <mergeCell ref="D5945:F5945"/>
    <mergeCell ref="D5959:F5959"/>
    <mergeCell ref="D5960:F5960"/>
    <mergeCell ref="C5961:D5961"/>
    <mergeCell ref="G5961:H5961"/>
    <mergeCell ref="D5962:E5962"/>
    <mergeCell ref="D5970:E5970"/>
    <mergeCell ref="D5978:F5978"/>
    <mergeCell ref="G5917:H5917"/>
    <mergeCell ref="G5920:H5920"/>
    <mergeCell ref="D5925:E5925"/>
    <mergeCell ref="D5926:E5926"/>
    <mergeCell ref="G5926:H5926"/>
    <mergeCell ref="D5929:E5929"/>
    <mergeCell ref="G5930:H5930"/>
    <mergeCell ref="D5934:F5934"/>
    <mergeCell ref="D5936:F5936"/>
    <mergeCell ref="D5735:E5735"/>
    <mergeCell ref="G5742:H5742"/>
    <mergeCell ref="G5757:H5757"/>
    <mergeCell ref="D5787:E5787"/>
    <mergeCell ref="G5788:H5788"/>
    <mergeCell ref="G5827:H5827"/>
    <mergeCell ref="G5835:H5835"/>
    <mergeCell ref="G5866:H5866"/>
    <mergeCell ref="G5868:H5868"/>
    <mergeCell ref="D5679:F5679"/>
    <mergeCell ref="D5682:G5682"/>
    <mergeCell ref="D5701:E5701"/>
    <mergeCell ref="D5703:F5703"/>
    <mergeCell ref="D5706:F5706"/>
    <mergeCell ref="D5707:F5707"/>
    <mergeCell ref="G5709:H5709"/>
    <mergeCell ref="D5711:E5711"/>
    <mergeCell ref="D5713:F5713"/>
    <mergeCell ref="D5683:E5683"/>
    <mergeCell ref="D5690:E5690"/>
    <mergeCell ref="D5692:F5692"/>
    <mergeCell ref="D5693:F5693"/>
    <mergeCell ref="D5697:E5697"/>
    <mergeCell ref="D5698:F5698"/>
    <mergeCell ref="D5700:F5700"/>
    <mergeCell ref="D5660:F5660"/>
    <mergeCell ref="D5664:E5664"/>
    <mergeCell ref="D5666:F5666"/>
    <mergeCell ref="D5668:F5668"/>
    <mergeCell ref="D5671:E5671"/>
    <mergeCell ref="D5674:E5674"/>
    <mergeCell ref="D5676:E5676"/>
    <mergeCell ref="D5677:E5677"/>
    <mergeCell ref="D5678:F5678"/>
    <mergeCell ref="D5632:E5632"/>
    <mergeCell ref="D5637:F5637"/>
    <mergeCell ref="D5638:F5638"/>
    <mergeCell ref="D5642:E5642"/>
    <mergeCell ref="D5643:E5643"/>
    <mergeCell ref="D5644:F5644"/>
    <mergeCell ref="D5645:F5645"/>
    <mergeCell ref="D5647:E5647"/>
    <mergeCell ref="D5653:F5653"/>
    <mergeCell ref="D5595:F5595"/>
    <mergeCell ref="D5596:E5596"/>
    <mergeCell ref="D5612:F5612"/>
    <mergeCell ref="D5615:E5615"/>
    <mergeCell ref="D5618:F5618"/>
    <mergeCell ref="D5623:E5623"/>
    <mergeCell ref="D5627:F5627"/>
    <mergeCell ref="D5629:F5629"/>
    <mergeCell ref="D5628:E5628"/>
    <mergeCell ref="D5569:E5569"/>
    <mergeCell ref="D5570:E5570"/>
    <mergeCell ref="D5583:E5583"/>
    <mergeCell ref="D5584:F5584"/>
    <mergeCell ref="D5585:F5585"/>
    <mergeCell ref="D5588:E5588"/>
    <mergeCell ref="D5589:E5589"/>
    <mergeCell ref="D5591:E5591"/>
    <mergeCell ref="D5592:E5592"/>
    <mergeCell ref="D5538:E5538"/>
    <mergeCell ref="D5541:E5541"/>
    <mergeCell ref="D5543:F5543"/>
    <mergeCell ref="D5544:E5544"/>
    <mergeCell ref="D5548:E5548"/>
    <mergeCell ref="D5551:E5551"/>
    <mergeCell ref="D5562:F5562"/>
    <mergeCell ref="D5565:E5565"/>
    <mergeCell ref="D5568:E5568"/>
    <mergeCell ref="D5503:E5503"/>
    <mergeCell ref="D5504:E5504"/>
    <mergeCell ref="D5506:E5506"/>
    <mergeCell ref="C5507:D5507"/>
    <mergeCell ref="D5521:F5521"/>
    <mergeCell ref="D5529:F5529"/>
    <mergeCell ref="D5530:E5530"/>
    <mergeCell ref="D5534:F5534"/>
    <mergeCell ref="D5537:F5537"/>
  </mergeCells>
  <hyperlinks>
    <hyperlink ref="G159" r:id="rId1" xr:uid="{00000000-0004-0000-0400-000000000000}"/>
    <hyperlink ref="G306" r:id="rId2" xr:uid="{00000000-0004-0000-0400-000001000000}"/>
    <hyperlink ref="H309" r:id="rId3" xr:uid="{00000000-0004-0000-0400-000002000000}"/>
    <hyperlink ref="G310" r:id="rId4" xr:uid="{00000000-0004-0000-0400-000003000000}"/>
    <hyperlink ref="H318" r:id="rId5" xr:uid="{00000000-0004-0000-0400-000004000000}"/>
    <hyperlink ref="G320" r:id="rId6" xr:uid="{00000000-0004-0000-0400-000005000000}"/>
    <hyperlink ref="H322" r:id="rId7" xr:uid="{00000000-0004-0000-0400-000006000000}"/>
    <hyperlink ref="G323" r:id="rId8" xr:uid="{00000000-0004-0000-0400-000007000000}"/>
    <hyperlink ref="G324" r:id="rId9" xr:uid="{00000000-0004-0000-0400-000008000000}"/>
    <hyperlink ref="G325" r:id="rId10" xr:uid="{00000000-0004-0000-0400-000009000000}"/>
    <hyperlink ref="G326" r:id="rId11" xr:uid="{00000000-0004-0000-0400-00000A000000}"/>
    <hyperlink ref="G338" r:id="rId12" xr:uid="{00000000-0004-0000-0400-00000B000000}"/>
    <hyperlink ref="H340" r:id="rId13" xr:uid="{00000000-0004-0000-0400-00000C000000}"/>
    <hyperlink ref="G350" r:id="rId14" xr:uid="{00000000-0004-0000-0400-00000D000000}"/>
    <hyperlink ref="G352" r:id="rId15" xr:uid="{00000000-0004-0000-0400-00000E000000}"/>
    <hyperlink ref="G413" r:id="rId16" xr:uid="{00000000-0004-0000-0400-00000F000000}"/>
    <hyperlink ref="H422" r:id="rId17" xr:uid="{00000000-0004-0000-0400-000010000000}"/>
    <hyperlink ref="G423" r:id="rId18" xr:uid="{00000000-0004-0000-0400-000011000000}"/>
    <hyperlink ref="H427" r:id="rId19" xr:uid="{00000000-0004-0000-0400-000012000000}"/>
    <hyperlink ref="G441" r:id="rId20" xr:uid="{00000000-0004-0000-0400-000013000000}"/>
    <hyperlink ref="G444" r:id="rId21" xr:uid="{00000000-0004-0000-0400-000014000000}"/>
    <hyperlink ref="G446" r:id="rId22" xr:uid="{00000000-0004-0000-0400-000015000000}"/>
    <hyperlink ref="G451" r:id="rId23" xr:uid="{00000000-0004-0000-0400-000016000000}"/>
    <hyperlink ref="G481" r:id="rId24" xr:uid="{00000000-0004-0000-0400-000017000000}"/>
    <hyperlink ref="D488" r:id="rId25" xr:uid="{00000000-0004-0000-0400-000018000000}"/>
    <hyperlink ref="H488" r:id="rId26" xr:uid="{00000000-0004-0000-0400-000019000000}"/>
    <hyperlink ref="D499" r:id="rId27" xr:uid="{00000000-0004-0000-0400-00001A000000}"/>
    <hyperlink ref="H499" r:id="rId28" xr:uid="{00000000-0004-0000-0400-00001B000000}"/>
    <hyperlink ref="G506" r:id="rId29" xr:uid="{00000000-0004-0000-0400-00001C000000}"/>
    <hyperlink ref="G508" r:id="rId30" xr:uid="{00000000-0004-0000-0400-00001D000000}"/>
    <hyperlink ref="G517" r:id="rId31" xr:uid="{00000000-0004-0000-0400-00001E000000}"/>
    <hyperlink ref="G522" r:id="rId32" xr:uid="{00000000-0004-0000-0400-00001F000000}"/>
    <hyperlink ref="G539" r:id="rId33" xr:uid="{00000000-0004-0000-0400-000020000000}"/>
    <hyperlink ref="G564" r:id="rId34" xr:uid="{00000000-0004-0000-0400-000021000000}"/>
    <hyperlink ref="G565" r:id="rId35" xr:uid="{00000000-0004-0000-0400-000022000000}"/>
    <hyperlink ref="G578" r:id="rId36" xr:uid="{00000000-0004-0000-0400-000023000000}"/>
    <hyperlink ref="G583" r:id="rId37" xr:uid="{00000000-0004-0000-0400-000024000000}"/>
    <hyperlink ref="G593" r:id="rId38" xr:uid="{00000000-0004-0000-0400-000025000000}"/>
    <hyperlink ref="G605" r:id="rId39" xr:uid="{00000000-0004-0000-0400-000026000000}"/>
    <hyperlink ref="G615" r:id="rId40" xr:uid="{00000000-0004-0000-0400-000027000000}"/>
    <hyperlink ref="G621" r:id="rId41" xr:uid="{00000000-0004-0000-0400-000028000000}"/>
    <hyperlink ref="G623" r:id="rId42" xr:uid="{00000000-0004-0000-0400-000029000000}"/>
    <hyperlink ref="D626" r:id="rId43" xr:uid="{00000000-0004-0000-0400-00002A000000}"/>
    <hyperlink ref="H626" r:id="rId44" xr:uid="{00000000-0004-0000-0400-00002B000000}"/>
    <hyperlink ref="G628" r:id="rId45" xr:uid="{00000000-0004-0000-0400-00002C000000}"/>
    <hyperlink ref="G636" r:id="rId46" xr:uid="{00000000-0004-0000-0400-00002D000000}"/>
    <hyperlink ref="G638" r:id="rId47" xr:uid="{00000000-0004-0000-0400-00002E000000}"/>
    <hyperlink ref="G645" r:id="rId48" xr:uid="{00000000-0004-0000-0400-00002F000000}"/>
    <hyperlink ref="G647" r:id="rId49" xr:uid="{00000000-0004-0000-0400-000030000000}"/>
    <hyperlink ref="G660" r:id="rId50" xr:uid="{00000000-0004-0000-0400-000031000000}"/>
    <hyperlink ref="G663" r:id="rId51" xr:uid="{00000000-0004-0000-0400-000032000000}"/>
    <hyperlink ref="G671" r:id="rId52" xr:uid="{00000000-0004-0000-0400-000033000000}"/>
    <hyperlink ref="D687" r:id="rId53" xr:uid="{00000000-0004-0000-0400-000034000000}"/>
    <hyperlink ref="H687" r:id="rId54" xr:uid="{00000000-0004-0000-0400-000035000000}"/>
    <hyperlink ref="G689" r:id="rId55" xr:uid="{00000000-0004-0000-0400-000036000000}"/>
    <hyperlink ref="G699" r:id="rId56" xr:uid="{00000000-0004-0000-0400-000037000000}"/>
    <hyperlink ref="G703" r:id="rId57" xr:uid="{00000000-0004-0000-0400-000038000000}"/>
    <hyperlink ref="D720" r:id="rId58" xr:uid="{00000000-0004-0000-0400-000039000000}"/>
    <hyperlink ref="H720" r:id="rId59" xr:uid="{00000000-0004-0000-0400-00003A000000}"/>
    <hyperlink ref="D726" r:id="rId60" xr:uid="{00000000-0004-0000-0400-00003B000000}"/>
    <hyperlink ref="H726" r:id="rId61" xr:uid="{00000000-0004-0000-0400-00003C000000}"/>
    <hyperlink ref="G731" r:id="rId62" xr:uid="{00000000-0004-0000-0400-00003D000000}"/>
    <hyperlink ref="G732" r:id="rId63" xr:uid="{00000000-0004-0000-0400-00003E000000}"/>
    <hyperlink ref="D733" r:id="rId64" xr:uid="{00000000-0004-0000-0400-00003F000000}"/>
    <hyperlink ref="H733" r:id="rId65" xr:uid="{00000000-0004-0000-0400-000040000000}"/>
    <hyperlink ref="G734" r:id="rId66" xr:uid="{00000000-0004-0000-0400-000041000000}"/>
    <hyperlink ref="G735" r:id="rId67" xr:uid="{00000000-0004-0000-0400-000042000000}"/>
    <hyperlink ref="G736" r:id="rId68" xr:uid="{00000000-0004-0000-0400-000043000000}"/>
    <hyperlink ref="H752" r:id="rId69" xr:uid="{00000000-0004-0000-0400-000044000000}"/>
    <hyperlink ref="G754" r:id="rId70" xr:uid="{00000000-0004-0000-0400-000045000000}"/>
    <hyperlink ref="H755" r:id="rId71" xr:uid="{00000000-0004-0000-0400-000046000000}"/>
    <hyperlink ref="H895" r:id="rId72" xr:uid="{00000000-0004-0000-0400-000047000000}"/>
    <hyperlink ref="H911" r:id="rId73" xr:uid="{00000000-0004-0000-0400-000048000000}"/>
    <hyperlink ref="H914" r:id="rId74" xr:uid="{00000000-0004-0000-0400-000049000000}"/>
    <hyperlink ref="G942" r:id="rId75" xr:uid="{00000000-0004-0000-0400-00004A000000}"/>
    <hyperlink ref="G945" r:id="rId76" xr:uid="{00000000-0004-0000-0400-00004B000000}"/>
    <hyperlink ref="G978" r:id="rId77" xr:uid="{00000000-0004-0000-0400-00004C000000}"/>
    <hyperlink ref="G989" r:id="rId78" xr:uid="{00000000-0004-0000-0400-00004D000000}"/>
    <hyperlink ref="G992" r:id="rId79" xr:uid="{00000000-0004-0000-0400-00004E000000}"/>
    <hyperlink ref="H1035" r:id="rId80" xr:uid="{00000000-0004-0000-0400-00004F000000}"/>
    <hyperlink ref="H1137" r:id="rId81" xr:uid="{00000000-0004-0000-0400-000050000000}"/>
    <hyperlink ref="H1139" r:id="rId82" xr:uid="{00000000-0004-0000-0400-000051000000}"/>
    <hyperlink ref="H1141" r:id="rId83" xr:uid="{00000000-0004-0000-0400-000052000000}"/>
    <hyperlink ref="H1151" r:id="rId84" xr:uid="{00000000-0004-0000-0400-000053000000}"/>
    <hyperlink ref="H1157" r:id="rId85" xr:uid="{00000000-0004-0000-0400-000054000000}"/>
    <hyperlink ref="H1158" r:id="rId86" xr:uid="{00000000-0004-0000-0400-000055000000}"/>
    <hyperlink ref="H1164" r:id="rId87" xr:uid="{00000000-0004-0000-0400-000056000000}"/>
    <hyperlink ref="H1166" r:id="rId88" xr:uid="{00000000-0004-0000-0400-000057000000}"/>
    <hyperlink ref="H1172" r:id="rId89" xr:uid="{00000000-0004-0000-0400-000058000000}"/>
    <hyperlink ref="G1176" r:id="rId90" xr:uid="{00000000-0004-0000-0400-000059000000}"/>
    <hyperlink ref="H1177" r:id="rId91" xr:uid="{00000000-0004-0000-0400-00005A000000}"/>
    <hyperlink ref="H1178" r:id="rId92" xr:uid="{00000000-0004-0000-0400-00005B000000}"/>
    <hyperlink ref="H1182" r:id="rId93" xr:uid="{00000000-0004-0000-0400-00005C000000}"/>
    <hyperlink ref="H1184" r:id="rId94" xr:uid="{00000000-0004-0000-0400-00005D000000}"/>
    <hyperlink ref="H1185" r:id="rId95" xr:uid="{00000000-0004-0000-0400-00005E000000}"/>
    <hyperlink ref="H1186" r:id="rId96" xr:uid="{00000000-0004-0000-0400-00005F000000}"/>
    <hyperlink ref="H1187" r:id="rId97" xr:uid="{00000000-0004-0000-0400-000060000000}"/>
    <hyperlink ref="H1188" r:id="rId98" xr:uid="{00000000-0004-0000-0400-000061000000}"/>
    <hyperlink ref="G1195" r:id="rId99" xr:uid="{00000000-0004-0000-0400-000062000000}"/>
    <hyperlink ref="G1200" r:id="rId100" xr:uid="{00000000-0004-0000-0400-000063000000}"/>
    <hyperlink ref="D1218" r:id="rId101" xr:uid="{00000000-0004-0000-0400-000064000000}"/>
    <hyperlink ref="H1218" r:id="rId102" xr:uid="{00000000-0004-0000-0400-000065000000}"/>
    <hyperlink ref="G1220" r:id="rId103" xr:uid="{00000000-0004-0000-0400-000066000000}"/>
    <hyperlink ref="H1227" r:id="rId104" xr:uid="{00000000-0004-0000-0400-000067000000}"/>
    <hyperlink ref="G1244" r:id="rId105" xr:uid="{00000000-0004-0000-0400-000068000000}"/>
    <hyperlink ref="G1265" r:id="rId106" xr:uid="{00000000-0004-0000-0400-000069000000}"/>
    <hyperlink ref="G1266" r:id="rId107" xr:uid="{00000000-0004-0000-0400-00006A000000}"/>
    <hyperlink ref="G1288" r:id="rId108" xr:uid="{00000000-0004-0000-0400-00006B000000}"/>
    <hyperlink ref="G1295" r:id="rId109" xr:uid="{00000000-0004-0000-0400-00006C000000}"/>
    <hyperlink ref="H1320" r:id="rId110" xr:uid="{00000000-0004-0000-0400-00006D000000}"/>
    <hyperlink ref="G1327" r:id="rId111" xr:uid="{00000000-0004-0000-0400-00006E000000}"/>
    <hyperlink ref="H1354" r:id="rId112" xr:uid="{00000000-0004-0000-0400-00006F000000}"/>
    <hyperlink ref="H1358" r:id="rId113" xr:uid="{00000000-0004-0000-0400-000070000000}"/>
    <hyperlink ref="H1360" r:id="rId114" xr:uid="{00000000-0004-0000-0400-000071000000}"/>
    <hyperlink ref="H1377" r:id="rId115" xr:uid="{00000000-0004-0000-0400-000072000000}"/>
    <hyperlink ref="H1385" r:id="rId116" xr:uid="{00000000-0004-0000-0400-000073000000}"/>
    <hyperlink ref="H1396" r:id="rId117" xr:uid="{00000000-0004-0000-0400-000074000000}"/>
    <hyperlink ref="H1403" r:id="rId118" xr:uid="{00000000-0004-0000-0400-000075000000}"/>
    <hyperlink ref="H1412" r:id="rId119" xr:uid="{00000000-0004-0000-0400-000076000000}"/>
    <hyperlink ref="H1415" r:id="rId120" xr:uid="{00000000-0004-0000-0400-000077000000}"/>
    <hyperlink ref="H1416" r:id="rId121" xr:uid="{00000000-0004-0000-0400-000078000000}"/>
    <hyperlink ref="H1429" r:id="rId122" xr:uid="{00000000-0004-0000-0400-000079000000}"/>
    <hyperlink ref="G1472" r:id="rId123" xr:uid="{00000000-0004-0000-0400-00007A000000}"/>
    <hyperlink ref="H1473" r:id="rId124" xr:uid="{00000000-0004-0000-0400-00007B000000}"/>
    <hyperlink ref="G1492" r:id="rId125" xr:uid="{00000000-0004-0000-0400-00007C000000}"/>
    <hyperlink ref="G1497" r:id="rId126" xr:uid="{00000000-0004-0000-0400-00007D000000}"/>
    <hyperlink ref="H1499" r:id="rId127" xr:uid="{00000000-0004-0000-0400-00007E000000}"/>
    <hyperlink ref="G1587" r:id="rId128" xr:uid="{00000000-0004-0000-0400-00007F000000}"/>
    <hyperlink ref="G1588" r:id="rId129" xr:uid="{00000000-0004-0000-0400-000080000000}"/>
    <hyperlink ref="G1596" r:id="rId130" xr:uid="{00000000-0004-0000-0400-000081000000}"/>
    <hyperlink ref="G1644" r:id="rId131" xr:uid="{00000000-0004-0000-0400-000082000000}"/>
    <hyperlink ref="G1645" r:id="rId132" xr:uid="{00000000-0004-0000-0400-000083000000}"/>
    <hyperlink ref="G1646" r:id="rId133" xr:uid="{00000000-0004-0000-0400-000084000000}"/>
    <hyperlink ref="G1647" r:id="rId134" xr:uid="{00000000-0004-0000-0400-000085000000}"/>
    <hyperlink ref="G1648" r:id="rId135" xr:uid="{00000000-0004-0000-0400-000086000000}"/>
    <hyperlink ref="G1649" r:id="rId136" xr:uid="{00000000-0004-0000-0400-000087000000}"/>
    <hyperlink ref="G1650" r:id="rId137" xr:uid="{00000000-0004-0000-0400-000088000000}"/>
    <hyperlink ref="G1740" r:id="rId138" xr:uid="{00000000-0004-0000-0400-000089000000}"/>
    <hyperlink ref="G1837" r:id="rId139" xr:uid="{00000000-0004-0000-0400-00008A000000}"/>
    <hyperlink ref="G1884" r:id="rId140" xr:uid="{00000000-0004-0000-0400-00008B000000}"/>
    <hyperlink ref="G1886" r:id="rId141" xr:uid="{00000000-0004-0000-0400-00008C000000}"/>
    <hyperlink ref="G1899" r:id="rId142" xr:uid="{00000000-0004-0000-0400-00008D000000}"/>
    <hyperlink ref="G1915" r:id="rId143" xr:uid="{00000000-0004-0000-0400-00008E000000}"/>
    <hyperlink ref="G1924" r:id="rId144" xr:uid="{00000000-0004-0000-0400-00008F000000}"/>
    <hyperlink ref="G1929" r:id="rId145" xr:uid="{00000000-0004-0000-0400-000090000000}"/>
    <hyperlink ref="G1932" r:id="rId146" xr:uid="{00000000-0004-0000-0400-000091000000}"/>
    <hyperlink ref="G1933" r:id="rId147" xr:uid="{00000000-0004-0000-0400-000092000000}"/>
    <hyperlink ref="G1948" r:id="rId148" xr:uid="{00000000-0004-0000-0400-000093000000}"/>
    <hyperlink ref="G1957" r:id="rId149" xr:uid="{00000000-0004-0000-0400-000094000000}"/>
    <hyperlink ref="G1963" r:id="rId150" xr:uid="{00000000-0004-0000-0400-000095000000}"/>
    <hyperlink ref="G1972" r:id="rId151" xr:uid="{00000000-0004-0000-0400-000096000000}"/>
    <hyperlink ref="G1975" r:id="rId152" xr:uid="{00000000-0004-0000-0400-000097000000}"/>
    <hyperlink ref="G1979" r:id="rId153" xr:uid="{00000000-0004-0000-0400-000098000000}"/>
    <hyperlink ref="G1986" r:id="rId154" xr:uid="{00000000-0004-0000-0400-000099000000}"/>
    <hyperlink ref="G1988" r:id="rId155" xr:uid="{00000000-0004-0000-0400-00009A000000}"/>
    <hyperlink ref="G2053" r:id="rId156" xr:uid="{00000000-0004-0000-0400-00009B000000}"/>
    <hyperlink ref="G2057" r:id="rId157" xr:uid="{00000000-0004-0000-0400-00009C000000}"/>
    <hyperlink ref="H2078" r:id="rId158" xr:uid="{00000000-0004-0000-0400-00009D000000}"/>
    <hyperlink ref="G2088" r:id="rId159" xr:uid="{00000000-0004-0000-0400-00009E000000}"/>
    <hyperlink ref="G2111" r:id="rId160" xr:uid="{00000000-0004-0000-0400-00009F000000}"/>
    <hyperlink ref="A2112" r:id="rId161" xr:uid="{00000000-0004-0000-0400-0000A0000000}"/>
    <hyperlink ref="G2112" r:id="rId162" xr:uid="{00000000-0004-0000-0400-0000A1000000}"/>
    <hyperlink ref="G2113" r:id="rId163" xr:uid="{00000000-0004-0000-0400-0000A2000000}"/>
    <hyperlink ref="A2125" r:id="rId164" xr:uid="{00000000-0004-0000-0400-0000A3000000}"/>
    <hyperlink ref="G2125" r:id="rId165" xr:uid="{00000000-0004-0000-0400-0000A4000000}"/>
    <hyperlink ref="G2157" r:id="rId166" xr:uid="{00000000-0004-0000-0400-0000A5000000}"/>
    <hyperlink ref="G2226" r:id="rId167" xr:uid="{00000000-0004-0000-0400-0000A6000000}"/>
    <hyperlink ref="G2365" r:id="rId168" xr:uid="{00000000-0004-0000-0400-0000A7000000}"/>
    <hyperlink ref="G2367" r:id="rId169" xr:uid="{00000000-0004-0000-0400-0000A8000000}"/>
    <hyperlink ref="G2372" r:id="rId170" xr:uid="{00000000-0004-0000-0400-0000A9000000}"/>
    <hyperlink ref="G2385" r:id="rId171" xr:uid="{00000000-0004-0000-0400-0000AA000000}"/>
    <hyperlink ref="G2387" r:id="rId172" xr:uid="{00000000-0004-0000-0400-0000AB000000}"/>
    <hyperlink ref="G2388" r:id="rId173" xr:uid="{00000000-0004-0000-0400-0000AC000000}"/>
    <hyperlink ref="G2708" r:id="rId174" xr:uid="{00000000-0004-0000-0400-0000AD000000}"/>
    <hyperlink ref="G2709" r:id="rId175" xr:uid="{00000000-0004-0000-0400-0000AE000000}"/>
    <hyperlink ref="G2710" r:id="rId176" xr:uid="{00000000-0004-0000-0400-0000AF000000}"/>
    <hyperlink ref="G2711" r:id="rId177" xr:uid="{00000000-0004-0000-0400-0000B0000000}"/>
    <hyperlink ref="G2712" r:id="rId178" xr:uid="{00000000-0004-0000-0400-0000B1000000}"/>
    <hyperlink ref="G2713" r:id="rId179" xr:uid="{00000000-0004-0000-0400-0000B2000000}"/>
    <hyperlink ref="G2714" r:id="rId180" xr:uid="{00000000-0004-0000-0400-0000B3000000}"/>
    <hyperlink ref="G2715" r:id="rId181" xr:uid="{00000000-0004-0000-0400-0000B4000000}"/>
    <hyperlink ref="G2716" r:id="rId182" xr:uid="{00000000-0004-0000-0400-0000B5000000}"/>
    <hyperlink ref="G2717" r:id="rId183" xr:uid="{00000000-0004-0000-0400-0000B6000000}"/>
    <hyperlink ref="G2718" r:id="rId184" xr:uid="{00000000-0004-0000-0400-0000B7000000}"/>
    <hyperlink ref="G2719" r:id="rId185" xr:uid="{00000000-0004-0000-0400-0000B8000000}"/>
    <hyperlink ref="G2720" r:id="rId186" xr:uid="{00000000-0004-0000-0400-0000B9000000}"/>
    <hyperlink ref="G2761" r:id="rId187" xr:uid="{00000000-0004-0000-0400-0000BA000000}"/>
    <hyperlink ref="H2869" r:id="rId188" xr:uid="{00000000-0004-0000-0400-0000BB000000}"/>
    <hyperlink ref="H2878" r:id="rId189" xr:uid="{00000000-0004-0000-0400-0000BC000000}"/>
    <hyperlink ref="H2883" r:id="rId190" location="about-section" xr:uid="{00000000-0004-0000-0400-0000BD000000}"/>
    <hyperlink ref="G2887" r:id="rId191" xr:uid="{00000000-0004-0000-0400-0000BE000000}"/>
    <hyperlink ref="G2926" r:id="rId192" xr:uid="{00000000-0004-0000-0400-0000BF000000}"/>
    <hyperlink ref="H2951" r:id="rId193" xr:uid="{00000000-0004-0000-0400-0000C0000000}"/>
    <hyperlink ref="G2976" r:id="rId194" xr:uid="{00000000-0004-0000-0400-0000C1000000}"/>
    <hyperlink ref="H2996" r:id="rId195" xr:uid="{00000000-0004-0000-0400-0000C2000000}"/>
    <hyperlink ref="H3047" r:id="rId196" xr:uid="{00000000-0004-0000-0400-0000C3000000}"/>
    <hyperlink ref="G3103" r:id="rId197" xr:uid="{00000000-0004-0000-0400-0000C4000000}"/>
    <hyperlink ref="G3131" r:id="rId198" xr:uid="{00000000-0004-0000-0400-0000C5000000}"/>
    <hyperlink ref="G3136" r:id="rId199" xr:uid="{00000000-0004-0000-0400-0000C6000000}"/>
    <hyperlink ref="G3513" r:id="rId200" location="theeucodeofconduct" xr:uid="{00000000-0004-0000-0400-0000C7000000}"/>
    <hyperlink ref="H3549" r:id="rId201" xr:uid="{00000000-0004-0000-0400-0000C8000000}"/>
    <hyperlink ref="H3638" r:id="rId202" xr:uid="{00000000-0004-0000-0400-0000C9000000}"/>
    <hyperlink ref="G3644" r:id="rId203" xr:uid="{00000000-0004-0000-0400-0000CA000000}"/>
    <hyperlink ref="G3647" r:id="rId204" xr:uid="{00000000-0004-0000-0400-0000CB000000}"/>
    <hyperlink ref="G3654" r:id="rId205" xr:uid="{00000000-0004-0000-0400-0000CC000000}"/>
    <hyperlink ref="G3707" r:id="rId206" xr:uid="{00000000-0004-0000-0400-0000CD000000}"/>
    <hyperlink ref="G3723" r:id="rId207" xr:uid="{00000000-0004-0000-0400-0000CE000000}"/>
    <hyperlink ref="H3725" r:id="rId208" xr:uid="{00000000-0004-0000-0400-0000CF000000}"/>
    <hyperlink ref="H3729" r:id="rId209" xr:uid="{00000000-0004-0000-0400-0000D0000000}"/>
    <hyperlink ref="H3739" r:id="rId210" xr:uid="{00000000-0004-0000-0400-0000D1000000}"/>
    <hyperlink ref="H3743" r:id="rId211" xr:uid="{00000000-0004-0000-0400-0000D2000000}"/>
    <hyperlink ref="G3744" r:id="rId212" xr:uid="{00000000-0004-0000-0400-0000D3000000}"/>
    <hyperlink ref="D3851" r:id="rId213" xr:uid="{00000000-0004-0000-0400-0000D4000000}"/>
    <hyperlink ref="H3851" r:id="rId214" xr:uid="{00000000-0004-0000-0400-0000D5000000}"/>
    <hyperlink ref="H3858" r:id="rId215" xr:uid="{00000000-0004-0000-0400-0000D6000000}"/>
    <hyperlink ref="G3881" r:id="rId216" xr:uid="{00000000-0004-0000-0400-0000D7000000}"/>
    <hyperlink ref="G3903" r:id="rId217" xr:uid="{00000000-0004-0000-0400-0000D8000000}"/>
    <hyperlink ref="G3909" r:id="rId218" xr:uid="{00000000-0004-0000-0400-0000D9000000}"/>
    <hyperlink ref="G3913" r:id="rId219" xr:uid="{00000000-0004-0000-0400-0000DA000000}"/>
    <hyperlink ref="G3924" r:id="rId220" xr:uid="{00000000-0004-0000-0400-0000DB000000}"/>
    <hyperlink ref="G3961" r:id="rId221" xr:uid="{00000000-0004-0000-0400-0000DC000000}"/>
    <hyperlink ref="G3981" r:id="rId222" xr:uid="{00000000-0004-0000-0400-0000DD000000}"/>
    <hyperlink ref="G3988" r:id="rId223" xr:uid="{00000000-0004-0000-0400-0000DE000000}"/>
    <hyperlink ref="G3990" r:id="rId224" xr:uid="{00000000-0004-0000-0400-0000DF000000}"/>
    <hyperlink ref="G3992" r:id="rId225" xr:uid="{00000000-0004-0000-0400-0000E0000000}"/>
    <hyperlink ref="G3999" r:id="rId226" xr:uid="{00000000-0004-0000-0400-0000E1000000}"/>
    <hyperlink ref="G4000" r:id="rId227" xr:uid="{00000000-0004-0000-0400-0000E2000000}"/>
    <hyperlink ref="G4032" r:id="rId228" xr:uid="{00000000-0004-0000-0400-0000E3000000}"/>
    <hyperlink ref="G4327" r:id="rId229" xr:uid="{00000000-0004-0000-0400-0000E4000000}"/>
    <hyperlink ref="G4357" r:id="rId230" xr:uid="{00000000-0004-0000-0400-0000E5000000}"/>
    <hyperlink ref="G4679" r:id="rId231" xr:uid="{00000000-0004-0000-0400-0000E6000000}"/>
    <hyperlink ref="G4681" r:id="rId232" xr:uid="{00000000-0004-0000-0400-0000E7000000}"/>
    <hyperlink ref="G4687" r:id="rId233" xr:uid="{00000000-0004-0000-0400-0000E8000000}"/>
    <hyperlink ref="G4722" r:id="rId234" xr:uid="{00000000-0004-0000-0400-0000E9000000}"/>
    <hyperlink ref="H4780" r:id="rId235" xr:uid="{00000000-0004-0000-0400-0000EA000000}"/>
    <hyperlink ref="H4810" r:id="rId236" xr:uid="{00000000-0004-0000-0400-0000EB000000}"/>
    <hyperlink ref="G4894" r:id="rId237" xr:uid="{00000000-0004-0000-0400-0000EC000000}"/>
    <hyperlink ref="G5028" r:id="rId238" xr:uid="{00000000-0004-0000-0400-0000ED000000}"/>
    <hyperlink ref="G5085" r:id="rId239" xr:uid="{00000000-0004-0000-0400-0000EE000000}"/>
    <hyperlink ref="G5124" r:id="rId240" xr:uid="{00000000-0004-0000-0400-0000EF000000}"/>
    <hyperlink ref="G5364" r:id="rId241" xr:uid="{00000000-0004-0000-0400-0000F0000000}"/>
    <hyperlink ref="G5449" r:id="rId242" xr:uid="{00000000-0004-0000-0400-0000F1000000}"/>
    <hyperlink ref="G5450" r:id="rId243" xr:uid="{00000000-0004-0000-0400-0000F2000000}"/>
    <hyperlink ref="D5559" r:id="rId244" xr:uid="{00000000-0004-0000-0400-0000F3000000}"/>
    <hyperlink ref="D5560" r:id="rId245" xr:uid="{00000000-0004-0000-0400-0000F4000000}"/>
    <hyperlink ref="D5562" r:id="rId246" xr:uid="{00000000-0004-0000-0400-0000F5000000}"/>
    <hyperlink ref="H5696" r:id="rId247" xr:uid="{00000000-0004-0000-0400-0000F6000000}"/>
    <hyperlink ref="H5708" r:id="rId248" xr:uid="{00000000-0004-0000-0400-0000F7000000}"/>
    <hyperlink ref="G5709" r:id="rId249" xr:uid="{00000000-0004-0000-0400-0000F8000000}"/>
    <hyperlink ref="H5725" r:id="rId250" xr:uid="{00000000-0004-0000-0400-0000F9000000}"/>
    <hyperlink ref="G5742" r:id="rId251" xr:uid="{00000000-0004-0000-0400-0000FA000000}"/>
    <hyperlink ref="G5757" r:id="rId252" xr:uid="{00000000-0004-0000-0400-0000FB000000}"/>
    <hyperlink ref="H5797" r:id="rId253" xr:uid="{00000000-0004-0000-0400-0000FC000000}"/>
    <hyperlink ref="H5798" r:id="rId254" xr:uid="{00000000-0004-0000-0400-0000FD000000}"/>
    <hyperlink ref="G5827" r:id="rId255" xr:uid="{00000000-0004-0000-0400-0000FE000000}"/>
    <hyperlink ref="G5866" r:id="rId256" xr:uid="{00000000-0004-0000-0400-0000FF000000}"/>
    <hyperlink ref="G5868" r:id="rId257" xr:uid="{00000000-0004-0000-0400-000000010000}"/>
    <hyperlink ref="G5917" r:id="rId258" xr:uid="{00000000-0004-0000-0400-000001010000}"/>
    <hyperlink ref="G5920" r:id="rId259" xr:uid="{00000000-0004-0000-0400-000002010000}"/>
    <hyperlink ref="G5926" r:id="rId260" xr:uid="{00000000-0004-0000-0400-000003010000}"/>
    <hyperlink ref="G5930" r:id="rId261" xr:uid="{00000000-0004-0000-0400-000004010000}"/>
    <hyperlink ref="H5951" r:id="rId262" xr:uid="{00000000-0004-0000-0400-000005010000}"/>
    <hyperlink ref="G5961" r:id="rId263" xr:uid="{00000000-0004-0000-0400-000006010000}"/>
    <hyperlink ref="G6006" r:id="rId264" xr:uid="{00000000-0004-0000-0400-000007010000}"/>
    <hyperlink ref="G6009" r:id="rId265" xr:uid="{00000000-0004-0000-0400-000008010000}"/>
    <hyperlink ref="G6010" r:id="rId266" xr:uid="{00000000-0004-0000-0400-000009010000}"/>
    <hyperlink ref="G6013" r:id="rId267" xr:uid="{00000000-0004-0000-0400-00000A010000}"/>
    <hyperlink ref="H6028" r:id="rId268" xr:uid="{00000000-0004-0000-0400-00000B010000}"/>
    <hyperlink ref="G6037" r:id="rId269" xr:uid="{00000000-0004-0000-0400-00000C010000}"/>
    <hyperlink ref="G6047" r:id="rId270" xr:uid="{00000000-0004-0000-0400-00000D010000}"/>
    <hyperlink ref="H6084" r:id="rId271" xr:uid="{00000000-0004-0000-0400-00000E010000}"/>
    <hyperlink ref="G6104" r:id="rId272" xr:uid="{00000000-0004-0000-0400-00000F010000}"/>
    <hyperlink ref="G6105" r:id="rId273" xr:uid="{00000000-0004-0000-0400-000010010000}"/>
    <hyperlink ref="G6106" r:id="rId274" xr:uid="{00000000-0004-0000-0400-000011010000}"/>
    <hyperlink ref="G6108" r:id="rId275" xr:uid="{00000000-0004-0000-0400-000012010000}"/>
    <hyperlink ref="G6117" r:id="rId276" xr:uid="{00000000-0004-0000-0400-000013010000}"/>
    <hyperlink ref="G6122" r:id="rId277" xr:uid="{00000000-0004-0000-0400-000014010000}"/>
    <hyperlink ref="G6123" r:id="rId278" xr:uid="{00000000-0004-0000-0400-000015010000}"/>
    <hyperlink ref="G6124" r:id="rId279" xr:uid="{00000000-0004-0000-0400-000016010000}"/>
    <hyperlink ref="G6131" r:id="rId280" xr:uid="{00000000-0004-0000-0400-000017010000}"/>
    <hyperlink ref="G6139" r:id="rId281" xr:uid="{00000000-0004-0000-0400-000018010000}"/>
    <hyperlink ref="G6140" r:id="rId282" xr:uid="{00000000-0004-0000-0400-000019010000}"/>
    <hyperlink ref="G6143" r:id="rId283" xr:uid="{00000000-0004-0000-0400-00001A010000}"/>
    <hyperlink ref="G6151" r:id="rId284" xr:uid="{00000000-0004-0000-0400-00001B010000}"/>
    <hyperlink ref="G6153" r:id="rId285" xr:uid="{00000000-0004-0000-0400-00001C010000}"/>
    <hyperlink ref="G6155" r:id="rId286" xr:uid="{00000000-0004-0000-0400-00001D010000}"/>
    <hyperlink ref="H6160" r:id="rId287" xr:uid="{00000000-0004-0000-0400-00001E010000}"/>
    <hyperlink ref="G6168" r:id="rId288" xr:uid="{00000000-0004-0000-0400-00001F010000}"/>
    <hyperlink ref="G6176" r:id="rId289" xr:uid="{00000000-0004-0000-0400-000020010000}"/>
    <hyperlink ref="G6179" r:id="rId290" xr:uid="{00000000-0004-0000-0400-000021010000}"/>
    <hyperlink ref="H6231" r:id="rId291" xr:uid="{00000000-0004-0000-0400-000022010000}"/>
    <hyperlink ref="H6273" r:id="rId292" xr:uid="{00000000-0004-0000-0400-000023010000}"/>
    <hyperlink ref="G6297" r:id="rId293" xr:uid="{00000000-0004-0000-0400-000024010000}"/>
    <hyperlink ref="G6298" r:id="rId294" xr:uid="{00000000-0004-0000-0400-000025010000}"/>
    <hyperlink ref="H6308" r:id="rId295" xr:uid="{00000000-0004-0000-0400-000026010000}"/>
    <hyperlink ref="H6309" r:id="rId296" xr:uid="{00000000-0004-0000-0400-000027010000}"/>
    <hyperlink ref="H6413" r:id="rId297" xr:uid="{00000000-0004-0000-0400-000028010000}"/>
    <hyperlink ref="H6416" r:id="rId298" xr:uid="{00000000-0004-0000-0400-000029010000}"/>
    <hyperlink ref="H6419" r:id="rId299" xr:uid="{00000000-0004-0000-0400-00002A010000}"/>
    <hyperlink ref="H6422" r:id="rId300" xr:uid="{00000000-0004-0000-0400-00002B010000}"/>
    <hyperlink ref="G6424" r:id="rId301" location="who-gaza-hospitals" xr:uid="{00000000-0004-0000-0400-00002C010000}"/>
    <hyperlink ref="G6444" r:id="rId302" xr:uid="{00000000-0004-0000-0400-00002D010000}"/>
    <hyperlink ref="G6450" r:id="rId303" xr:uid="{00000000-0004-0000-0400-00002E010000}"/>
    <hyperlink ref="G6457" r:id="rId304" xr:uid="{00000000-0004-0000-0400-00002F010000}"/>
    <hyperlink ref="G6461" r:id="rId305" xr:uid="{00000000-0004-0000-0400-000030010000}"/>
    <hyperlink ref="G6464" r:id="rId306" xr:uid="{00000000-0004-0000-0400-000031010000}"/>
    <hyperlink ref="G6465" r:id="rId307" xr:uid="{00000000-0004-0000-0400-000032010000}"/>
    <hyperlink ref="G6466" r:id="rId308" xr:uid="{00000000-0004-0000-0400-000033010000}"/>
    <hyperlink ref="G6469" r:id="rId309" xr:uid="{00000000-0004-0000-0400-000034010000}"/>
    <hyperlink ref="G6472" r:id="rId310" xr:uid="{00000000-0004-0000-0400-000035010000}"/>
    <hyperlink ref="G6478" r:id="rId311" xr:uid="{00000000-0004-0000-0400-000036010000}"/>
    <hyperlink ref="G6479" r:id="rId312" xr:uid="{00000000-0004-0000-0400-000037010000}"/>
    <hyperlink ref="G6480" r:id="rId313" xr:uid="{00000000-0004-0000-0400-000038010000}"/>
    <hyperlink ref="G6486" r:id="rId314" xr:uid="{00000000-0004-0000-0400-000039010000}"/>
    <hyperlink ref="H6488" r:id="rId315" xr:uid="{00000000-0004-0000-0400-00003A010000}"/>
    <hyperlink ref="G6489" r:id="rId316" location="erica-chenoweth" xr:uid="{00000000-0004-0000-0400-00003B010000}"/>
    <hyperlink ref="G6492" r:id="rId317" xr:uid="{00000000-0004-0000-0400-00003C010000}"/>
    <hyperlink ref="G6496" r:id="rId318" xr:uid="{00000000-0004-0000-0400-00003D010000}"/>
    <hyperlink ref="G6498" r:id="rId319" xr:uid="{00000000-0004-0000-0400-00003E010000}"/>
    <hyperlink ref="G6500" r:id="rId320" xr:uid="{00000000-0004-0000-0400-00003F010000}"/>
    <hyperlink ref="G6509" r:id="rId321" xr:uid="{00000000-0004-0000-0400-000040010000}"/>
    <hyperlink ref="G6560" r:id="rId322" xr:uid="{00000000-0004-0000-0400-000041010000}"/>
    <hyperlink ref="G6627" r:id="rId323" xr:uid="{00000000-0004-0000-0400-000042010000}"/>
    <hyperlink ref="H6630" r:id="rId324" xr:uid="{00000000-0004-0000-0400-000043010000}"/>
    <hyperlink ref="H6669" r:id="rId325" xr:uid="{00000000-0004-0000-0400-00004401000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1000"/>
  <sheetViews>
    <sheetView workbookViewId="0">
      <pane ySplit="1" topLeftCell="A2" activePane="bottomLeft" state="frozen"/>
      <selection pane="bottomLeft" activeCell="B3" sqref="B3"/>
    </sheetView>
  </sheetViews>
  <sheetFormatPr baseColWidth="10" defaultColWidth="14.44140625" defaultRowHeight="15" customHeight="1" x14ac:dyDescent="0.3"/>
  <cols>
    <col min="1" max="1" width="8.88671875" customWidth="1"/>
    <col min="2" max="2" width="18.88671875" customWidth="1"/>
    <col min="3" max="3" width="30.5546875" customWidth="1"/>
    <col min="4" max="4" width="33.109375" customWidth="1"/>
    <col min="5" max="5" width="39.33203125" customWidth="1"/>
    <col min="6" max="7" width="8.88671875" customWidth="1"/>
    <col min="8" max="12" width="8.88671875" hidden="1" customWidth="1"/>
    <col min="13" max="13" width="45.5546875" customWidth="1"/>
    <col min="14" max="14" width="8.88671875" customWidth="1"/>
    <col min="15" max="15" width="37.33203125" customWidth="1"/>
    <col min="16" max="18" width="8.88671875" customWidth="1"/>
    <col min="19" max="19" width="26" customWidth="1"/>
    <col min="20" max="20" width="29.6640625" customWidth="1"/>
    <col min="21" max="21" width="29" customWidth="1"/>
    <col min="22" max="22" width="27.109375" customWidth="1"/>
    <col min="23" max="23" width="14" customWidth="1"/>
    <col min="24" max="24" width="31.109375" customWidth="1"/>
    <col min="25" max="32" width="8.88671875" customWidth="1"/>
    <col min="33" max="33" width="16.88671875" customWidth="1"/>
    <col min="34" max="47" width="8.88671875" customWidth="1"/>
    <col min="48" max="48" width="9" customWidth="1"/>
    <col min="49" max="57" width="8.88671875" customWidth="1"/>
    <col min="58" max="59" width="33.5546875" customWidth="1"/>
  </cols>
  <sheetData>
    <row r="1" spans="1:59" ht="14.25" customHeight="1" x14ac:dyDescent="0.3">
      <c r="A1" s="11" t="s">
        <v>19627</v>
      </c>
      <c r="B1" s="11" t="s">
        <v>438</v>
      </c>
      <c r="C1" s="11" t="s">
        <v>19628</v>
      </c>
      <c r="D1" s="11" t="s">
        <v>19629</v>
      </c>
      <c r="E1" s="11" t="s">
        <v>19630</v>
      </c>
      <c r="F1" s="11" t="s">
        <v>19631</v>
      </c>
      <c r="G1" s="11" t="s">
        <v>19632</v>
      </c>
      <c r="H1" s="11" t="s">
        <v>19633</v>
      </c>
      <c r="I1" s="11" t="s">
        <v>19634</v>
      </c>
      <c r="J1" s="11" t="s">
        <v>19635</v>
      </c>
      <c r="K1" s="11" t="s">
        <v>19636</v>
      </c>
      <c r="L1" s="11" t="s">
        <v>19637</v>
      </c>
      <c r="M1" s="11" t="s">
        <v>19638</v>
      </c>
      <c r="N1" s="11" t="s">
        <v>19639</v>
      </c>
      <c r="O1" s="11" t="s">
        <v>19640</v>
      </c>
      <c r="P1" s="11" t="s">
        <v>19641</v>
      </c>
      <c r="Q1" s="11" t="s">
        <v>19642</v>
      </c>
      <c r="R1" s="11" t="s">
        <v>19643</v>
      </c>
      <c r="S1" s="30" t="s">
        <v>19644</v>
      </c>
      <c r="T1" s="11" t="s">
        <v>19645</v>
      </c>
      <c r="U1" s="11" t="s">
        <v>19646</v>
      </c>
      <c r="V1" s="11" t="s">
        <v>19647</v>
      </c>
      <c r="W1" s="11" t="s">
        <v>19648</v>
      </c>
      <c r="X1" s="11" t="s">
        <v>19649</v>
      </c>
      <c r="Y1" s="11" t="s">
        <v>19650</v>
      </c>
      <c r="Z1" s="11" t="s">
        <v>19651</v>
      </c>
      <c r="AA1" s="11" t="s">
        <v>19652</v>
      </c>
      <c r="AB1" s="11" t="s">
        <v>19653</v>
      </c>
      <c r="AC1" s="11" t="s">
        <v>19654</v>
      </c>
      <c r="AD1" s="11" t="s">
        <v>19655</v>
      </c>
      <c r="AE1" s="11" t="s">
        <v>19656</v>
      </c>
      <c r="AF1" s="11" t="s">
        <v>19657</v>
      </c>
      <c r="AG1" s="11" t="s">
        <v>19658</v>
      </c>
      <c r="AH1" s="11" t="s">
        <v>440</v>
      </c>
      <c r="AI1" s="11" t="s">
        <v>441</v>
      </c>
      <c r="AJ1" s="11" t="s">
        <v>19659</v>
      </c>
      <c r="AK1" s="11" t="s">
        <v>19660</v>
      </c>
      <c r="AL1" s="11" t="s">
        <v>19661</v>
      </c>
      <c r="AM1" s="11" t="s">
        <v>19662</v>
      </c>
      <c r="AN1" s="11" t="s">
        <v>19663</v>
      </c>
      <c r="AO1" s="11" t="s">
        <v>19664</v>
      </c>
      <c r="AP1" s="11" t="s">
        <v>19665</v>
      </c>
      <c r="AQ1" s="11" t="s">
        <v>443</v>
      </c>
      <c r="AR1" s="11" t="s">
        <v>19666</v>
      </c>
      <c r="AS1" s="11" t="s">
        <v>19667</v>
      </c>
      <c r="AT1" s="11" t="s">
        <v>19668</v>
      </c>
      <c r="AU1" s="11" t="s">
        <v>19669</v>
      </c>
      <c r="AV1" s="11" t="s">
        <v>19670</v>
      </c>
      <c r="AW1" s="11" t="s">
        <v>19671</v>
      </c>
      <c r="AX1" s="11" t="s">
        <v>19672</v>
      </c>
      <c r="AY1" s="11" t="s">
        <v>19673</v>
      </c>
      <c r="AZ1" s="11" t="s">
        <v>19674</v>
      </c>
      <c r="BA1" s="11" t="s">
        <v>19675</v>
      </c>
      <c r="BB1" s="11" t="s">
        <v>19676</v>
      </c>
      <c r="BC1" s="11" t="s">
        <v>19677</v>
      </c>
      <c r="BD1" s="11" t="s">
        <v>19678</v>
      </c>
      <c r="BE1" s="11" t="s">
        <v>19679</v>
      </c>
      <c r="BF1" s="11" t="s">
        <v>19680</v>
      </c>
      <c r="BG1" s="11" t="s">
        <v>19681</v>
      </c>
    </row>
    <row r="2" spans="1:59" ht="14.25" customHeight="1" x14ac:dyDescent="0.3">
      <c r="A2" s="11" t="s">
        <v>19682</v>
      </c>
      <c r="B2" s="11" t="s">
        <v>19683</v>
      </c>
      <c r="C2" s="11" t="s">
        <v>19684</v>
      </c>
      <c r="D2" s="11" t="s">
        <v>19685</v>
      </c>
      <c r="E2" s="11" t="s">
        <v>34</v>
      </c>
      <c r="F2" s="11" t="s">
        <v>19686</v>
      </c>
      <c r="G2" s="11" t="s">
        <v>19687</v>
      </c>
      <c r="H2" s="11" t="s">
        <v>435</v>
      </c>
      <c r="I2" s="11" t="s">
        <v>435</v>
      </c>
      <c r="J2" s="11" t="s">
        <v>435</v>
      </c>
      <c r="K2" s="11" t="s">
        <v>435</v>
      </c>
      <c r="L2" s="11" t="s">
        <v>435</v>
      </c>
      <c r="M2" s="11" t="s">
        <v>19688</v>
      </c>
      <c r="N2" s="11" t="s">
        <v>19689</v>
      </c>
      <c r="O2" s="11" t="s">
        <v>19690</v>
      </c>
      <c r="P2" s="11" t="s">
        <v>19691</v>
      </c>
      <c r="Q2" s="11" t="s">
        <v>19692</v>
      </c>
      <c r="R2" s="11" t="s">
        <v>19693</v>
      </c>
      <c r="S2" s="11">
        <v>317</v>
      </c>
      <c r="T2" s="11">
        <v>125</v>
      </c>
      <c r="U2" s="11">
        <v>131</v>
      </c>
      <c r="V2" s="11">
        <v>4</v>
      </c>
      <c r="W2" s="11">
        <v>139</v>
      </c>
      <c r="X2" s="11" t="s">
        <v>19694</v>
      </c>
      <c r="Y2" s="11" t="s">
        <v>19695</v>
      </c>
      <c r="Z2" s="11" t="s">
        <v>19696</v>
      </c>
      <c r="AA2" s="11" t="s">
        <v>19697</v>
      </c>
      <c r="AB2" s="11" t="s">
        <v>19698</v>
      </c>
      <c r="AC2" s="11" t="s">
        <v>435</v>
      </c>
      <c r="AD2" s="11" t="s">
        <v>19699</v>
      </c>
      <c r="AE2" s="11" t="s">
        <v>1991</v>
      </c>
      <c r="AF2" s="11" t="s">
        <v>19700</v>
      </c>
      <c r="AG2" s="11">
        <v>2021</v>
      </c>
      <c r="AH2" s="11">
        <v>164</v>
      </c>
      <c r="AI2" s="11" t="s">
        <v>435</v>
      </c>
      <c r="AJ2" s="11" t="s">
        <v>435</v>
      </c>
      <c r="AK2" s="11" t="s">
        <v>435</v>
      </c>
      <c r="AL2" s="11" t="s">
        <v>435</v>
      </c>
      <c r="AM2" s="11" t="s">
        <v>435</v>
      </c>
      <c r="AN2" s="11" t="s">
        <v>435</v>
      </c>
      <c r="AO2" s="11" t="s">
        <v>435</v>
      </c>
      <c r="AP2" s="11">
        <v>114006</v>
      </c>
      <c r="AQ2" s="11" t="s">
        <v>19701</v>
      </c>
      <c r="AR2" s="31" t="str">
        <f>HYPERLINK("http://dx.doi.org/10.1016/j.eswa.2020.114006","http://dx.doi.org/10.1016/j.eswa.2020.114006")</f>
        <v>http://dx.doi.org/10.1016/j.eswa.2020.114006</v>
      </c>
      <c r="AS2" s="11" t="s">
        <v>435</v>
      </c>
      <c r="AT2" s="11" t="s">
        <v>435</v>
      </c>
      <c r="AU2" s="11">
        <v>25</v>
      </c>
      <c r="AV2" s="11" t="s">
        <v>19702</v>
      </c>
      <c r="AW2" s="11" t="s">
        <v>19703</v>
      </c>
      <c r="AX2" s="11" t="s">
        <v>19704</v>
      </c>
      <c r="AY2" s="11" t="s">
        <v>19705</v>
      </c>
      <c r="AZ2" s="11" t="s">
        <v>435</v>
      </c>
      <c r="BA2" s="11" t="s">
        <v>435</v>
      </c>
      <c r="BB2" s="11" t="s">
        <v>435</v>
      </c>
      <c r="BC2" s="11" t="s">
        <v>435</v>
      </c>
      <c r="BD2" s="11" t="s">
        <v>19706</v>
      </c>
      <c r="BE2" s="11" t="s">
        <v>19707</v>
      </c>
      <c r="BF2" s="11" t="str">
        <f>HYPERLINK("https%3A%2F%2Fwww.webofscience.com%2Fwos%2Fwoscc%2Ffull-record%2FWOS:000599704300009","View Full Record in Web of Science")</f>
        <v>View Full Record in Web of Science</v>
      </c>
      <c r="BG2" s="11">
        <f t="shared" ref="BG2:BG71" si="0">T2/(2025-AG2+1)</f>
        <v>25</v>
      </c>
    </row>
    <row r="3" spans="1:59" ht="14.25" customHeight="1" x14ac:dyDescent="0.3">
      <c r="A3" s="11" t="s">
        <v>19682</v>
      </c>
      <c r="B3" s="11" t="s">
        <v>19708</v>
      </c>
      <c r="C3" s="11" t="s">
        <v>19709</v>
      </c>
      <c r="D3" s="11" t="s">
        <v>203</v>
      </c>
      <c r="E3" s="11" t="s">
        <v>132</v>
      </c>
      <c r="F3" s="11" t="s">
        <v>19686</v>
      </c>
      <c r="G3" s="11" t="s">
        <v>19687</v>
      </c>
      <c r="H3" s="11" t="s">
        <v>435</v>
      </c>
      <c r="I3" s="11" t="s">
        <v>435</v>
      </c>
      <c r="J3" s="11" t="s">
        <v>435</v>
      </c>
      <c r="K3" s="11" t="s">
        <v>435</v>
      </c>
      <c r="L3" s="11" t="s">
        <v>435</v>
      </c>
      <c r="M3" s="11" t="s">
        <v>19710</v>
      </c>
      <c r="N3" s="11" t="s">
        <v>19711</v>
      </c>
      <c r="O3" s="11" t="s">
        <v>19712</v>
      </c>
      <c r="P3" s="11" t="s">
        <v>19713</v>
      </c>
      <c r="Q3" s="11" t="s">
        <v>19714</v>
      </c>
      <c r="R3" s="11" t="s">
        <v>19715</v>
      </c>
      <c r="S3" s="11">
        <v>111</v>
      </c>
      <c r="T3" s="11">
        <v>209</v>
      </c>
      <c r="U3" s="11">
        <v>222</v>
      </c>
      <c r="V3" s="11">
        <v>8</v>
      </c>
      <c r="W3" s="11">
        <v>121</v>
      </c>
      <c r="X3" s="11" t="s">
        <v>19694</v>
      </c>
      <c r="Y3" s="11" t="s">
        <v>19695</v>
      </c>
      <c r="Z3" s="11" t="s">
        <v>19696</v>
      </c>
      <c r="AA3" s="11" t="s">
        <v>19716</v>
      </c>
      <c r="AB3" s="11" t="s">
        <v>19717</v>
      </c>
      <c r="AC3" s="11" t="s">
        <v>435</v>
      </c>
      <c r="AD3" s="11" t="s">
        <v>19718</v>
      </c>
      <c r="AE3" s="11" t="s">
        <v>7571</v>
      </c>
      <c r="AF3" s="11" t="s">
        <v>19719</v>
      </c>
      <c r="AG3" s="11">
        <v>2016</v>
      </c>
      <c r="AH3" s="11">
        <v>63</v>
      </c>
      <c r="AI3" s="11" t="s">
        <v>435</v>
      </c>
      <c r="AJ3" s="11" t="s">
        <v>435</v>
      </c>
      <c r="AK3" s="11" t="s">
        <v>435</v>
      </c>
      <c r="AL3" s="11" t="s">
        <v>435</v>
      </c>
      <c r="AM3" s="11" t="s">
        <v>435</v>
      </c>
      <c r="AN3" s="11">
        <v>433</v>
      </c>
      <c r="AO3" s="11">
        <v>443</v>
      </c>
      <c r="AP3" s="11" t="s">
        <v>435</v>
      </c>
      <c r="AQ3" s="11" t="s">
        <v>8947</v>
      </c>
      <c r="AR3" s="31" t="str">
        <f>HYPERLINK("http://dx.doi.org/10.1016/j.chb.2016.05.051","http://dx.doi.org/10.1016/j.chb.2016.05.051")</f>
        <v>http://dx.doi.org/10.1016/j.chb.2016.05.051</v>
      </c>
      <c r="AS3" s="11" t="s">
        <v>435</v>
      </c>
      <c r="AT3" s="11" t="s">
        <v>435</v>
      </c>
      <c r="AU3" s="11">
        <v>11</v>
      </c>
      <c r="AV3" s="11" t="s">
        <v>19720</v>
      </c>
      <c r="AW3" s="11" t="s">
        <v>19721</v>
      </c>
      <c r="AX3" s="11" t="s">
        <v>15131</v>
      </c>
      <c r="AY3" s="11" t="s">
        <v>19722</v>
      </c>
      <c r="AZ3" s="11" t="s">
        <v>435</v>
      </c>
      <c r="BA3" s="11" t="s">
        <v>435</v>
      </c>
      <c r="BB3" s="11" t="s">
        <v>435</v>
      </c>
      <c r="BC3" s="11" t="s">
        <v>435</v>
      </c>
      <c r="BD3" s="11" t="s">
        <v>19706</v>
      </c>
      <c r="BE3" s="11" t="s">
        <v>19723</v>
      </c>
      <c r="BF3" s="11" t="str">
        <f>HYPERLINK("https%3A%2F%2Fwww.webofscience.com%2Fwos%2Fwoscc%2Ffull-record%2FWOS:000382340000047","View Full Record in Web of Science")</f>
        <v>View Full Record in Web of Science</v>
      </c>
      <c r="BG3" s="11">
        <f t="shared" si="0"/>
        <v>20.9</v>
      </c>
    </row>
    <row r="4" spans="1:59" ht="14.25" customHeight="1" x14ac:dyDescent="0.3">
      <c r="A4" s="11" t="s">
        <v>19682</v>
      </c>
      <c r="B4" s="11" t="s">
        <v>19724</v>
      </c>
      <c r="C4" s="11" t="s">
        <v>19725</v>
      </c>
      <c r="D4" s="11" t="s">
        <v>135</v>
      </c>
      <c r="E4" s="11" t="s">
        <v>132</v>
      </c>
      <c r="F4" s="11" t="s">
        <v>19686</v>
      </c>
      <c r="G4" s="11" t="s">
        <v>19726</v>
      </c>
      <c r="H4" s="11" t="s">
        <v>435</v>
      </c>
      <c r="I4" s="11" t="s">
        <v>435</v>
      </c>
      <c r="J4" s="11" t="s">
        <v>435</v>
      </c>
      <c r="K4" s="11" t="s">
        <v>435</v>
      </c>
      <c r="L4" s="11" t="s">
        <v>435</v>
      </c>
      <c r="M4" s="11" t="s">
        <v>19727</v>
      </c>
      <c r="N4" s="11" t="s">
        <v>19728</v>
      </c>
      <c r="O4" s="11" t="s">
        <v>19729</v>
      </c>
      <c r="P4" s="11" t="s">
        <v>19730</v>
      </c>
      <c r="Q4" s="11" t="s">
        <v>19731</v>
      </c>
      <c r="R4" s="11" t="s">
        <v>19732</v>
      </c>
      <c r="S4" s="11">
        <v>56</v>
      </c>
      <c r="T4" s="11">
        <v>143</v>
      </c>
      <c r="U4" s="11">
        <v>152</v>
      </c>
      <c r="V4" s="11">
        <v>8</v>
      </c>
      <c r="W4" s="11">
        <v>115</v>
      </c>
      <c r="X4" s="11" t="s">
        <v>19694</v>
      </c>
      <c r="Y4" s="11" t="s">
        <v>19695</v>
      </c>
      <c r="Z4" s="11" t="s">
        <v>19696</v>
      </c>
      <c r="AA4" s="11" t="s">
        <v>19716</v>
      </c>
      <c r="AB4" s="11" t="s">
        <v>19717</v>
      </c>
      <c r="AC4" s="11" t="s">
        <v>435</v>
      </c>
      <c r="AD4" s="11" t="s">
        <v>19718</v>
      </c>
      <c r="AE4" s="11" t="s">
        <v>7571</v>
      </c>
      <c r="AF4" s="11" t="s">
        <v>19733</v>
      </c>
      <c r="AG4" s="11">
        <v>2019</v>
      </c>
      <c r="AH4" s="11">
        <v>93</v>
      </c>
      <c r="AI4" s="11" t="s">
        <v>435</v>
      </c>
      <c r="AJ4" s="11" t="s">
        <v>435</v>
      </c>
      <c r="AK4" s="11" t="s">
        <v>435</v>
      </c>
      <c r="AL4" s="11" t="s">
        <v>435</v>
      </c>
      <c r="AM4" s="11" t="s">
        <v>435</v>
      </c>
      <c r="AN4" s="11">
        <v>333</v>
      </c>
      <c r="AO4" s="11">
        <v>345</v>
      </c>
      <c r="AP4" s="11" t="s">
        <v>435</v>
      </c>
      <c r="AQ4" s="11" t="s">
        <v>623</v>
      </c>
      <c r="AR4" s="31" t="str">
        <f>HYPERLINK("http://dx.doi.org/10.1016/j.chb.2018.12.021","http://dx.doi.org/10.1016/j.chb.2018.12.021")</f>
        <v>http://dx.doi.org/10.1016/j.chb.2018.12.021</v>
      </c>
      <c r="AS4" s="11" t="s">
        <v>435</v>
      </c>
      <c r="AT4" s="11" t="s">
        <v>435</v>
      </c>
      <c r="AU4" s="11">
        <v>13</v>
      </c>
      <c r="AV4" s="11" t="s">
        <v>19720</v>
      </c>
      <c r="AW4" s="11" t="s">
        <v>19721</v>
      </c>
      <c r="AX4" s="11" t="s">
        <v>15131</v>
      </c>
      <c r="AY4" s="11" t="s">
        <v>19734</v>
      </c>
      <c r="AZ4" s="11" t="s">
        <v>435</v>
      </c>
      <c r="BA4" s="11" t="s">
        <v>435</v>
      </c>
      <c r="BB4" s="11" t="s">
        <v>435</v>
      </c>
      <c r="BC4" s="11" t="s">
        <v>435</v>
      </c>
      <c r="BD4" s="11" t="s">
        <v>19706</v>
      </c>
      <c r="BE4" s="11" t="s">
        <v>19735</v>
      </c>
      <c r="BF4" s="11" t="str">
        <f>HYPERLINK("https%3A%2F%2Fwww.webofscience.com%2Fwos%2Fwoscc%2Ffull-record%2FWOS:000457666400036","View Full Record in Web of Science")</f>
        <v>View Full Record in Web of Science</v>
      </c>
      <c r="BG4" s="11">
        <f t="shared" si="0"/>
        <v>20.428571428571427</v>
      </c>
    </row>
    <row r="5" spans="1:59" ht="14.25" customHeight="1" x14ac:dyDescent="0.3">
      <c r="A5" s="11" t="s">
        <v>19682</v>
      </c>
      <c r="B5" s="11" t="s">
        <v>19736</v>
      </c>
      <c r="C5" s="11" t="s">
        <v>19737</v>
      </c>
      <c r="D5" s="11" t="s">
        <v>184</v>
      </c>
      <c r="E5" s="11" t="s">
        <v>34</v>
      </c>
      <c r="F5" s="11" t="s">
        <v>19686</v>
      </c>
      <c r="G5" s="11" t="s">
        <v>19687</v>
      </c>
      <c r="H5" s="11" t="s">
        <v>435</v>
      </c>
      <c r="I5" s="11" t="s">
        <v>435</v>
      </c>
      <c r="J5" s="11" t="s">
        <v>435</v>
      </c>
      <c r="K5" s="11" t="s">
        <v>435</v>
      </c>
      <c r="L5" s="11" t="s">
        <v>435</v>
      </c>
      <c r="M5" s="11" t="s">
        <v>19738</v>
      </c>
      <c r="N5" s="11" t="s">
        <v>435</v>
      </c>
      <c r="O5" s="11" t="s">
        <v>19739</v>
      </c>
      <c r="P5" s="11" t="s">
        <v>19740</v>
      </c>
      <c r="Q5" s="11" t="s">
        <v>19741</v>
      </c>
      <c r="R5" s="11" t="s">
        <v>19742</v>
      </c>
      <c r="S5" s="11">
        <v>66</v>
      </c>
      <c r="T5" s="11">
        <v>79</v>
      </c>
      <c r="U5" s="11">
        <v>79</v>
      </c>
      <c r="V5" s="11">
        <v>3</v>
      </c>
      <c r="W5" s="11">
        <v>52</v>
      </c>
      <c r="X5" s="11" t="s">
        <v>19694</v>
      </c>
      <c r="Y5" s="11" t="s">
        <v>19695</v>
      </c>
      <c r="Z5" s="11" t="s">
        <v>19696</v>
      </c>
      <c r="AA5" s="11" t="s">
        <v>19697</v>
      </c>
      <c r="AB5" s="11" t="s">
        <v>19698</v>
      </c>
      <c r="AC5" s="11" t="s">
        <v>435</v>
      </c>
      <c r="AD5" s="11" t="s">
        <v>19699</v>
      </c>
      <c r="AE5" s="11" t="s">
        <v>1991</v>
      </c>
      <c r="AF5" s="11" t="s">
        <v>19743</v>
      </c>
      <c r="AG5" s="11">
        <v>2021</v>
      </c>
      <c r="AH5" s="11">
        <v>166</v>
      </c>
      <c r="AI5" s="11" t="s">
        <v>435</v>
      </c>
      <c r="AJ5" s="11" t="s">
        <v>435</v>
      </c>
      <c r="AK5" s="11" t="s">
        <v>435</v>
      </c>
      <c r="AL5" s="11" t="s">
        <v>435</v>
      </c>
      <c r="AM5" s="11" t="s">
        <v>435</v>
      </c>
      <c r="AN5" s="11" t="s">
        <v>435</v>
      </c>
      <c r="AO5" s="11" t="s">
        <v>435</v>
      </c>
      <c r="AP5" s="11">
        <v>114120</v>
      </c>
      <c r="AQ5" s="11" t="s">
        <v>2030</v>
      </c>
      <c r="AR5" s="31" t="str">
        <f>HYPERLINK("http://dx.doi.org/10.1016/j.eswa.2020.114120","http://dx.doi.org/10.1016/j.eswa.2020.114120")</f>
        <v>http://dx.doi.org/10.1016/j.eswa.2020.114120</v>
      </c>
      <c r="AS5" s="11" t="s">
        <v>435</v>
      </c>
      <c r="AT5" s="11" t="s">
        <v>435</v>
      </c>
      <c r="AU5" s="11">
        <v>10</v>
      </c>
      <c r="AV5" s="11" t="s">
        <v>19702</v>
      </c>
      <c r="AW5" s="11" t="s">
        <v>19744</v>
      </c>
      <c r="AX5" s="11" t="s">
        <v>19704</v>
      </c>
      <c r="AY5" s="11" t="s">
        <v>19745</v>
      </c>
      <c r="AZ5" s="11" t="s">
        <v>435</v>
      </c>
      <c r="BA5" s="11" t="s">
        <v>435</v>
      </c>
      <c r="BB5" s="11" t="s">
        <v>435</v>
      </c>
      <c r="BC5" s="11" t="s">
        <v>435</v>
      </c>
      <c r="BD5" s="11" t="s">
        <v>19706</v>
      </c>
      <c r="BE5" s="11" t="s">
        <v>19746</v>
      </c>
      <c r="BF5" s="11" t="str">
        <f>HYPERLINK("https%3A%2F%2Fwww.webofscience.com%2Fwos%2Fwoscc%2Ffull-record%2FWOS:000598522500001","View Full Record in Web of Science")</f>
        <v>View Full Record in Web of Science</v>
      </c>
      <c r="BG5" s="11">
        <f t="shared" si="0"/>
        <v>15.8</v>
      </c>
    </row>
    <row r="6" spans="1:59" ht="14.25" customHeight="1" x14ac:dyDescent="0.3">
      <c r="A6" s="11" t="s">
        <v>19682</v>
      </c>
      <c r="B6" s="11" t="s">
        <v>19747</v>
      </c>
      <c r="C6" s="11" t="s">
        <v>19748</v>
      </c>
      <c r="D6" s="11" t="s">
        <v>427</v>
      </c>
      <c r="E6" s="11" t="s">
        <v>43</v>
      </c>
      <c r="F6" s="11" t="s">
        <v>19686</v>
      </c>
      <c r="G6" s="11" t="s">
        <v>19687</v>
      </c>
      <c r="H6" s="11" t="s">
        <v>435</v>
      </c>
      <c r="I6" s="11" t="s">
        <v>435</v>
      </c>
      <c r="J6" s="11" t="s">
        <v>435</v>
      </c>
      <c r="K6" s="11" t="s">
        <v>435</v>
      </c>
      <c r="L6" s="11" t="s">
        <v>435</v>
      </c>
      <c r="M6" s="11" t="s">
        <v>19749</v>
      </c>
      <c r="N6" s="11" t="s">
        <v>435</v>
      </c>
      <c r="O6" s="11" t="s">
        <v>19750</v>
      </c>
      <c r="P6" s="11" t="s">
        <v>19751</v>
      </c>
      <c r="Q6" s="11" t="s">
        <v>19752</v>
      </c>
      <c r="R6" s="11" t="s">
        <v>19753</v>
      </c>
      <c r="S6" s="11">
        <v>58</v>
      </c>
      <c r="T6" s="11">
        <v>87</v>
      </c>
      <c r="U6" s="11">
        <v>90</v>
      </c>
      <c r="V6" s="11">
        <v>4</v>
      </c>
      <c r="W6" s="11">
        <v>89</v>
      </c>
      <c r="X6" s="11" t="s">
        <v>19754</v>
      </c>
      <c r="Y6" s="11" t="s">
        <v>19695</v>
      </c>
      <c r="Z6" s="11" t="s">
        <v>19755</v>
      </c>
      <c r="AA6" s="11" t="s">
        <v>19756</v>
      </c>
      <c r="AB6" s="11" t="s">
        <v>19757</v>
      </c>
      <c r="AC6" s="11" t="s">
        <v>435</v>
      </c>
      <c r="AD6" s="11" t="s">
        <v>19758</v>
      </c>
      <c r="AE6" s="11" t="s">
        <v>10060</v>
      </c>
      <c r="AF6" s="11" t="s">
        <v>19759</v>
      </c>
      <c r="AG6" s="11">
        <v>2020</v>
      </c>
      <c r="AH6" s="11">
        <v>57</v>
      </c>
      <c r="AI6" s="11">
        <v>3</v>
      </c>
      <c r="AJ6" s="11" t="s">
        <v>435</v>
      </c>
      <c r="AK6" s="11" t="s">
        <v>435</v>
      </c>
      <c r="AL6" s="11" t="s">
        <v>435</v>
      </c>
      <c r="AM6" s="11" t="s">
        <v>435</v>
      </c>
      <c r="AN6" s="11" t="s">
        <v>435</v>
      </c>
      <c r="AO6" s="11" t="s">
        <v>435</v>
      </c>
      <c r="AP6" s="11">
        <v>102087</v>
      </c>
      <c r="AQ6" s="11" t="s">
        <v>599</v>
      </c>
      <c r="AR6" s="31" t="str">
        <f>HYPERLINK("http://dx.doi.org/10.1016/j.ipm.2019.102087","http://dx.doi.org/10.1016/j.ipm.2019.102087")</f>
        <v>http://dx.doi.org/10.1016/j.ipm.2019.102087</v>
      </c>
      <c r="AS6" s="11" t="s">
        <v>435</v>
      </c>
      <c r="AT6" s="11" t="s">
        <v>435</v>
      </c>
      <c r="AU6" s="11">
        <v>16</v>
      </c>
      <c r="AV6" s="11" t="s">
        <v>19760</v>
      </c>
      <c r="AW6" s="11" t="s">
        <v>19703</v>
      </c>
      <c r="AX6" s="11" t="s">
        <v>19761</v>
      </c>
      <c r="AY6" s="11" t="s">
        <v>19762</v>
      </c>
      <c r="AZ6" s="11" t="s">
        <v>435</v>
      </c>
      <c r="BA6" s="11" t="s">
        <v>435</v>
      </c>
      <c r="BB6" s="11" t="s">
        <v>435</v>
      </c>
      <c r="BC6" s="11" t="s">
        <v>435</v>
      </c>
      <c r="BD6" s="11" t="s">
        <v>19706</v>
      </c>
      <c r="BE6" s="11" t="s">
        <v>19763</v>
      </c>
      <c r="BF6" s="11" t="str">
        <f>HYPERLINK("https%3A%2F%2Fwww.webofscience.com%2Fwos%2Fwoscc%2Ffull-record%2FWOS:000528550100008","View Full Record in Web of Science")</f>
        <v>View Full Record in Web of Science</v>
      </c>
      <c r="BG6" s="11">
        <f t="shared" si="0"/>
        <v>14.5</v>
      </c>
    </row>
    <row r="7" spans="1:59" ht="14.25" customHeight="1" x14ac:dyDescent="0.3">
      <c r="A7" s="11" t="s">
        <v>19682</v>
      </c>
      <c r="B7" s="11" t="s">
        <v>19764</v>
      </c>
      <c r="C7" s="11" t="s">
        <v>19765</v>
      </c>
      <c r="D7" s="11" t="s">
        <v>60</v>
      </c>
      <c r="E7" s="11" t="s">
        <v>61</v>
      </c>
      <c r="F7" s="11" t="s">
        <v>19686</v>
      </c>
      <c r="G7" s="11" t="s">
        <v>19687</v>
      </c>
      <c r="H7" s="11" t="s">
        <v>435</v>
      </c>
      <c r="I7" s="11" t="s">
        <v>435</v>
      </c>
      <c r="J7" s="11" t="s">
        <v>435</v>
      </c>
      <c r="K7" s="11" t="s">
        <v>435</v>
      </c>
      <c r="L7" s="11" t="s">
        <v>435</v>
      </c>
      <c r="M7" s="11" t="s">
        <v>19766</v>
      </c>
      <c r="N7" s="11" t="s">
        <v>19767</v>
      </c>
      <c r="O7" s="11" t="s">
        <v>19768</v>
      </c>
      <c r="P7" s="11" t="s">
        <v>19769</v>
      </c>
      <c r="Q7" s="11" t="s">
        <v>19770</v>
      </c>
      <c r="R7" s="11" t="s">
        <v>19771</v>
      </c>
      <c r="S7" s="11">
        <v>98</v>
      </c>
      <c r="T7" s="11">
        <v>86</v>
      </c>
      <c r="U7" s="11">
        <v>91</v>
      </c>
      <c r="V7" s="11">
        <v>2</v>
      </c>
      <c r="W7" s="11">
        <v>48</v>
      </c>
      <c r="X7" s="11" t="s">
        <v>19772</v>
      </c>
      <c r="Y7" s="11" t="s">
        <v>19773</v>
      </c>
      <c r="Z7" s="11" t="s">
        <v>19774</v>
      </c>
      <c r="AA7" s="11" t="s">
        <v>19775</v>
      </c>
      <c r="AB7" s="11" t="s">
        <v>19776</v>
      </c>
      <c r="AC7" s="11" t="s">
        <v>435</v>
      </c>
      <c r="AD7" s="11" t="s">
        <v>19777</v>
      </c>
      <c r="AE7" s="11" t="s">
        <v>19778</v>
      </c>
      <c r="AF7" s="11" t="s">
        <v>19779</v>
      </c>
      <c r="AG7" s="11">
        <v>2020</v>
      </c>
      <c r="AH7" s="11">
        <v>210</v>
      </c>
      <c r="AI7" s="11" t="s">
        <v>435</v>
      </c>
      <c r="AJ7" s="11" t="s">
        <v>435</v>
      </c>
      <c r="AK7" s="11" t="s">
        <v>435</v>
      </c>
      <c r="AL7" s="11" t="s">
        <v>435</v>
      </c>
      <c r="AM7" s="11" t="s">
        <v>435</v>
      </c>
      <c r="AN7" s="11" t="s">
        <v>435</v>
      </c>
      <c r="AO7" s="11" t="s">
        <v>435</v>
      </c>
      <c r="AP7" s="11">
        <v>106458</v>
      </c>
      <c r="AQ7" s="11" t="s">
        <v>9588</v>
      </c>
      <c r="AR7" s="31" t="str">
        <f>HYPERLINK("http://dx.doi.org/10.1016/j.knosys.2020.106458","http://dx.doi.org/10.1016/j.knosys.2020.106458")</f>
        <v>http://dx.doi.org/10.1016/j.knosys.2020.106458</v>
      </c>
      <c r="AS7" s="11" t="s">
        <v>435</v>
      </c>
      <c r="AT7" s="11" t="s">
        <v>435</v>
      </c>
      <c r="AU7" s="11">
        <v>21</v>
      </c>
      <c r="AV7" s="11" t="s">
        <v>19780</v>
      </c>
      <c r="AW7" s="11" t="s">
        <v>19744</v>
      </c>
      <c r="AX7" s="11" t="s">
        <v>6885</v>
      </c>
      <c r="AY7" s="11" t="s">
        <v>19781</v>
      </c>
      <c r="AZ7" s="11" t="s">
        <v>435</v>
      </c>
      <c r="BA7" s="11" t="s">
        <v>435</v>
      </c>
      <c r="BB7" s="11" t="s">
        <v>435</v>
      </c>
      <c r="BC7" s="11" t="s">
        <v>435</v>
      </c>
      <c r="BD7" s="11" t="s">
        <v>19706</v>
      </c>
      <c r="BE7" s="11" t="s">
        <v>19782</v>
      </c>
      <c r="BF7" s="11" t="str">
        <f>HYPERLINK("https%3A%2F%2Fwww.webofscience.com%2Fwos%2Fwoscc%2Ffull-record%2FWOS:000600972100009","View Full Record in Web of Science")</f>
        <v>View Full Record in Web of Science</v>
      </c>
      <c r="BG7" s="11">
        <f t="shared" si="0"/>
        <v>14.333333333333334</v>
      </c>
    </row>
    <row r="8" spans="1:59" ht="14.25" customHeight="1" x14ac:dyDescent="0.3">
      <c r="A8" s="11" t="s">
        <v>19682</v>
      </c>
      <c r="B8" s="11" t="s">
        <v>19783</v>
      </c>
      <c r="C8" s="11" t="s">
        <v>19784</v>
      </c>
      <c r="D8" s="11" t="s">
        <v>329</v>
      </c>
      <c r="E8" s="11" t="s">
        <v>43</v>
      </c>
      <c r="F8" s="11" t="s">
        <v>19686</v>
      </c>
      <c r="G8" s="11" t="s">
        <v>19687</v>
      </c>
      <c r="H8" s="11" t="s">
        <v>435</v>
      </c>
      <c r="I8" s="11" t="s">
        <v>435</v>
      </c>
      <c r="J8" s="11" t="s">
        <v>435</v>
      </c>
      <c r="K8" s="11" t="s">
        <v>435</v>
      </c>
      <c r="L8" s="11" t="s">
        <v>435</v>
      </c>
      <c r="M8" s="11" t="s">
        <v>19785</v>
      </c>
      <c r="N8" s="11" t="s">
        <v>19786</v>
      </c>
      <c r="O8" s="11" t="s">
        <v>19787</v>
      </c>
      <c r="P8" s="11" t="s">
        <v>19788</v>
      </c>
      <c r="Q8" s="11" t="s">
        <v>19789</v>
      </c>
      <c r="R8" s="11" t="s">
        <v>19790</v>
      </c>
      <c r="S8" s="11">
        <v>83</v>
      </c>
      <c r="T8" s="11">
        <v>83</v>
      </c>
      <c r="U8" s="11">
        <v>87</v>
      </c>
      <c r="V8" s="11">
        <v>5</v>
      </c>
      <c r="W8" s="11">
        <v>50</v>
      </c>
      <c r="X8" s="11" t="s">
        <v>19754</v>
      </c>
      <c r="Y8" s="11" t="s">
        <v>19791</v>
      </c>
      <c r="Z8" s="11" t="s">
        <v>19792</v>
      </c>
      <c r="AA8" s="11" t="s">
        <v>19756</v>
      </c>
      <c r="AB8" s="11" t="s">
        <v>19757</v>
      </c>
      <c r="AC8" s="11" t="s">
        <v>435</v>
      </c>
      <c r="AD8" s="11" t="s">
        <v>19758</v>
      </c>
      <c r="AE8" s="11" t="s">
        <v>10060</v>
      </c>
      <c r="AF8" s="11" t="s">
        <v>19793</v>
      </c>
      <c r="AG8" s="11">
        <v>2020</v>
      </c>
      <c r="AH8" s="11">
        <v>57</v>
      </c>
      <c r="AI8" s="11">
        <v>6</v>
      </c>
      <c r="AJ8" s="11" t="s">
        <v>435</v>
      </c>
      <c r="AK8" s="11" t="s">
        <v>435</v>
      </c>
      <c r="AL8" s="11" t="s">
        <v>435</v>
      </c>
      <c r="AM8" s="11" t="s">
        <v>435</v>
      </c>
      <c r="AN8" s="11" t="s">
        <v>435</v>
      </c>
      <c r="AO8" s="11" t="s">
        <v>435</v>
      </c>
      <c r="AP8" s="11">
        <v>102360</v>
      </c>
      <c r="AQ8" s="11" t="s">
        <v>4050</v>
      </c>
      <c r="AR8" s="31" t="str">
        <f>HYPERLINK("http://dx.doi.org/10.1016/j.ipm.2020.102360","http://dx.doi.org/10.1016/j.ipm.2020.102360")</f>
        <v>http://dx.doi.org/10.1016/j.ipm.2020.102360</v>
      </c>
      <c r="AS8" s="11" t="s">
        <v>435</v>
      </c>
      <c r="AT8" s="11" t="s">
        <v>435</v>
      </c>
      <c r="AU8" s="11">
        <v>29</v>
      </c>
      <c r="AV8" s="11" t="s">
        <v>19760</v>
      </c>
      <c r="AW8" s="11" t="s">
        <v>19703</v>
      </c>
      <c r="AX8" s="11" t="s">
        <v>19761</v>
      </c>
      <c r="AY8" s="11" t="s">
        <v>19794</v>
      </c>
      <c r="AZ8" s="11" t="s">
        <v>435</v>
      </c>
      <c r="BA8" s="11" t="s">
        <v>435</v>
      </c>
      <c r="BB8" s="11" t="s">
        <v>435</v>
      </c>
      <c r="BC8" s="11" t="s">
        <v>435</v>
      </c>
      <c r="BD8" s="11" t="s">
        <v>19706</v>
      </c>
      <c r="BE8" s="11" t="s">
        <v>19795</v>
      </c>
      <c r="BF8" s="11" t="str">
        <f>HYPERLINK("https%3A%2F%2Fwww.webofscience.com%2Fwos%2Fwoscc%2Ffull-record%2FWOS:000582206800074","View Full Record in Web of Science")</f>
        <v>View Full Record in Web of Science</v>
      </c>
      <c r="BG8" s="11">
        <f t="shared" si="0"/>
        <v>13.833333333333334</v>
      </c>
    </row>
    <row r="9" spans="1:59" ht="14.25" customHeight="1" x14ac:dyDescent="0.3">
      <c r="A9" s="11" t="s">
        <v>19682</v>
      </c>
      <c r="B9" s="11" t="s">
        <v>19796</v>
      </c>
      <c r="C9" s="11" t="s">
        <v>19797</v>
      </c>
      <c r="D9" s="11" t="s">
        <v>387</v>
      </c>
      <c r="E9" s="11" t="s">
        <v>34</v>
      </c>
      <c r="F9" s="11" t="s">
        <v>19686</v>
      </c>
      <c r="G9" s="11" t="s">
        <v>19687</v>
      </c>
      <c r="H9" s="11" t="s">
        <v>435</v>
      </c>
      <c r="I9" s="11" t="s">
        <v>435</v>
      </c>
      <c r="J9" s="11" t="s">
        <v>435</v>
      </c>
      <c r="K9" s="11" t="s">
        <v>435</v>
      </c>
      <c r="L9" s="11" t="s">
        <v>435</v>
      </c>
      <c r="M9" s="11" t="s">
        <v>19798</v>
      </c>
      <c r="N9" s="11" t="s">
        <v>19799</v>
      </c>
      <c r="O9" s="11" t="s">
        <v>19800</v>
      </c>
      <c r="P9" s="11" t="s">
        <v>19801</v>
      </c>
      <c r="Q9" s="11" t="s">
        <v>19802</v>
      </c>
      <c r="R9" s="11" t="s">
        <v>19803</v>
      </c>
      <c r="S9" s="11">
        <v>81</v>
      </c>
      <c r="T9" s="11">
        <v>45</v>
      </c>
      <c r="U9" s="11">
        <v>45</v>
      </c>
      <c r="V9" s="11">
        <v>1</v>
      </c>
      <c r="W9" s="11">
        <v>28</v>
      </c>
      <c r="X9" s="11" t="s">
        <v>19694</v>
      </c>
      <c r="Y9" s="11" t="s">
        <v>19695</v>
      </c>
      <c r="Z9" s="11" t="s">
        <v>19696</v>
      </c>
      <c r="AA9" s="11" t="s">
        <v>19697</v>
      </c>
      <c r="AB9" s="11" t="s">
        <v>19698</v>
      </c>
      <c r="AC9" s="11" t="s">
        <v>435</v>
      </c>
      <c r="AD9" s="11" t="s">
        <v>19699</v>
      </c>
      <c r="AE9" s="11" t="s">
        <v>1991</v>
      </c>
      <c r="AF9" s="11" t="s">
        <v>19804</v>
      </c>
      <c r="AG9" s="11">
        <v>2022</v>
      </c>
      <c r="AH9" s="11">
        <v>193</v>
      </c>
      <c r="AI9" s="11" t="s">
        <v>435</v>
      </c>
      <c r="AJ9" s="11" t="s">
        <v>435</v>
      </c>
      <c r="AK9" s="11" t="s">
        <v>435</v>
      </c>
      <c r="AL9" s="11" t="s">
        <v>435</v>
      </c>
      <c r="AM9" s="11" t="s">
        <v>435</v>
      </c>
      <c r="AN9" s="11" t="s">
        <v>435</v>
      </c>
      <c r="AO9" s="11" t="s">
        <v>435</v>
      </c>
      <c r="AP9" s="11">
        <v>116398</v>
      </c>
      <c r="AQ9" s="11" t="s">
        <v>19805</v>
      </c>
      <c r="AR9" s="31" t="str">
        <f>HYPERLINK("http://dx.doi.org/10.1016/j.eswa.2021.116398","http://dx.doi.org/10.1016/j.eswa.2021.116398")</f>
        <v>http://dx.doi.org/10.1016/j.eswa.2021.116398</v>
      </c>
      <c r="AS9" s="11" t="s">
        <v>435</v>
      </c>
      <c r="AT9" s="11" t="s">
        <v>19806</v>
      </c>
      <c r="AU9" s="11">
        <v>18</v>
      </c>
      <c r="AV9" s="11" t="s">
        <v>19702</v>
      </c>
      <c r="AW9" s="11" t="s">
        <v>19744</v>
      </c>
      <c r="AX9" s="11" t="s">
        <v>19704</v>
      </c>
      <c r="AY9" s="11" t="s">
        <v>19807</v>
      </c>
      <c r="AZ9" s="11" t="s">
        <v>435</v>
      </c>
      <c r="BA9" s="11" t="s">
        <v>19808</v>
      </c>
      <c r="BB9" s="11" t="s">
        <v>435</v>
      </c>
      <c r="BC9" s="11" t="s">
        <v>435</v>
      </c>
      <c r="BD9" s="11" t="s">
        <v>19706</v>
      </c>
      <c r="BE9" s="11" t="s">
        <v>19809</v>
      </c>
      <c r="BF9" s="11" t="str">
        <f>HYPERLINK("https%3A%2F%2Fwww.webofscience.com%2Fwos%2Fwoscc%2Ffull-record%2FWOS:000800275400002","View Full Record in Web of Science")</f>
        <v>View Full Record in Web of Science</v>
      </c>
      <c r="BG9" s="11">
        <f t="shared" si="0"/>
        <v>11.25</v>
      </c>
    </row>
    <row r="10" spans="1:59" ht="14.25" customHeight="1" x14ac:dyDescent="0.3">
      <c r="A10" s="11" t="s">
        <v>19682</v>
      </c>
      <c r="B10" s="11" t="s">
        <v>19810</v>
      </c>
      <c r="C10" s="11" t="s">
        <v>19811</v>
      </c>
      <c r="D10" s="11" t="s">
        <v>207</v>
      </c>
      <c r="E10" s="11" t="s">
        <v>176</v>
      </c>
      <c r="F10" s="11" t="s">
        <v>19686</v>
      </c>
      <c r="G10" s="11" t="s">
        <v>19687</v>
      </c>
      <c r="H10" s="11" t="s">
        <v>435</v>
      </c>
      <c r="I10" s="11" t="s">
        <v>435</v>
      </c>
      <c r="J10" s="11" t="s">
        <v>435</v>
      </c>
      <c r="K10" s="11" t="s">
        <v>435</v>
      </c>
      <c r="L10" s="11" t="s">
        <v>435</v>
      </c>
      <c r="M10" s="11" t="s">
        <v>19812</v>
      </c>
      <c r="N10" s="11" t="s">
        <v>19813</v>
      </c>
      <c r="O10" s="11" t="s">
        <v>19814</v>
      </c>
      <c r="P10" s="11" t="s">
        <v>19815</v>
      </c>
      <c r="Q10" s="11" t="s">
        <v>19816</v>
      </c>
      <c r="R10" s="11" t="s">
        <v>19817</v>
      </c>
      <c r="S10" s="11">
        <v>87</v>
      </c>
      <c r="T10" s="11">
        <v>33</v>
      </c>
      <c r="U10" s="11">
        <v>33</v>
      </c>
      <c r="V10" s="11">
        <v>10</v>
      </c>
      <c r="W10" s="11">
        <v>92</v>
      </c>
      <c r="X10" s="11" t="s">
        <v>19818</v>
      </c>
      <c r="Y10" s="11" t="s">
        <v>19819</v>
      </c>
      <c r="Z10" s="11" t="s">
        <v>19820</v>
      </c>
      <c r="AA10" s="11" t="s">
        <v>19821</v>
      </c>
      <c r="AB10" s="11" t="s">
        <v>19822</v>
      </c>
      <c r="AC10" s="11" t="s">
        <v>435</v>
      </c>
      <c r="AD10" s="11" t="s">
        <v>19823</v>
      </c>
      <c r="AE10" s="11" t="s">
        <v>19824</v>
      </c>
      <c r="AF10" s="11" t="s">
        <v>19733</v>
      </c>
      <c r="AG10" s="11">
        <v>2023</v>
      </c>
      <c r="AH10" s="11">
        <v>25</v>
      </c>
      <c r="AI10" s="11">
        <v>2</v>
      </c>
      <c r="AJ10" s="11" t="s">
        <v>435</v>
      </c>
      <c r="AK10" s="11" t="s">
        <v>435</v>
      </c>
      <c r="AL10" s="11" t="s">
        <v>19825</v>
      </c>
      <c r="AM10" s="11" t="s">
        <v>435</v>
      </c>
      <c r="AN10" s="11">
        <v>743</v>
      </c>
      <c r="AO10" s="11">
        <v>773</v>
      </c>
      <c r="AP10" s="11" t="s">
        <v>435</v>
      </c>
      <c r="AQ10" s="11" t="s">
        <v>9117</v>
      </c>
      <c r="AR10" s="31" t="str">
        <f>HYPERLINK("http://dx.doi.org/10.1007/s10796-021-10234-5","http://dx.doi.org/10.1007/s10796-021-10234-5")</f>
        <v>http://dx.doi.org/10.1007/s10796-021-10234-5</v>
      </c>
      <c r="AS10" s="11" t="s">
        <v>435</v>
      </c>
      <c r="AT10" s="11" t="s">
        <v>19826</v>
      </c>
      <c r="AU10" s="11">
        <v>31</v>
      </c>
      <c r="AV10" s="11" t="s">
        <v>19827</v>
      </c>
      <c r="AW10" s="11" t="s">
        <v>19744</v>
      </c>
      <c r="AX10" s="11" t="s">
        <v>6885</v>
      </c>
      <c r="AY10" s="11" t="s">
        <v>19828</v>
      </c>
      <c r="AZ10" s="11" t="s">
        <v>435</v>
      </c>
      <c r="BA10" s="11" t="s">
        <v>19829</v>
      </c>
      <c r="BB10" s="11" t="s">
        <v>435</v>
      </c>
      <c r="BC10" s="11" t="s">
        <v>435</v>
      </c>
      <c r="BD10" s="11" t="s">
        <v>19706</v>
      </c>
      <c r="BE10" s="11" t="s">
        <v>19830</v>
      </c>
      <c r="BF10" s="11" t="str">
        <f>HYPERLINK("https%3A%2F%2Fwww.webofscience.com%2Fwos%2Fwoscc%2Ffull-record%2FWOS:000763268500005","View Full Record in Web of Science")</f>
        <v>View Full Record in Web of Science</v>
      </c>
      <c r="BG10" s="11">
        <f t="shared" si="0"/>
        <v>11</v>
      </c>
    </row>
    <row r="11" spans="1:59" ht="14.25" customHeight="1" x14ac:dyDescent="0.3">
      <c r="A11" s="11" t="s">
        <v>19682</v>
      </c>
      <c r="B11" s="11" t="s">
        <v>19831</v>
      </c>
      <c r="C11" s="11" t="s">
        <v>19832</v>
      </c>
      <c r="D11" s="11" t="s">
        <v>322</v>
      </c>
      <c r="E11" s="11" t="s">
        <v>43</v>
      </c>
      <c r="F11" s="11" t="s">
        <v>19686</v>
      </c>
      <c r="G11" s="11" t="s">
        <v>19687</v>
      </c>
      <c r="H11" s="11" t="s">
        <v>435</v>
      </c>
      <c r="I11" s="11" t="s">
        <v>435</v>
      </c>
      <c r="J11" s="11" t="s">
        <v>435</v>
      </c>
      <c r="K11" s="11" t="s">
        <v>435</v>
      </c>
      <c r="L11" s="11" t="s">
        <v>435</v>
      </c>
      <c r="M11" s="11" t="s">
        <v>19833</v>
      </c>
      <c r="N11" s="11" t="s">
        <v>435</v>
      </c>
      <c r="O11" s="11" t="s">
        <v>19834</v>
      </c>
      <c r="P11" s="11" t="s">
        <v>19835</v>
      </c>
      <c r="Q11" s="11" t="s">
        <v>19836</v>
      </c>
      <c r="R11" s="11" t="s">
        <v>19837</v>
      </c>
      <c r="S11" s="11">
        <v>64</v>
      </c>
      <c r="T11" s="11">
        <v>49</v>
      </c>
      <c r="U11" s="11">
        <v>49</v>
      </c>
      <c r="V11" s="11">
        <v>3</v>
      </c>
      <c r="W11" s="11">
        <v>52</v>
      </c>
      <c r="X11" s="11" t="s">
        <v>19754</v>
      </c>
      <c r="Y11" s="11" t="s">
        <v>19791</v>
      </c>
      <c r="Z11" s="11" t="s">
        <v>19792</v>
      </c>
      <c r="AA11" s="11" t="s">
        <v>19756</v>
      </c>
      <c r="AB11" s="11" t="s">
        <v>19757</v>
      </c>
      <c r="AC11" s="11" t="s">
        <v>435</v>
      </c>
      <c r="AD11" s="11" t="s">
        <v>19758</v>
      </c>
      <c r="AE11" s="11" t="s">
        <v>10060</v>
      </c>
      <c r="AF11" s="11" t="s">
        <v>19838</v>
      </c>
      <c r="AG11" s="11">
        <v>2021</v>
      </c>
      <c r="AH11" s="11">
        <v>58</v>
      </c>
      <c r="AI11" s="11">
        <v>4</v>
      </c>
      <c r="AJ11" s="11" t="s">
        <v>435</v>
      </c>
      <c r="AK11" s="11" t="s">
        <v>435</v>
      </c>
      <c r="AL11" s="11" t="s">
        <v>435</v>
      </c>
      <c r="AM11" s="11" t="s">
        <v>435</v>
      </c>
      <c r="AN11" s="11" t="s">
        <v>435</v>
      </c>
      <c r="AO11" s="11" t="s">
        <v>435</v>
      </c>
      <c r="AP11" s="11">
        <v>102600</v>
      </c>
      <c r="AQ11" s="11" t="s">
        <v>3915</v>
      </c>
      <c r="AR11" s="31" t="str">
        <f>HYPERLINK("http://dx.doi.org/10.1016/j.ipm.2021.102600","http://dx.doi.org/10.1016/j.ipm.2021.102600")</f>
        <v>http://dx.doi.org/10.1016/j.ipm.2021.102600</v>
      </c>
      <c r="AS11" s="11" t="s">
        <v>435</v>
      </c>
      <c r="AT11" s="11" t="s">
        <v>19839</v>
      </c>
      <c r="AU11" s="11">
        <v>12</v>
      </c>
      <c r="AV11" s="11" t="s">
        <v>19760</v>
      </c>
      <c r="AW11" s="11" t="s">
        <v>19703</v>
      </c>
      <c r="AX11" s="11" t="s">
        <v>19761</v>
      </c>
      <c r="AY11" s="11" t="s">
        <v>19840</v>
      </c>
      <c r="AZ11" s="11" t="s">
        <v>435</v>
      </c>
      <c r="BA11" s="11" t="s">
        <v>19841</v>
      </c>
      <c r="BB11" s="11" t="s">
        <v>435</v>
      </c>
      <c r="BC11" s="11" t="s">
        <v>435</v>
      </c>
      <c r="BD11" s="11" t="s">
        <v>19706</v>
      </c>
      <c r="BE11" s="11" t="s">
        <v>19842</v>
      </c>
      <c r="BF11" s="11" t="str">
        <f>HYPERLINK("https%3A%2F%2Fwww.webofscience.com%2Fwos%2Fwoscc%2Ffull-record%2FWOS:000658372100038","View Full Record in Web of Science")</f>
        <v>View Full Record in Web of Science</v>
      </c>
      <c r="BG11" s="11">
        <f t="shared" si="0"/>
        <v>9.8000000000000007</v>
      </c>
    </row>
    <row r="12" spans="1:59" ht="14.25" customHeight="1" x14ac:dyDescent="0.3">
      <c r="A12" s="11" t="s">
        <v>19682</v>
      </c>
      <c r="B12" s="11" t="s">
        <v>19783</v>
      </c>
      <c r="C12" s="11" t="s">
        <v>19784</v>
      </c>
      <c r="D12" s="11" t="s">
        <v>66</v>
      </c>
      <c r="E12" s="11" t="s">
        <v>43</v>
      </c>
      <c r="F12" s="11" t="s">
        <v>19686</v>
      </c>
      <c r="G12" s="11" t="s">
        <v>19687</v>
      </c>
      <c r="H12" s="11" t="s">
        <v>435</v>
      </c>
      <c r="I12" s="11" t="s">
        <v>435</v>
      </c>
      <c r="J12" s="11" t="s">
        <v>435</v>
      </c>
      <c r="K12" s="11" t="s">
        <v>435</v>
      </c>
      <c r="L12" s="11" t="s">
        <v>435</v>
      </c>
      <c r="M12" s="11" t="s">
        <v>19843</v>
      </c>
      <c r="N12" s="11" t="s">
        <v>19844</v>
      </c>
      <c r="O12" s="11" t="s">
        <v>19845</v>
      </c>
      <c r="P12" s="11" t="s">
        <v>19788</v>
      </c>
      <c r="Q12" s="11" t="s">
        <v>19789</v>
      </c>
      <c r="R12" s="11" t="s">
        <v>19790</v>
      </c>
      <c r="S12" s="11">
        <v>77</v>
      </c>
      <c r="T12" s="11">
        <v>48</v>
      </c>
      <c r="U12" s="11">
        <v>49</v>
      </c>
      <c r="V12" s="11">
        <v>4</v>
      </c>
      <c r="W12" s="11">
        <v>41</v>
      </c>
      <c r="X12" s="11" t="s">
        <v>19754</v>
      </c>
      <c r="Y12" s="11" t="s">
        <v>19791</v>
      </c>
      <c r="Z12" s="11" t="s">
        <v>19792</v>
      </c>
      <c r="AA12" s="11" t="s">
        <v>19756</v>
      </c>
      <c r="AB12" s="11" t="s">
        <v>19757</v>
      </c>
      <c r="AC12" s="11" t="s">
        <v>435</v>
      </c>
      <c r="AD12" s="11" t="s">
        <v>19758</v>
      </c>
      <c r="AE12" s="11" t="s">
        <v>10060</v>
      </c>
      <c r="AF12" s="11" t="s">
        <v>19838</v>
      </c>
      <c r="AG12" s="11">
        <v>2021</v>
      </c>
      <c r="AH12" s="11">
        <v>58</v>
      </c>
      <c r="AI12" s="11">
        <v>4</v>
      </c>
      <c r="AJ12" s="11" t="s">
        <v>435</v>
      </c>
      <c r="AK12" s="11" t="s">
        <v>435</v>
      </c>
      <c r="AL12" s="11" t="s">
        <v>435</v>
      </c>
      <c r="AM12" s="11" t="s">
        <v>435</v>
      </c>
      <c r="AN12" s="11" t="s">
        <v>435</v>
      </c>
      <c r="AO12" s="11" t="s">
        <v>435</v>
      </c>
      <c r="AP12" s="11">
        <v>102544</v>
      </c>
      <c r="AQ12" s="11" t="s">
        <v>720</v>
      </c>
      <c r="AR12" s="31" t="str">
        <f>HYPERLINK("http://dx.doi.org/10.1016/j.ipm.2021.102544","http://dx.doi.org/10.1016/j.ipm.2021.102544")</f>
        <v>http://dx.doi.org/10.1016/j.ipm.2021.102544</v>
      </c>
      <c r="AS12" s="11" t="s">
        <v>435</v>
      </c>
      <c r="AT12" s="11" t="s">
        <v>19846</v>
      </c>
      <c r="AU12" s="11">
        <v>19</v>
      </c>
      <c r="AV12" s="11" t="s">
        <v>19760</v>
      </c>
      <c r="AW12" s="11" t="s">
        <v>19703</v>
      </c>
      <c r="AX12" s="11" t="s">
        <v>19761</v>
      </c>
      <c r="AY12" s="11" t="s">
        <v>19840</v>
      </c>
      <c r="AZ12" s="11" t="s">
        <v>435</v>
      </c>
      <c r="BA12" s="11" t="s">
        <v>435</v>
      </c>
      <c r="BB12" s="11" t="s">
        <v>435</v>
      </c>
      <c r="BC12" s="11" t="s">
        <v>435</v>
      </c>
      <c r="BD12" s="11" t="s">
        <v>19706</v>
      </c>
      <c r="BE12" s="11" t="s">
        <v>19847</v>
      </c>
      <c r="BF12" s="11" t="str">
        <f>HYPERLINK("https%3A%2F%2Fwww.webofscience.com%2Fwos%2Fwoscc%2Ffull-record%2FWOS:000658372100003","View Full Record in Web of Science")</f>
        <v>View Full Record in Web of Science</v>
      </c>
      <c r="BG12" s="11">
        <f t="shared" si="0"/>
        <v>9.6</v>
      </c>
    </row>
    <row r="13" spans="1:59" ht="14.25" customHeight="1" x14ac:dyDescent="0.3">
      <c r="A13" s="11" t="s">
        <v>19682</v>
      </c>
      <c r="B13" s="11" t="s">
        <v>19848</v>
      </c>
      <c r="C13" s="11" t="s">
        <v>19849</v>
      </c>
      <c r="D13" s="11" t="s">
        <v>215</v>
      </c>
      <c r="E13" s="11" t="s">
        <v>34</v>
      </c>
      <c r="F13" s="11" t="s">
        <v>19686</v>
      </c>
      <c r="G13" s="11" t="s">
        <v>19687</v>
      </c>
      <c r="H13" s="11" t="s">
        <v>435</v>
      </c>
      <c r="I13" s="11" t="s">
        <v>435</v>
      </c>
      <c r="J13" s="11" t="s">
        <v>435</v>
      </c>
      <c r="K13" s="11" t="s">
        <v>435</v>
      </c>
      <c r="L13" s="11" t="s">
        <v>435</v>
      </c>
      <c r="M13" s="11" t="s">
        <v>19850</v>
      </c>
      <c r="N13" s="11" t="s">
        <v>435</v>
      </c>
      <c r="O13" s="11" t="s">
        <v>19851</v>
      </c>
      <c r="P13" s="11" t="s">
        <v>19852</v>
      </c>
      <c r="Q13" s="11" t="s">
        <v>19853</v>
      </c>
      <c r="R13" s="11" t="s">
        <v>19854</v>
      </c>
      <c r="S13" s="11">
        <v>50</v>
      </c>
      <c r="T13" s="11">
        <v>56</v>
      </c>
      <c r="U13" s="11">
        <v>59</v>
      </c>
      <c r="V13" s="11">
        <v>6</v>
      </c>
      <c r="W13" s="11">
        <v>138</v>
      </c>
      <c r="X13" s="11" t="s">
        <v>19694</v>
      </c>
      <c r="Y13" s="11" t="s">
        <v>19695</v>
      </c>
      <c r="Z13" s="11" t="s">
        <v>19696</v>
      </c>
      <c r="AA13" s="11" t="s">
        <v>19697</v>
      </c>
      <c r="AB13" s="11" t="s">
        <v>19698</v>
      </c>
      <c r="AC13" s="11" t="s">
        <v>435</v>
      </c>
      <c r="AD13" s="11" t="s">
        <v>19699</v>
      </c>
      <c r="AE13" s="11" t="s">
        <v>1991</v>
      </c>
      <c r="AF13" s="11" t="s">
        <v>19855</v>
      </c>
      <c r="AG13" s="11">
        <v>2020</v>
      </c>
      <c r="AH13" s="11">
        <v>161</v>
      </c>
      <c r="AI13" s="11" t="s">
        <v>435</v>
      </c>
      <c r="AJ13" s="11" t="s">
        <v>435</v>
      </c>
      <c r="AK13" s="11" t="s">
        <v>435</v>
      </c>
      <c r="AL13" s="11" t="s">
        <v>435</v>
      </c>
      <c r="AM13" s="11" t="s">
        <v>435</v>
      </c>
      <c r="AN13" s="11" t="s">
        <v>435</v>
      </c>
      <c r="AO13" s="11" t="s">
        <v>435</v>
      </c>
      <c r="AP13" s="11">
        <v>113725</v>
      </c>
      <c r="AQ13" s="11" t="s">
        <v>1992</v>
      </c>
      <c r="AR13" s="31" t="str">
        <f>HYPERLINK("http://dx.doi.org/10.1016/j.eswa.2020.113725","http://dx.doi.org/10.1016/j.eswa.2020.113725")</f>
        <v>http://dx.doi.org/10.1016/j.eswa.2020.113725</v>
      </c>
      <c r="AS13" s="11" t="s">
        <v>435</v>
      </c>
      <c r="AT13" s="11" t="s">
        <v>435</v>
      </c>
      <c r="AU13" s="11">
        <v>11</v>
      </c>
      <c r="AV13" s="11" t="s">
        <v>19702</v>
      </c>
      <c r="AW13" s="11" t="s">
        <v>19703</v>
      </c>
      <c r="AX13" s="11" t="s">
        <v>19704</v>
      </c>
      <c r="AY13" s="11" t="s">
        <v>19856</v>
      </c>
      <c r="AZ13" s="11" t="s">
        <v>435</v>
      </c>
      <c r="BA13" s="11" t="s">
        <v>435</v>
      </c>
      <c r="BB13" s="11" t="s">
        <v>435</v>
      </c>
      <c r="BC13" s="11" t="s">
        <v>435</v>
      </c>
      <c r="BD13" s="11" t="s">
        <v>19706</v>
      </c>
      <c r="BE13" s="11" t="s">
        <v>19857</v>
      </c>
      <c r="BF13" s="11" t="str">
        <f>HYPERLINK("https%3A%2F%2Fwww.webofscience.com%2Fwos%2Fwoscc%2Ffull-record%2FWOS:000576959400009","View Full Record in Web of Science")</f>
        <v>View Full Record in Web of Science</v>
      </c>
      <c r="BG13" s="11">
        <f t="shared" si="0"/>
        <v>9.3333333333333339</v>
      </c>
    </row>
    <row r="14" spans="1:59" ht="14.25" customHeight="1" x14ac:dyDescent="0.3">
      <c r="A14" s="11" t="s">
        <v>19682</v>
      </c>
      <c r="B14" s="11" t="s">
        <v>19858</v>
      </c>
      <c r="C14" s="11" t="s">
        <v>19859</v>
      </c>
      <c r="D14" s="11" t="s">
        <v>157</v>
      </c>
      <c r="E14" s="11" t="s">
        <v>43</v>
      </c>
      <c r="F14" s="11" t="s">
        <v>19686</v>
      </c>
      <c r="G14" s="11" t="s">
        <v>19687</v>
      </c>
      <c r="H14" s="11" t="s">
        <v>435</v>
      </c>
      <c r="I14" s="11" t="s">
        <v>435</v>
      </c>
      <c r="J14" s="11" t="s">
        <v>435</v>
      </c>
      <c r="K14" s="11" t="s">
        <v>435</v>
      </c>
      <c r="L14" s="11" t="s">
        <v>435</v>
      </c>
      <c r="M14" s="11" t="s">
        <v>19860</v>
      </c>
      <c r="N14" s="11" t="s">
        <v>19861</v>
      </c>
      <c r="O14" s="11" t="s">
        <v>19862</v>
      </c>
      <c r="P14" s="11" t="s">
        <v>19863</v>
      </c>
      <c r="Q14" s="11" t="s">
        <v>19864</v>
      </c>
      <c r="R14" s="11" t="s">
        <v>19865</v>
      </c>
      <c r="S14" s="11">
        <v>74</v>
      </c>
      <c r="T14" s="11">
        <v>37</v>
      </c>
      <c r="U14" s="11">
        <v>37</v>
      </c>
      <c r="V14" s="11">
        <v>3</v>
      </c>
      <c r="W14" s="11">
        <v>22</v>
      </c>
      <c r="X14" s="11" t="s">
        <v>19754</v>
      </c>
      <c r="Y14" s="11" t="s">
        <v>19791</v>
      </c>
      <c r="Z14" s="11" t="s">
        <v>19792</v>
      </c>
      <c r="AA14" s="11" t="s">
        <v>19756</v>
      </c>
      <c r="AB14" s="11" t="s">
        <v>19757</v>
      </c>
      <c r="AC14" s="11" t="s">
        <v>435</v>
      </c>
      <c r="AD14" s="11" t="s">
        <v>19758</v>
      </c>
      <c r="AE14" s="11" t="s">
        <v>10060</v>
      </c>
      <c r="AF14" s="11" t="s">
        <v>19866</v>
      </c>
      <c r="AG14" s="11">
        <v>2022</v>
      </c>
      <c r="AH14" s="11">
        <v>59</v>
      </c>
      <c r="AI14" s="11">
        <v>1</v>
      </c>
      <c r="AJ14" s="11" t="s">
        <v>435</v>
      </c>
      <c r="AK14" s="11" t="s">
        <v>435</v>
      </c>
      <c r="AL14" s="11" t="s">
        <v>435</v>
      </c>
      <c r="AM14" s="11" t="s">
        <v>435</v>
      </c>
      <c r="AN14" s="11" t="s">
        <v>435</v>
      </c>
      <c r="AO14" s="11" t="s">
        <v>435</v>
      </c>
      <c r="AP14" s="11">
        <v>102760</v>
      </c>
      <c r="AQ14" s="11" t="s">
        <v>10136</v>
      </c>
      <c r="AR14" s="31" t="str">
        <f>HYPERLINK("http://dx.doi.org/10.1016/j.ipm.2021.102760","http://dx.doi.org/10.1016/j.ipm.2021.102760")</f>
        <v>http://dx.doi.org/10.1016/j.ipm.2021.102760</v>
      </c>
      <c r="AS14" s="11" t="s">
        <v>435</v>
      </c>
      <c r="AT14" s="11" t="s">
        <v>19867</v>
      </c>
      <c r="AU14" s="11">
        <v>22</v>
      </c>
      <c r="AV14" s="11" t="s">
        <v>19760</v>
      </c>
      <c r="AW14" s="11" t="s">
        <v>19703</v>
      </c>
      <c r="AX14" s="11" t="s">
        <v>19761</v>
      </c>
      <c r="AY14" s="11" t="s">
        <v>19868</v>
      </c>
      <c r="AZ14" s="11" t="s">
        <v>435</v>
      </c>
      <c r="BA14" s="11" t="s">
        <v>435</v>
      </c>
      <c r="BB14" s="11" t="s">
        <v>435</v>
      </c>
      <c r="BC14" s="11" t="s">
        <v>435</v>
      </c>
      <c r="BD14" s="11" t="s">
        <v>19706</v>
      </c>
      <c r="BE14" s="11" t="s">
        <v>19869</v>
      </c>
      <c r="BF14" s="11" t="str">
        <f>HYPERLINK("https%3A%2F%2Fwww.webofscience.com%2Fwos%2Fwoscc%2Ffull-record%2FWOS:000734869000001","View Full Record in Web of Science")</f>
        <v>View Full Record in Web of Science</v>
      </c>
      <c r="BG14" s="11">
        <f t="shared" si="0"/>
        <v>9.25</v>
      </c>
    </row>
    <row r="15" spans="1:59" ht="14.25" customHeight="1" x14ac:dyDescent="0.3">
      <c r="A15" s="11" t="s">
        <v>19682</v>
      </c>
      <c r="B15" s="11" t="s">
        <v>19870</v>
      </c>
      <c r="C15" s="11" t="s">
        <v>19871</v>
      </c>
      <c r="D15" s="11" t="s">
        <v>192</v>
      </c>
      <c r="E15" s="11" t="s">
        <v>43</v>
      </c>
      <c r="F15" s="11" t="s">
        <v>19686</v>
      </c>
      <c r="G15" s="11" t="s">
        <v>19726</v>
      </c>
      <c r="H15" s="11" t="s">
        <v>435</v>
      </c>
      <c r="I15" s="11" t="s">
        <v>435</v>
      </c>
      <c r="J15" s="11" t="s">
        <v>435</v>
      </c>
      <c r="K15" s="11" t="s">
        <v>435</v>
      </c>
      <c r="L15" s="11" t="s">
        <v>435</v>
      </c>
      <c r="M15" s="11" t="s">
        <v>19872</v>
      </c>
      <c r="N15" s="11" t="s">
        <v>19873</v>
      </c>
      <c r="O15" s="11" t="s">
        <v>19874</v>
      </c>
      <c r="P15" s="11" t="s">
        <v>19875</v>
      </c>
      <c r="Q15" s="11" t="s">
        <v>19836</v>
      </c>
      <c r="R15" s="11" t="s">
        <v>19876</v>
      </c>
      <c r="S15" s="11">
        <v>162</v>
      </c>
      <c r="T15" s="11">
        <v>27</v>
      </c>
      <c r="U15" s="11">
        <v>27</v>
      </c>
      <c r="V15" s="11">
        <v>13</v>
      </c>
      <c r="W15" s="11">
        <v>55</v>
      </c>
      <c r="X15" s="11" t="s">
        <v>19754</v>
      </c>
      <c r="Y15" s="11" t="s">
        <v>19791</v>
      </c>
      <c r="Z15" s="11" t="s">
        <v>19792</v>
      </c>
      <c r="AA15" s="11" t="s">
        <v>19756</v>
      </c>
      <c r="AB15" s="11" t="s">
        <v>19757</v>
      </c>
      <c r="AC15" s="11" t="s">
        <v>435</v>
      </c>
      <c r="AD15" s="11" t="s">
        <v>19758</v>
      </c>
      <c r="AE15" s="11" t="s">
        <v>10060</v>
      </c>
      <c r="AF15" s="11" t="s">
        <v>19877</v>
      </c>
      <c r="AG15" s="11">
        <v>2023</v>
      </c>
      <c r="AH15" s="11">
        <v>60</v>
      </c>
      <c r="AI15" s="11">
        <v>5</v>
      </c>
      <c r="AJ15" s="11" t="s">
        <v>435</v>
      </c>
      <c r="AK15" s="11" t="s">
        <v>435</v>
      </c>
      <c r="AL15" s="11" t="s">
        <v>435</v>
      </c>
      <c r="AM15" s="11" t="s">
        <v>435</v>
      </c>
      <c r="AN15" s="11" t="s">
        <v>435</v>
      </c>
      <c r="AO15" s="11" t="s">
        <v>435</v>
      </c>
      <c r="AP15" s="11">
        <v>103454</v>
      </c>
      <c r="AQ15" s="11" t="s">
        <v>13273</v>
      </c>
      <c r="AR15" s="31" t="str">
        <f>HYPERLINK("http://dx.doi.org/10.1016/j.ipm.2023.103454","http://dx.doi.org/10.1016/j.ipm.2023.103454")</f>
        <v>http://dx.doi.org/10.1016/j.ipm.2023.103454</v>
      </c>
      <c r="AS15" s="11" t="s">
        <v>435</v>
      </c>
      <c r="AT15" s="11" t="s">
        <v>19878</v>
      </c>
      <c r="AU15" s="11">
        <v>44</v>
      </c>
      <c r="AV15" s="11" t="s">
        <v>19760</v>
      </c>
      <c r="AW15" s="11" t="s">
        <v>19703</v>
      </c>
      <c r="AX15" s="11" t="s">
        <v>19761</v>
      </c>
      <c r="AY15" s="11" t="s">
        <v>19879</v>
      </c>
      <c r="AZ15" s="11" t="s">
        <v>435</v>
      </c>
      <c r="BA15" s="11" t="s">
        <v>19880</v>
      </c>
      <c r="BB15" s="11" t="s">
        <v>435</v>
      </c>
      <c r="BC15" s="11" t="s">
        <v>435</v>
      </c>
      <c r="BD15" s="11" t="s">
        <v>19706</v>
      </c>
      <c r="BE15" s="11" t="s">
        <v>19881</v>
      </c>
      <c r="BF15" s="11" t="str">
        <f>HYPERLINK("https%3A%2F%2Fwww.webofscience.com%2Fwos%2Fwoscc%2Ffull-record%2FWOS:001044319200001","View Full Record in Web of Science")</f>
        <v>View Full Record in Web of Science</v>
      </c>
      <c r="BG15" s="11">
        <f t="shared" si="0"/>
        <v>9</v>
      </c>
    </row>
    <row r="16" spans="1:59" ht="14.25" customHeight="1" x14ac:dyDescent="0.3">
      <c r="A16" s="11" t="s">
        <v>19682</v>
      </c>
      <c r="B16" s="11" t="s">
        <v>19882</v>
      </c>
      <c r="C16" s="11" t="s">
        <v>19883</v>
      </c>
      <c r="D16" s="11" t="s">
        <v>200</v>
      </c>
      <c r="E16" s="11" t="s">
        <v>34</v>
      </c>
      <c r="F16" s="11" t="s">
        <v>19686</v>
      </c>
      <c r="G16" s="11" t="s">
        <v>19687</v>
      </c>
      <c r="H16" s="11" t="s">
        <v>435</v>
      </c>
      <c r="I16" s="11" t="s">
        <v>435</v>
      </c>
      <c r="J16" s="11" t="s">
        <v>435</v>
      </c>
      <c r="K16" s="11" t="s">
        <v>435</v>
      </c>
      <c r="L16" s="11" t="s">
        <v>435</v>
      </c>
      <c r="M16" s="11" t="s">
        <v>19884</v>
      </c>
      <c r="N16" s="11" t="s">
        <v>435</v>
      </c>
      <c r="O16" s="11" t="s">
        <v>19885</v>
      </c>
      <c r="P16" s="11" t="s">
        <v>19886</v>
      </c>
      <c r="Q16" s="11" t="s">
        <v>19887</v>
      </c>
      <c r="R16" s="11" t="s">
        <v>19888</v>
      </c>
      <c r="S16" s="11">
        <v>45</v>
      </c>
      <c r="T16" s="11">
        <v>44</v>
      </c>
      <c r="U16" s="11">
        <v>46</v>
      </c>
      <c r="V16" s="11">
        <v>10</v>
      </c>
      <c r="W16" s="11">
        <v>106</v>
      </c>
      <c r="X16" s="11" t="s">
        <v>19694</v>
      </c>
      <c r="Y16" s="11" t="s">
        <v>19695</v>
      </c>
      <c r="Z16" s="11" t="s">
        <v>19696</v>
      </c>
      <c r="AA16" s="11" t="s">
        <v>19697</v>
      </c>
      <c r="AB16" s="11" t="s">
        <v>19698</v>
      </c>
      <c r="AC16" s="11" t="s">
        <v>435</v>
      </c>
      <c r="AD16" s="11" t="s">
        <v>19699</v>
      </c>
      <c r="AE16" s="11" t="s">
        <v>1991</v>
      </c>
      <c r="AF16" s="11" t="s">
        <v>19889</v>
      </c>
      <c r="AG16" s="11">
        <v>2021</v>
      </c>
      <c r="AH16" s="11">
        <v>179</v>
      </c>
      <c r="AI16" s="11" t="s">
        <v>435</v>
      </c>
      <c r="AJ16" s="11" t="s">
        <v>435</v>
      </c>
      <c r="AK16" s="11" t="s">
        <v>435</v>
      </c>
      <c r="AL16" s="11" t="s">
        <v>435</v>
      </c>
      <c r="AM16" s="11" t="s">
        <v>435</v>
      </c>
      <c r="AN16" s="11" t="s">
        <v>435</v>
      </c>
      <c r="AO16" s="11" t="s">
        <v>435</v>
      </c>
      <c r="AP16" s="11">
        <v>115001</v>
      </c>
      <c r="AQ16" s="11" t="s">
        <v>12969</v>
      </c>
      <c r="AR16" s="31" t="str">
        <f>HYPERLINK("http://dx.doi.org/10.1016/j.eswa.2021.115001","http://dx.doi.org/10.1016/j.eswa.2021.115001")</f>
        <v>http://dx.doi.org/10.1016/j.eswa.2021.115001</v>
      </c>
      <c r="AS16" s="11" t="s">
        <v>435</v>
      </c>
      <c r="AT16" s="11" t="s">
        <v>19839</v>
      </c>
      <c r="AU16" s="11">
        <v>12</v>
      </c>
      <c r="AV16" s="11" t="s">
        <v>19702</v>
      </c>
      <c r="AW16" s="11" t="s">
        <v>19703</v>
      </c>
      <c r="AX16" s="11" t="s">
        <v>19704</v>
      </c>
      <c r="AY16" s="11" t="s">
        <v>19890</v>
      </c>
      <c r="AZ16" s="11" t="s">
        <v>435</v>
      </c>
      <c r="BA16" s="11" t="s">
        <v>435</v>
      </c>
      <c r="BB16" s="11" t="s">
        <v>435</v>
      </c>
      <c r="BC16" s="11" t="s">
        <v>435</v>
      </c>
      <c r="BD16" s="11" t="s">
        <v>19706</v>
      </c>
      <c r="BE16" s="11" t="s">
        <v>19891</v>
      </c>
      <c r="BF16" s="11" t="str">
        <f>HYPERLINK("https%3A%2F%2Fwww.webofscience.com%2Fwos%2Fwoscc%2Ffull-record%2FWOS:000663549200006","View Full Record in Web of Science")</f>
        <v>View Full Record in Web of Science</v>
      </c>
      <c r="BG16" s="11">
        <f t="shared" si="0"/>
        <v>8.8000000000000007</v>
      </c>
    </row>
    <row r="17" spans="1:59" ht="14.25" customHeight="1" x14ac:dyDescent="0.3">
      <c r="A17" s="11" t="s">
        <v>19682</v>
      </c>
      <c r="B17" s="11" t="s">
        <v>19892</v>
      </c>
      <c r="C17" s="11" t="s">
        <v>19893</v>
      </c>
      <c r="D17" s="11" t="s">
        <v>371</v>
      </c>
      <c r="E17" s="11" t="s">
        <v>132</v>
      </c>
      <c r="F17" s="11" t="s">
        <v>19686</v>
      </c>
      <c r="G17" s="11" t="s">
        <v>19687</v>
      </c>
      <c r="H17" s="11" t="s">
        <v>435</v>
      </c>
      <c r="I17" s="11" t="s">
        <v>435</v>
      </c>
      <c r="J17" s="11" t="s">
        <v>435</v>
      </c>
      <c r="K17" s="11" t="s">
        <v>435</v>
      </c>
      <c r="L17" s="11" t="s">
        <v>435</v>
      </c>
      <c r="M17" s="11" t="s">
        <v>19894</v>
      </c>
      <c r="N17" s="11" t="s">
        <v>19895</v>
      </c>
      <c r="O17" s="11" t="s">
        <v>19896</v>
      </c>
      <c r="P17" s="11" t="s">
        <v>19897</v>
      </c>
      <c r="Q17" s="11" t="s">
        <v>19898</v>
      </c>
      <c r="R17" s="11" t="s">
        <v>19899</v>
      </c>
      <c r="S17" s="11">
        <v>64</v>
      </c>
      <c r="T17" s="11">
        <v>37</v>
      </c>
      <c r="U17" s="11">
        <v>38</v>
      </c>
      <c r="V17" s="11">
        <v>9</v>
      </c>
      <c r="W17" s="11">
        <v>109</v>
      </c>
      <c r="X17" s="11" t="s">
        <v>19694</v>
      </c>
      <c r="Y17" s="11" t="s">
        <v>19695</v>
      </c>
      <c r="Z17" s="11" t="s">
        <v>19696</v>
      </c>
      <c r="AA17" s="11" t="s">
        <v>19716</v>
      </c>
      <c r="AB17" s="11" t="s">
        <v>19717</v>
      </c>
      <c r="AC17" s="11" t="s">
        <v>435</v>
      </c>
      <c r="AD17" s="11" t="s">
        <v>19718</v>
      </c>
      <c r="AE17" s="11" t="s">
        <v>7571</v>
      </c>
      <c r="AF17" s="11" t="s">
        <v>19900</v>
      </c>
      <c r="AG17" s="11">
        <v>2021</v>
      </c>
      <c r="AH17" s="11">
        <v>119</v>
      </c>
      <c r="AI17" s="11" t="s">
        <v>435</v>
      </c>
      <c r="AJ17" s="11" t="s">
        <v>435</v>
      </c>
      <c r="AK17" s="11" t="s">
        <v>435</v>
      </c>
      <c r="AL17" s="11" t="s">
        <v>435</v>
      </c>
      <c r="AM17" s="11" t="s">
        <v>435</v>
      </c>
      <c r="AN17" s="11" t="s">
        <v>435</v>
      </c>
      <c r="AO17" s="11" t="s">
        <v>435</v>
      </c>
      <c r="AP17" s="11">
        <v>106719</v>
      </c>
      <c r="AQ17" s="11" t="s">
        <v>19901</v>
      </c>
      <c r="AR17" s="31" t="str">
        <f>HYPERLINK("http://dx.doi.org/10.1016/j.chb.2021.106719","http://dx.doi.org/10.1016/j.chb.2021.106719")</f>
        <v>http://dx.doi.org/10.1016/j.chb.2021.106719</v>
      </c>
      <c r="AS17" s="11" t="s">
        <v>435</v>
      </c>
      <c r="AT17" s="11" t="s">
        <v>19902</v>
      </c>
      <c r="AU17" s="11">
        <v>12</v>
      </c>
      <c r="AV17" s="11" t="s">
        <v>19720</v>
      </c>
      <c r="AW17" s="11" t="s">
        <v>19721</v>
      </c>
      <c r="AX17" s="11" t="s">
        <v>15131</v>
      </c>
      <c r="AY17" s="11" t="s">
        <v>19903</v>
      </c>
      <c r="AZ17" s="11" t="s">
        <v>435</v>
      </c>
      <c r="BA17" s="11" t="s">
        <v>435</v>
      </c>
      <c r="BB17" s="11" t="s">
        <v>435</v>
      </c>
      <c r="BC17" s="11" t="s">
        <v>435</v>
      </c>
      <c r="BD17" s="11" t="s">
        <v>19706</v>
      </c>
      <c r="BE17" s="11" t="s">
        <v>19904</v>
      </c>
      <c r="BF17" s="11" t="str">
        <f>HYPERLINK("https%3A%2F%2Fwww.webofscience.com%2Fwos%2Fwoscc%2Ffull-record%2FWOS:000628451800001","View Full Record in Web of Science")</f>
        <v>View Full Record in Web of Science</v>
      </c>
      <c r="BG17" s="11">
        <f t="shared" si="0"/>
        <v>7.4</v>
      </c>
    </row>
    <row r="18" spans="1:59" ht="14.25" customHeight="1" x14ac:dyDescent="0.3">
      <c r="A18" s="11" t="s">
        <v>19682</v>
      </c>
      <c r="B18" s="11" t="s">
        <v>19905</v>
      </c>
      <c r="C18" s="11" t="s">
        <v>19906</v>
      </c>
      <c r="D18" s="11" t="s">
        <v>227</v>
      </c>
      <c r="E18" s="11" t="s">
        <v>132</v>
      </c>
      <c r="F18" s="11" t="s">
        <v>19686</v>
      </c>
      <c r="G18" s="11" t="s">
        <v>19687</v>
      </c>
      <c r="H18" s="11" t="s">
        <v>435</v>
      </c>
      <c r="I18" s="11" t="s">
        <v>435</v>
      </c>
      <c r="J18" s="11" t="s">
        <v>435</v>
      </c>
      <c r="K18" s="11" t="s">
        <v>435</v>
      </c>
      <c r="L18" s="11" t="s">
        <v>435</v>
      </c>
      <c r="M18" s="11" t="s">
        <v>19907</v>
      </c>
      <c r="N18" s="11" t="s">
        <v>19908</v>
      </c>
      <c r="O18" s="11" t="s">
        <v>19909</v>
      </c>
      <c r="P18" s="11" t="s">
        <v>19910</v>
      </c>
      <c r="Q18" s="11" t="s">
        <v>19911</v>
      </c>
      <c r="R18" s="11" t="s">
        <v>19912</v>
      </c>
      <c r="S18" s="11">
        <v>114</v>
      </c>
      <c r="T18" s="11">
        <v>22</v>
      </c>
      <c r="U18" s="11">
        <v>22</v>
      </c>
      <c r="V18" s="11">
        <v>61</v>
      </c>
      <c r="W18" s="11">
        <v>169</v>
      </c>
      <c r="X18" s="11" t="s">
        <v>19694</v>
      </c>
      <c r="Y18" s="11" t="s">
        <v>19695</v>
      </c>
      <c r="Z18" s="11" t="s">
        <v>19696</v>
      </c>
      <c r="AA18" s="11" t="s">
        <v>19716</v>
      </c>
      <c r="AB18" s="11" t="s">
        <v>19717</v>
      </c>
      <c r="AC18" s="11" t="s">
        <v>435</v>
      </c>
      <c r="AD18" s="11" t="s">
        <v>19718</v>
      </c>
      <c r="AE18" s="11" t="s">
        <v>7571</v>
      </c>
      <c r="AF18" s="11" t="s">
        <v>19719</v>
      </c>
      <c r="AG18" s="11">
        <v>2023</v>
      </c>
      <c r="AH18" s="11">
        <v>147</v>
      </c>
      <c r="AI18" s="11" t="s">
        <v>435</v>
      </c>
      <c r="AJ18" s="11" t="s">
        <v>435</v>
      </c>
      <c r="AK18" s="11" t="s">
        <v>435</v>
      </c>
      <c r="AL18" s="11" t="s">
        <v>435</v>
      </c>
      <c r="AM18" s="11" t="s">
        <v>435</v>
      </c>
      <c r="AN18" s="11" t="s">
        <v>435</v>
      </c>
      <c r="AO18" s="11" t="s">
        <v>435</v>
      </c>
      <c r="AP18" s="11">
        <v>107817</v>
      </c>
      <c r="AQ18" s="11" t="s">
        <v>19913</v>
      </c>
      <c r="AR18" s="31" t="str">
        <f>HYPERLINK("http://dx.doi.org/10.1016/j.chb.2023.107817","http://dx.doi.org/10.1016/j.chb.2023.107817")</f>
        <v>http://dx.doi.org/10.1016/j.chb.2023.107817</v>
      </c>
      <c r="AS18" s="11" t="s">
        <v>435</v>
      </c>
      <c r="AT18" s="11" t="s">
        <v>19914</v>
      </c>
      <c r="AU18" s="11">
        <v>18</v>
      </c>
      <c r="AV18" s="11" t="s">
        <v>19720</v>
      </c>
      <c r="AW18" s="11" t="s">
        <v>19721</v>
      </c>
      <c r="AX18" s="11" t="s">
        <v>15131</v>
      </c>
      <c r="AY18" s="11" t="s">
        <v>19915</v>
      </c>
      <c r="AZ18" s="11" t="s">
        <v>435</v>
      </c>
      <c r="BA18" s="11" t="s">
        <v>435</v>
      </c>
      <c r="BB18" s="11" t="s">
        <v>435</v>
      </c>
      <c r="BC18" s="11" t="s">
        <v>435</v>
      </c>
      <c r="BD18" s="11" t="s">
        <v>19706</v>
      </c>
      <c r="BE18" s="11" t="s">
        <v>19916</v>
      </c>
      <c r="BF18" s="11" t="str">
        <f>HYPERLINK("https%3A%2F%2Fwww.webofscience.com%2Fwos%2Fwoscc%2Ffull-record%2FWOS:001148015700001","View Full Record in Web of Science")</f>
        <v>View Full Record in Web of Science</v>
      </c>
      <c r="BG18" s="11">
        <f t="shared" si="0"/>
        <v>7.333333333333333</v>
      </c>
    </row>
    <row r="19" spans="1:59" ht="14.25" customHeight="1" x14ac:dyDescent="0.3">
      <c r="A19" s="11" t="s">
        <v>19682</v>
      </c>
      <c r="B19" s="11" t="s">
        <v>19917</v>
      </c>
      <c r="C19" s="11" t="s">
        <v>19918</v>
      </c>
      <c r="D19" s="11" t="s">
        <v>232</v>
      </c>
      <c r="E19" s="11" t="s">
        <v>34</v>
      </c>
      <c r="F19" s="11" t="s">
        <v>19686</v>
      </c>
      <c r="G19" s="11" t="s">
        <v>19687</v>
      </c>
      <c r="H19" s="11" t="s">
        <v>435</v>
      </c>
      <c r="I19" s="11" t="s">
        <v>435</v>
      </c>
      <c r="J19" s="11" t="s">
        <v>435</v>
      </c>
      <c r="K19" s="11" t="s">
        <v>435</v>
      </c>
      <c r="L19" s="11" t="s">
        <v>435</v>
      </c>
      <c r="M19" s="11" t="s">
        <v>19919</v>
      </c>
      <c r="N19" s="11" t="s">
        <v>19920</v>
      </c>
      <c r="O19" s="11" t="s">
        <v>19921</v>
      </c>
      <c r="P19" s="11" t="s">
        <v>19922</v>
      </c>
      <c r="Q19" s="11" t="s">
        <v>19923</v>
      </c>
      <c r="R19" s="11" t="s">
        <v>19924</v>
      </c>
      <c r="S19" s="11">
        <v>55</v>
      </c>
      <c r="T19" s="11">
        <v>14</v>
      </c>
      <c r="U19" s="11">
        <v>14</v>
      </c>
      <c r="V19" s="11">
        <v>3</v>
      </c>
      <c r="W19" s="11">
        <v>16</v>
      </c>
      <c r="X19" s="11" t="s">
        <v>19694</v>
      </c>
      <c r="Y19" s="11" t="s">
        <v>19695</v>
      </c>
      <c r="Z19" s="11" t="s">
        <v>19696</v>
      </c>
      <c r="AA19" s="11" t="s">
        <v>19697</v>
      </c>
      <c r="AB19" s="11" t="s">
        <v>19698</v>
      </c>
      <c r="AC19" s="11" t="s">
        <v>435</v>
      </c>
      <c r="AD19" s="11" t="s">
        <v>19699</v>
      </c>
      <c r="AE19" s="11" t="s">
        <v>1991</v>
      </c>
      <c r="AF19" s="11" t="s">
        <v>19925</v>
      </c>
      <c r="AG19" s="11">
        <v>2024</v>
      </c>
      <c r="AH19" s="11">
        <v>245</v>
      </c>
      <c r="AI19" s="11" t="s">
        <v>435</v>
      </c>
      <c r="AJ19" s="11" t="s">
        <v>435</v>
      </c>
      <c r="AK19" s="11" t="s">
        <v>435</v>
      </c>
      <c r="AL19" s="11" t="s">
        <v>435</v>
      </c>
      <c r="AM19" s="11" t="s">
        <v>435</v>
      </c>
      <c r="AN19" s="11" t="s">
        <v>435</v>
      </c>
      <c r="AO19" s="11" t="s">
        <v>435</v>
      </c>
      <c r="AP19" s="11">
        <v>123174</v>
      </c>
      <c r="AQ19" s="11" t="s">
        <v>19926</v>
      </c>
      <c r="AR19" s="31" t="str">
        <f>HYPERLINK("http://dx.doi.org/10.1016/j.eswa.2024.123174","http://dx.doi.org/10.1016/j.eswa.2024.123174")</f>
        <v>http://dx.doi.org/10.1016/j.eswa.2024.123174</v>
      </c>
      <c r="AS19" s="11" t="s">
        <v>435</v>
      </c>
      <c r="AT19" s="11" t="s">
        <v>19927</v>
      </c>
      <c r="AU19" s="11">
        <v>17</v>
      </c>
      <c r="AV19" s="11" t="s">
        <v>19702</v>
      </c>
      <c r="AW19" s="11" t="s">
        <v>19744</v>
      </c>
      <c r="AX19" s="11" t="s">
        <v>19704</v>
      </c>
      <c r="AY19" s="11" t="s">
        <v>19928</v>
      </c>
      <c r="AZ19" s="11" t="s">
        <v>435</v>
      </c>
      <c r="BA19" s="11" t="s">
        <v>435</v>
      </c>
      <c r="BB19" s="11" t="s">
        <v>435</v>
      </c>
      <c r="BC19" s="11" t="s">
        <v>435</v>
      </c>
      <c r="BD19" s="11" t="s">
        <v>19706</v>
      </c>
      <c r="BE19" s="11" t="s">
        <v>19929</v>
      </c>
      <c r="BF19" s="11" t="str">
        <f>HYPERLINK("https%3A%2F%2Fwww.webofscience.com%2Fwos%2Fwoscc%2Ffull-record%2FWOS:001157100100001","View Full Record in Web of Science")</f>
        <v>View Full Record in Web of Science</v>
      </c>
      <c r="BG19" s="11">
        <f t="shared" si="0"/>
        <v>7</v>
      </c>
    </row>
    <row r="20" spans="1:59" ht="14.25" customHeight="1" x14ac:dyDescent="0.3">
      <c r="A20" s="11" t="s">
        <v>19682</v>
      </c>
      <c r="B20" s="11" t="s">
        <v>19930</v>
      </c>
      <c r="C20" s="11" t="s">
        <v>19931</v>
      </c>
      <c r="D20" s="11" t="s">
        <v>310</v>
      </c>
      <c r="E20" s="11" t="s">
        <v>34</v>
      </c>
      <c r="F20" s="11" t="s">
        <v>19686</v>
      </c>
      <c r="G20" s="11" t="s">
        <v>19687</v>
      </c>
      <c r="H20" s="11" t="s">
        <v>435</v>
      </c>
      <c r="I20" s="11" t="s">
        <v>435</v>
      </c>
      <c r="J20" s="11" t="s">
        <v>435</v>
      </c>
      <c r="K20" s="11" t="s">
        <v>435</v>
      </c>
      <c r="L20" s="11" t="s">
        <v>435</v>
      </c>
      <c r="M20" s="11" t="s">
        <v>19932</v>
      </c>
      <c r="N20" s="11" t="s">
        <v>435</v>
      </c>
      <c r="O20" s="11" t="s">
        <v>19933</v>
      </c>
      <c r="P20" s="11" t="s">
        <v>19934</v>
      </c>
      <c r="Q20" s="11" t="s">
        <v>19935</v>
      </c>
      <c r="R20" s="11" t="s">
        <v>19936</v>
      </c>
      <c r="S20" s="11">
        <v>58</v>
      </c>
      <c r="T20" s="11">
        <v>14</v>
      </c>
      <c r="U20" s="11">
        <v>14</v>
      </c>
      <c r="V20" s="11">
        <v>2</v>
      </c>
      <c r="W20" s="11">
        <v>16</v>
      </c>
      <c r="X20" s="11" t="s">
        <v>19694</v>
      </c>
      <c r="Y20" s="11" t="s">
        <v>19695</v>
      </c>
      <c r="Z20" s="11" t="s">
        <v>19696</v>
      </c>
      <c r="AA20" s="11" t="s">
        <v>19697</v>
      </c>
      <c r="AB20" s="11" t="s">
        <v>19698</v>
      </c>
      <c r="AC20" s="11" t="s">
        <v>435</v>
      </c>
      <c r="AD20" s="11" t="s">
        <v>19699</v>
      </c>
      <c r="AE20" s="11" t="s">
        <v>1991</v>
      </c>
      <c r="AF20" s="11" t="s">
        <v>19866</v>
      </c>
      <c r="AG20" s="11">
        <v>2024</v>
      </c>
      <c r="AH20" s="11">
        <v>235</v>
      </c>
      <c r="AI20" s="11" t="s">
        <v>435</v>
      </c>
      <c r="AJ20" s="11" t="s">
        <v>435</v>
      </c>
      <c r="AK20" s="11" t="s">
        <v>435</v>
      </c>
      <c r="AL20" s="11" t="s">
        <v>435</v>
      </c>
      <c r="AM20" s="11" t="s">
        <v>435</v>
      </c>
      <c r="AN20" s="11" t="s">
        <v>435</v>
      </c>
      <c r="AO20" s="11" t="s">
        <v>435</v>
      </c>
      <c r="AP20" s="11">
        <v>121115</v>
      </c>
      <c r="AQ20" s="11" t="s">
        <v>12120</v>
      </c>
      <c r="AR20" s="31" t="str">
        <f>HYPERLINK("http://dx.doi.org/10.1016/j.eswa.2023.121115","http://dx.doi.org/10.1016/j.eswa.2023.121115")</f>
        <v>http://dx.doi.org/10.1016/j.eswa.2023.121115</v>
      </c>
      <c r="AS20" s="11" t="s">
        <v>435</v>
      </c>
      <c r="AT20" s="11" t="s">
        <v>19937</v>
      </c>
      <c r="AU20" s="11">
        <v>13</v>
      </c>
      <c r="AV20" s="11" t="s">
        <v>19702</v>
      </c>
      <c r="AW20" s="11" t="s">
        <v>19744</v>
      </c>
      <c r="AX20" s="11" t="s">
        <v>19704</v>
      </c>
      <c r="AY20" s="11" t="s">
        <v>19938</v>
      </c>
      <c r="AZ20" s="11" t="s">
        <v>435</v>
      </c>
      <c r="BA20" s="11" t="s">
        <v>435</v>
      </c>
      <c r="BB20" s="11" t="s">
        <v>435</v>
      </c>
      <c r="BC20" s="11" t="s">
        <v>435</v>
      </c>
      <c r="BD20" s="11" t="s">
        <v>19706</v>
      </c>
      <c r="BE20" s="11" t="s">
        <v>19939</v>
      </c>
      <c r="BF20" s="11" t="str">
        <f>HYPERLINK("https%3A%2F%2Fwww.webofscience.com%2Fwos%2Fwoscc%2Ffull-record%2FWOS:001066834800001","View Full Record in Web of Science")</f>
        <v>View Full Record in Web of Science</v>
      </c>
      <c r="BG20" s="11">
        <f t="shared" si="0"/>
        <v>7</v>
      </c>
    </row>
    <row r="21" spans="1:59" ht="14.25" customHeight="1" x14ac:dyDescent="0.3">
      <c r="A21" s="11" t="s">
        <v>19682</v>
      </c>
      <c r="B21" s="11" t="s">
        <v>19940</v>
      </c>
      <c r="C21" s="11" t="s">
        <v>19941</v>
      </c>
      <c r="D21" s="11" t="s">
        <v>211</v>
      </c>
      <c r="E21" s="11" t="s">
        <v>34</v>
      </c>
      <c r="F21" s="11" t="s">
        <v>19686</v>
      </c>
      <c r="G21" s="11" t="s">
        <v>19687</v>
      </c>
      <c r="H21" s="11" t="s">
        <v>435</v>
      </c>
      <c r="I21" s="11" t="s">
        <v>435</v>
      </c>
      <c r="J21" s="11" t="s">
        <v>435</v>
      </c>
      <c r="K21" s="11" t="s">
        <v>435</v>
      </c>
      <c r="L21" s="11" t="s">
        <v>435</v>
      </c>
      <c r="M21" s="11" t="s">
        <v>19942</v>
      </c>
      <c r="N21" s="11" t="s">
        <v>19943</v>
      </c>
      <c r="O21" s="11" t="s">
        <v>19944</v>
      </c>
      <c r="P21" s="11" t="s">
        <v>19945</v>
      </c>
      <c r="Q21" s="11" t="s">
        <v>19946</v>
      </c>
      <c r="R21" s="11" t="s">
        <v>19947</v>
      </c>
      <c r="S21" s="11">
        <v>120</v>
      </c>
      <c r="T21" s="11">
        <v>33</v>
      </c>
      <c r="U21" s="11">
        <v>33</v>
      </c>
      <c r="V21" s="11">
        <v>2</v>
      </c>
      <c r="W21" s="11">
        <v>45</v>
      </c>
      <c r="X21" s="11" t="s">
        <v>19694</v>
      </c>
      <c r="Y21" s="11" t="s">
        <v>19695</v>
      </c>
      <c r="Z21" s="11" t="s">
        <v>19696</v>
      </c>
      <c r="AA21" s="11" t="s">
        <v>19697</v>
      </c>
      <c r="AB21" s="11" t="s">
        <v>19698</v>
      </c>
      <c r="AC21" s="11" t="s">
        <v>435</v>
      </c>
      <c r="AD21" s="11" t="s">
        <v>19699</v>
      </c>
      <c r="AE21" s="11" t="s">
        <v>1991</v>
      </c>
      <c r="AF21" s="11" t="s">
        <v>19948</v>
      </c>
      <c r="AG21" s="11">
        <v>2021</v>
      </c>
      <c r="AH21" s="11">
        <v>174</v>
      </c>
      <c r="AI21" s="11" t="s">
        <v>435</v>
      </c>
      <c r="AJ21" s="11" t="s">
        <v>435</v>
      </c>
      <c r="AK21" s="11" t="s">
        <v>435</v>
      </c>
      <c r="AL21" s="11" t="s">
        <v>435</v>
      </c>
      <c r="AM21" s="11" t="s">
        <v>435</v>
      </c>
      <c r="AN21" s="11" t="s">
        <v>435</v>
      </c>
      <c r="AO21" s="11" t="s">
        <v>435</v>
      </c>
      <c r="AP21" s="11">
        <v>114802</v>
      </c>
      <c r="AQ21" s="11" t="s">
        <v>11767</v>
      </c>
      <c r="AR21" s="31" t="str">
        <f>HYPERLINK("http://dx.doi.org/10.1016/j.eswa.2021.114802","http://dx.doi.org/10.1016/j.eswa.2021.114802")</f>
        <v>http://dx.doi.org/10.1016/j.eswa.2021.114802</v>
      </c>
      <c r="AS21" s="11" t="s">
        <v>435</v>
      </c>
      <c r="AT21" s="11" t="s">
        <v>19846</v>
      </c>
      <c r="AU21" s="11">
        <v>15</v>
      </c>
      <c r="AV21" s="11" t="s">
        <v>19702</v>
      </c>
      <c r="AW21" s="11" t="s">
        <v>19703</v>
      </c>
      <c r="AX21" s="11" t="s">
        <v>19704</v>
      </c>
      <c r="AY21" s="11" t="s">
        <v>19949</v>
      </c>
      <c r="AZ21" s="11" t="s">
        <v>435</v>
      </c>
      <c r="BA21" s="11" t="s">
        <v>435</v>
      </c>
      <c r="BB21" s="11" t="s">
        <v>435</v>
      </c>
      <c r="BC21" s="11" t="s">
        <v>435</v>
      </c>
      <c r="BD21" s="11" t="s">
        <v>19706</v>
      </c>
      <c r="BE21" s="11" t="s">
        <v>19950</v>
      </c>
      <c r="BF21" s="11" t="str">
        <f>HYPERLINK("https%3A%2F%2Fwww.webofscience.com%2Fwos%2Fwoscc%2Ffull-record%2FWOS:000663146900001","View Full Record in Web of Science")</f>
        <v>View Full Record in Web of Science</v>
      </c>
      <c r="BG21" s="11">
        <f t="shared" si="0"/>
        <v>6.6</v>
      </c>
    </row>
    <row r="22" spans="1:59" ht="14.25" customHeight="1" x14ac:dyDescent="0.3">
      <c r="A22" s="11" t="s">
        <v>19682</v>
      </c>
      <c r="B22" s="11" t="s">
        <v>19951</v>
      </c>
      <c r="C22" s="11" t="s">
        <v>19952</v>
      </c>
      <c r="D22" s="11" t="s">
        <v>263</v>
      </c>
      <c r="E22" s="11" t="s">
        <v>34</v>
      </c>
      <c r="F22" s="11" t="s">
        <v>19686</v>
      </c>
      <c r="G22" s="11" t="s">
        <v>19687</v>
      </c>
      <c r="H22" s="11" t="s">
        <v>435</v>
      </c>
      <c r="I22" s="11" t="s">
        <v>435</v>
      </c>
      <c r="J22" s="11" t="s">
        <v>435</v>
      </c>
      <c r="K22" s="11" t="s">
        <v>435</v>
      </c>
      <c r="L22" s="11" t="s">
        <v>435</v>
      </c>
      <c r="M22" s="11" t="s">
        <v>19953</v>
      </c>
      <c r="N22" s="11" t="s">
        <v>435</v>
      </c>
      <c r="O22" s="11" t="s">
        <v>19954</v>
      </c>
      <c r="P22" s="11" t="s">
        <v>19955</v>
      </c>
      <c r="Q22" s="11" t="s">
        <v>19956</v>
      </c>
      <c r="R22" s="11" t="s">
        <v>19957</v>
      </c>
      <c r="S22" s="11">
        <v>37</v>
      </c>
      <c r="T22" s="11">
        <v>13</v>
      </c>
      <c r="U22" s="11">
        <v>13</v>
      </c>
      <c r="V22" s="11">
        <v>4</v>
      </c>
      <c r="W22" s="11">
        <v>35</v>
      </c>
      <c r="X22" s="11" t="s">
        <v>19694</v>
      </c>
      <c r="Y22" s="11" t="s">
        <v>19695</v>
      </c>
      <c r="Z22" s="11" t="s">
        <v>19696</v>
      </c>
      <c r="AA22" s="11" t="s">
        <v>19697</v>
      </c>
      <c r="AB22" s="11" t="s">
        <v>19698</v>
      </c>
      <c r="AC22" s="11" t="s">
        <v>435</v>
      </c>
      <c r="AD22" s="11" t="s">
        <v>19699</v>
      </c>
      <c r="AE22" s="11" t="s">
        <v>1991</v>
      </c>
      <c r="AF22" s="11" t="s">
        <v>19700</v>
      </c>
      <c r="AG22" s="11">
        <v>2024</v>
      </c>
      <c r="AH22" s="11">
        <v>236</v>
      </c>
      <c r="AI22" s="11" t="s">
        <v>435</v>
      </c>
      <c r="AJ22" s="11" t="s">
        <v>435</v>
      </c>
      <c r="AK22" s="11" t="s">
        <v>435</v>
      </c>
      <c r="AL22" s="11" t="s">
        <v>435</v>
      </c>
      <c r="AM22" s="11" t="s">
        <v>435</v>
      </c>
      <c r="AN22" s="11" t="s">
        <v>435</v>
      </c>
      <c r="AO22" s="11" t="s">
        <v>435</v>
      </c>
      <c r="AP22" s="11">
        <v>121228</v>
      </c>
      <c r="AQ22" s="11" t="s">
        <v>12178</v>
      </c>
      <c r="AR22" s="31" t="str">
        <f>HYPERLINK("http://dx.doi.org/10.1016/j.eswa.2023.121228","http://dx.doi.org/10.1016/j.eswa.2023.121228")</f>
        <v>http://dx.doi.org/10.1016/j.eswa.2023.121228</v>
      </c>
      <c r="AS22" s="11" t="s">
        <v>435</v>
      </c>
      <c r="AT22" s="11" t="s">
        <v>19937</v>
      </c>
      <c r="AU22" s="11">
        <v>12</v>
      </c>
      <c r="AV22" s="11" t="s">
        <v>19702</v>
      </c>
      <c r="AW22" s="11" t="s">
        <v>19744</v>
      </c>
      <c r="AX22" s="11" t="s">
        <v>19704</v>
      </c>
      <c r="AY22" s="11" t="s">
        <v>19958</v>
      </c>
      <c r="AZ22" s="11" t="s">
        <v>435</v>
      </c>
      <c r="BA22" s="11" t="s">
        <v>435</v>
      </c>
      <c r="BB22" s="11" t="s">
        <v>435</v>
      </c>
      <c r="BC22" s="11" t="s">
        <v>435</v>
      </c>
      <c r="BD22" s="11" t="s">
        <v>19706</v>
      </c>
      <c r="BE22" s="11" t="s">
        <v>19959</v>
      </c>
      <c r="BF22" s="11" t="str">
        <f>HYPERLINK("https%3A%2F%2Fwww.webofscience.com%2Fwos%2Fwoscc%2Ffull-record%2FWOS:001071010100001","View Full Record in Web of Science")</f>
        <v>View Full Record in Web of Science</v>
      </c>
      <c r="BG22" s="11">
        <f t="shared" si="0"/>
        <v>6.5</v>
      </c>
    </row>
    <row r="23" spans="1:59" ht="14.25" customHeight="1" x14ac:dyDescent="0.3">
      <c r="A23" s="11" t="s">
        <v>19682</v>
      </c>
      <c r="B23" s="11" t="s">
        <v>19960</v>
      </c>
      <c r="C23" s="11" t="s">
        <v>19961</v>
      </c>
      <c r="D23" s="11" t="s">
        <v>171</v>
      </c>
      <c r="E23" s="11" t="s">
        <v>34</v>
      </c>
      <c r="F23" s="11" t="s">
        <v>19686</v>
      </c>
      <c r="G23" s="11" t="s">
        <v>19687</v>
      </c>
      <c r="H23" s="11" t="s">
        <v>435</v>
      </c>
      <c r="I23" s="11" t="s">
        <v>435</v>
      </c>
      <c r="J23" s="11" t="s">
        <v>435</v>
      </c>
      <c r="K23" s="11" t="s">
        <v>435</v>
      </c>
      <c r="L23" s="11" t="s">
        <v>435</v>
      </c>
      <c r="M23" s="11" t="s">
        <v>19962</v>
      </c>
      <c r="N23" s="11" t="s">
        <v>19963</v>
      </c>
      <c r="O23" s="11" t="s">
        <v>19964</v>
      </c>
      <c r="P23" s="11" t="s">
        <v>19965</v>
      </c>
      <c r="Q23" s="11" t="s">
        <v>19966</v>
      </c>
      <c r="R23" s="11" t="s">
        <v>19967</v>
      </c>
      <c r="S23" s="11">
        <v>51</v>
      </c>
      <c r="T23" s="11">
        <v>32</v>
      </c>
      <c r="U23" s="11">
        <v>33</v>
      </c>
      <c r="V23" s="11">
        <v>1</v>
      </c>
      <c r="W23" s="11">
        <v>26</v>
      </c>
      <c r="X23" s="11" t="s">
        <v>19694</v>
      </c>
      <c r="Y23" s="11" t="s">
        <v>19695</v>
      </c>
      <c r="Z23" s="11" t="s">
        <v>19696</v>
      </c>
      <c r="AA23" s="11" t="s">
        <v>19697</v>
      </c>
      <c r="AB23" s="11" t="s">
        <v>19698</v>
      </c>
      <c r="AC23" s="11" t="s">
        <v>435</v>
      </c>
      <c r="AD23" s="11" t="s">
        <v>19699</v>
      </c>
      <c r="AE23" s="11" t="s">
        <v>1991</v>
      </c>
      <c r="AF23" s="11" t="s">
        <v>19855</v>
      </c>
      <c r="AG23" s="11">
        <v>2021</v>
      </c>
      <c r="AH23" s="11">
        <v>185</v>
      </c>
      <c r="AI23" s="11" t="s">
        <v>435</v>
      </c>
      <c r="AJ23" s="11" t="s">
        <v>435</v>
      </c>
      <c r="AK23" s="11" t="s">
        <v>435</v>
      </c>
      <c r="AL23" s="11" t="s">
        <v>435</v>
      </c>
      <c r="AM23" s="11" t="s">
        <v>435</v>
      </c>
      <c r="AN23" s="11" t="s">
        <v>435</v>
      </c>
      <c r="AO23" s="11" t="s">
        <v>435</v>
      </c>
      <c r="AP23" s="11">
        <v>115632</v>
      </c>
      <c r="AQ23" s="11" t="s">
        <v>669</v>
      </c>
      <c r="AR23" s="31" t="str">
        <f>HYPERLINK("http://dx.doi.org/10.1016/j.eswa.2021.115632","http://dx.doi.org/10.1016/j.eswa.2021.115632")</f>
        <v>http://dx.doi.org/10.1016/j.eswa.2021.115632</v>
      </c>
      <c r="AS23" s="11" t="s">
        <v>435</v>
      </c>
      <c r="AT23" s="11" t="s">
        <v>19968</v>
      </c>
      <c r="AU23" s="11">
        <v>9</v>
      </c>
      <c r="AV23" s="11" t="s">
        <v>19702</v>
      </c>
      <c r="AW23" s="11" t="s">
        <v>19744</v>
      </c>
      <c r="AX23" s="11" t="s">
        <v>19704</v>
      </c>
      <c r="AY23" s="11" t="s">
        <v>19969</v>
      </c>
      <c r="AZ23" s="11">
        <v>36567759</v>
      </c>
      <c r="BA23" s="11" t="s">
        <v>435</v>
      </c>
      <c r="BB23" s="11" t="s">
        <v>435</v>
      </c>
      <c r="BC23" s="11" t="s">
        <v>435</v>
      </c>
      <c r="BD23" s="11" t="s">
        <v>19706</v>
      </c>
      <c r="BE23" s="11" t="s">
        <v>19970</v>
      </c>
      <c r="BF23" s="11" t="str">
        <f>HYPERLINK("https%3A%2F%2Fwww.webofscience.com%2Fwos%2Fwoscc%2Ffull-record%2FWOS:000701954400009","View Full Record in Web of Science")</f>
        <v>View Full Record in Web of Science</v>
      </c>
      <c r="BG23" s="11">
        <f t="shared" si="0"/>
        <v>6.4</v>
      </c>
    </row>
    <row r="24" spans="1:59" ht="14.25" customHeight="1" x14ac:dyDescent="0.3">
      <c r="A24" s="11" t="s">
        <v>19682</v>
      </c>
      <c r="B24" s="11" t="s">
        <v>19971</v>
      </c>
      <c r="C24" s="11" t="s">
        <v>19972</v>
      </c>
      <c r="D24" s="11" t="s">
        <v>77</v>
      </c>
      <c r="E24" s="11" t="s">
        <v>34</v>
      </c>
      <c r="F24" s="11" t="s">
        <v>19686</v>
      </c>
      <c r="G24" s="11" t="s">
        <v>19687</v>
      </c>
      <c r="H24" s="11" t="s">
        <v>435</v>
      </c>
      <c r="I24" s="11" t="s">
        <v>435</v>
      </c>
      <c r="J24" s="11" t="s">
        <v>435</v>
      </c>
      <c r="K24" s="11" t="s">
        <v>435</v>
      </c>
      <c r="L24" s="11" t="s">
        <v>435</v>
      </c>
      <c r="M24" s="11" t="s">
        <v>19973</v>
      </c>
      <c r="N24" s="11" t="s">
        <v>19974</v>
      </c>
      <c r="O24" s="11" t="s">
        <v>19975</v>
      </c>
      <c r="P24" s="11" t="s">
        <v>19976</v>
      </c>
      <c r="Q24" s="11" t="s">
        <v>19977</v>
      </c>
      <c r="R24" s="11" t="s">
        <v>19978</v>
      </c>
      <c r="S24" s="11">
        <v>99</v>
      </c>
      <c r="T24" s="11">
        <v>31</v>
      </c>
      <c r="U24" s="11">
        <v>32</v>
      </c>
      <c r="V24" s="11">
        <v>2</v>
      </c>
      <c r="W24" s="11">
        <v>49</v>
      </c>
      <c r="X24" s="11" t="s">
        <v>19694</v>
      </c>
      <c r="Y24" s="11" t="s">
        <v>19695</v>
      </c>
      <c r="Z24" s="11" t="s">
        <v>19696</v>
      </c>
      <c r="AA24" s="11" t="s">
        <v>19697</v>
      </c>
      <c r="AB24" s="11" t="s">
        <v>19698</v>
      </c>
      <c r="AC24" s="11" t="s">
        <v>435</v>
      </c>
      <c r="AD24" s="11" t="s">
        <v>19699</v>
      </c>
      <c r="AE24" s="11" t="s">
        <v>1991</v>
      </c>
      <c r="AF24" s="11" t="s">
        <v>19925</v>
      </c>
      <c r="AG24" s="11">
        <v>2021</v>
      </c>
      <c r="AH24" s="11">
        <v>173</v>
      </c>
      <c r="AI24" s="11" t="s">
        <v>435</v>
      </c>
      <c r="AJ24" s="11" t="s">
        <v>435</v>
      </c>
      <c r="AK24" s="11" t="s">
        <v>435</v>
      </c>
      <c r="AL24" s="11" t="s">
        <v>435</v>
      </c>
      <c r="AM24" s="11" t="s">
        <v>435</v>
      </c>
      <c r="AN24" s="11" t="s">
        <v>435</v>
      </c>
      <c r="AO24" s="11" t="s">
        <v>435</v>
      </c>
      <c r="AP24" s="11">
        <v>114762</v>
      </c>
      <c r="AQ24" s="11" t="s">
        <v>11737</v>
      </c>
      <c r="AR24" s="31" t="str">
        <f>HYPERLINK("http://dx.doi.org/10.1016/j.eswa.2021.114762","http://dx.doi.org/10.1016/j.eswa.2021.114762")</f>
        <v>http://dx.doi.org/10.1016/j.eswa.2021.114762</v>
      </c>
      <c r="AS24" s="11" t="s">
        <v>435</v>
      </c>
      <c r="AT24" s="11" t="s">
        <v>19846</v>
      </c>
      <c r="AU24" s="11">
        <v>21</v>
      </c>
      <c r="AV24" s="11" t="s">
        <v>19702</v>
      </c>
      <c r="AW24" s="11" t="s">
        <v>19703</v>
      </c>
      <c r="AX24" s="11" t="s">
        <v>19704</v>
      </c>
      <c r="AY24" s="11" t="s">
        <v>19979</v>
      </c>
      <c r="AZ24" s="11" t="s">
        <v>435</v>
      </c>
      <c r="BA24" s="11" t="s">
        <v>435</v>
      </c>
      <c r="BB24" s="11" t="s">
        <v>435</v>
      </c>
      <c r="BC24" s="11" t="s">
        <v>435</v>
      </c>
      <c r="BD24" s="11" t="s">
        <v>19706</v>
      </c>
      <c r="BE24" s="11" t="s">
        <v>19980</v>
      </c>
      <c r="BF24" s="11" t="str">
        <f>HYPERLINK("https%3A%2F%2Fwww.webofscience.com%2Fwos%2Fwoscc%2Ffull-record%2FWOS:000636782300006","View Full Record in Web of Science")</f>
        <v>View Full Record in Web of Science</v>
      </c>
      <c r="BG24" s="11">
        <f t="shared" si="0"/>
        <v>6.2</v>
      </c>
    </row>
    <row r="25" spans="1:59" ht="14.25" customHeight="1" x14ac:dyDescent="0.3">
      <c r="A25" s="11" t="s">
        <v>19682</v>
      </c>
      <c r="B25" s="11" t="s">
        <v>19981</v>
      </c>
      <c r="C25" s="11" t="s">
        <v>19982</v>
      </c>
      <c r="D25" s="11" t="s">
        <v>42</v>
      </c>
      <c r="E25" s="11" t="s">
        <v>43</v>
      </c>
      <c r="F25" s="11" t="s">
        <v>19686</v>
      </c>
      <c r="G25" s="11" t="s">
        <v>19687</v>
      </c>
      <c r="H25" s="11" t="s">
        <v>435</v>
      </c>
      <c r="I25" s="11" t="s">
        <v>435</v>
      </c>
      <c r="J25" s="11" t="s">
        <v>435</v>
      </c>
      <c r="K25" s="11" t="s">
        <v>435</v>
      </c>
      <c r="L25" s="11" t="s">
        <v>435</v>
      </c>
      <c r="M25" s="11" t="s">
        <v>19983</v>
      </c>
      <c r="N25" s="11" t="s">
        <v>435</v>
      </c>
      <c r="O25" s="11" t="s">
        <v>19984</v>
      </c>
      <c r="P25" s="11" t="s">
        <v>19985</v>
      </c>
      <c r="Q25" s="11" t="s">
        <v>19986</v>
      </c>
      <c r="R25" s="11" t="s">
        <v>19987</v>
      </c>
      <c r="S25" s="11">
        <v>65</v>
      </c>
      <c r="T25" s="11">
        <v>6</v>
      </c>
      <c r="U25" s="11">
        <v>6</v>
      </c>
      <c r="V25" s="11">
        <v>9</v>
      </c>
      <c r="W25" s="11">
        <v>21</v>
      </c>
      <c r="X25" s="11" t="s">
        <v>19754</v>
      </c>
      <c r="Y25" s="11" t="s">
        <v>19791</v>
      </c>
      <c r="Z25" s="11" t="s">
        <v>19792</v>
      </c>
      <c r="AA25" s="11" t="s">
        <v>19756</v>
      </c>
      <c r="AB25" s="11" t="s">
        <v>19757</v>
      </c>
      <c r="AC25" s="11" t="s">
        <v>435</v>
      </c>
      <c r="AD25" s="11" t="s">
        <v>19758</v>
      </c>
      <c r="AE25" s="11" t="s">
        <v>10060</v>
      </c>
      <c r="AF25" s="11" t="s">
        <v>19866</v>
      </c>
      <c r="AG25" s="11">
        <v>2025</v>
      </c>
      <c r="AH25" s="11">
        <v>62</v>
      </c>
      <c r="AI25" s="11">
        <v>1</v>
      </c>
      <c r="AJ25" s="11" t="s">
        <v>435</v>
      </c>
      <c r="AK25" s="11" t="s">
        <v>435</v>
      </c>
      <c r="AL25" s="11" t="s">
        <v>435</v>
      </c>
      <c r="AM25" s="11" t="s">
        <v>435</v>
      </c>
      <c r="AN25" s="11" t="s">
        <v>435</v>
      </c>
      <c r="AO25" s="11" t="s">
        <v>435</v>
      </c>
      <c r="AP25" s="11">
        <v>103895</v>
      </c>
      <c r="AQ25" s="11" t="s">
        <v>19988</v>
      </c>
      <c r="AR25" s="31" t="str">
        <f>HYPERLINK("http://dx.doi.org/10.1016/j.ipm.2024.103895","http://dx.doi.org/10.1016/j.ipm.2024.103895")</f>
        <v>http://dx.doi.org/10.1016/j.ipm.2024.103895</v>
      </c>
      <c r="AS25" s="11" t="s">
        <v>435</v>
      </c>
      <c r="AT25" s="11" t="s">
        <v>19989</v>
      </c>
      <c r="AU25" s="11">
        <v>20</v>
      </c>
      <c r="AV25" s="11" t="s">
        <v>19760</v>
      </c>
      <c r="AW25" s="11" t="s">
        <v>19703</v>
      </c>
      <c r="AX25" s="11" t="s">
        <v>19761</v>
      </c>
      <c r="AY25" s="11" t="s">
        <v>19990</v>
      </c>
      <c r="AZ25" s="11" t="s">
        <v>435</v>
      </c>
      <c r="BA25" s="11" t="s">
        <v>435</v>
      </c>
      <c r="BB25" s="11" t="s">
        <v>435</v>
      </c>
      <c r="BC25" s="11" t="s">
        <v>435</v>
      </c>
      <c r="BD25" s="11" t="s">
        <v>19706</v>
      </c>
      <c r="BE25" s="11" t="s">
        <v>19991</v>
      </c>
      <c r="BF25" s="11" t="str">
        <f>HYPERLINK("https%3A%2F%2Fwww.webofscience.com%2Fwos%2Fwoscc%2Ffull-record%2FWOS:001325247100001","View Full Record in Web of Science")</f>
        <v>View Full Record in Web of Science</v>
      </c>
      <c r="BG25" s="11">
        <f t="shared" si="0"/>
        <v>6</v>
      </c>
    </row>
    <row r="26" spans="1:59" ht="14.25" customHeight="1" x14ac:dyDescent="0.3">
      <c r="A26" s="11" t="s">
        <v>19682</v>
      </c>
      <c r="B26" s="11" t="s">
        <v>19992</v>
      </c>
      <c r="C26" s="11" t="s">
        <v>19993</v>
      </c>
      <c r="D26" s="11" t="s">
        <v>125</v>
      </c>
      <c r="E26" s="11" t="s">
        <v>126</v>
      </c>
      <c r="F26" s="11" t="s">
        <v>19686</v>
      </c>
      <c r="G26" s="11" t="s">
        <v>19687</v>
      </c>
      <c r="H26" s="11" t="s">
        <v>435</v>
      </c>
      <c r="I26" s="11" t="s">
        <v>435</v>
      </c>
      <c r="J26" s="11" t="s">
        <v>435</v>
      </c>
      <c r="K26" s="11" t="s">
        <v>435</v>
      </c>
      <c r="L26" s="11" t="s">
        <v>435</v>
      </c>
      <c r="M26" s="11" t="s">
        <v>19994</v>
      </c>
      <c r="N26" s="11" t="s">
        <v>19995</v>
      </c>
      <c r="O26" s="11" t="s">
        <v>19996</v>
      </c>
      <c r="P26" s="11" t="s">
        <v>19997</v>
      </c>
      <c r="Q26" s="11" t="s">
        <v>19998</v>
      </c>
      <c r="R26" s="11" t="s">
        <v>19999</v>
      </c>
      <c r="S26" s="11">
        <v>58</v>
      </c>
      <c r="T26" s="11">
        <v>35</v>
      </c>
      <c r="U26" s="11">
        <v>37</v>
      </c>
      <c r="V26" s="11">
        <v>8</v>
      </c>
      <c r="W26" s="11">
        <v>90</v>
      </c>
      <c r="X26" s="11" t="s">
        <v>19772</v>
      </c>
      <c r="Y26" s="11" t="s">
        <v>19773</v>
      </c>
      <c r="Z26" s="11" t="s">
        <v>19774</v>
      </c>
      <c r="AA26" s="11" t="s">
        <v>20000</v>
      </c>
      <c r="AB26" s="11" t="s">
        <v>20001</v>
      </c>
      <c r="AC26" s="11" t="s">
        <v>435</v>
      </c>
      <c r="AD26" s="11" t="s">
        <v>20002</v>
      </c>
      <c r="AE26" s="11" t="s">
        <v>20003</v>
      </c>
      <c r="AF26" s="11" t="s">
        <v>19793</v>
      </c>
      <c r="AG26" s="11">
        <v>2020</v>
      </c>
      <c r="AH26" s="11">
        <v>138</v>
      </c>
      <c r="AI26" s="11" t="s">
        <v>435</v>
      </c>
      <c r="AJ26" s="11" t="s">
        <v>435</v>
      </c>
      <c r="AK26" s="11" t="s">
        <v>435</v>
      </c>
      <c r="AL26" s="11" t="s">
        <v>435</v>
      </c>
      <c r="AM26" s="11" t="s">
        <v>435</v>
      </c>
      <c r="AN26" s="11" t="s">
        <v>435</v>
      </c>
      <c r="AO26" s="11" t="s">
        <v>435</v>
      </c>
      <c r="AP26" s="11">
        <v>113362</v>
      </c>
      <c r="AQ26" s="11" t="s">
        <v>9220</v>
      </c>
      <c r="AR26" s="31" t="str">
        <f>HYPERLINK("http://dx.doi.org/10.1016/j.dss.2020.113362","http://dx.doi.org/10.1016/j.dss.2020.113362")</f>
        <v>http://dx.doi.org/10.1016/j.dss.2020.113362</v>
      </c>
      <c r="AS26" s="11" t="s">
        <v>435</v>
      </c>
      <c r="AT26" s="11" t="s">
        <v>435</v>
      </c>
      <c r="AU26" s="11">
        <v>9</v>
      </c>
      <c r="AV26" s="11" t="s">
        <v>20004</v>
      </c>
      <c r="AW26" s="11" t="s">
        <v>19744</v>
      </c>
      <c r="AX26" s="11" t="s">
        <v>20005</v>
      </c>
      <c r="AY26" s="11" t="s">
        <v>20006</v>
      </c>
      <c r="AZ26" s="11" t="s">
        <v>435</v>
      </c>
      <c r="BA26" s="11" t="s">
        <v>19880</v>
      </c>
      <c r="BB26" s="11" t="s">
        <v>435</v>
      </c>
      <c r="BC26" s="11" t="s">
        <v>435</v>
      </c>
      <c r="BD26" s="11" t="s">
        <v>19706</v>
      </c>
      <c r="BE26" s="11" t="s">
        <v>20007</v>
      </c>
      <c r="BF26" s="11" t="str">
        <f>HYPERLINK("https%3A%2F%2Fwww.webofscience.com%2Fwos%2Fwoscc%2Ffull-record%2FWOS:000576663200004","View Full Record in Web of Science")</f>
        <v>View Full Record in Web of Science</v>
      </c>
      <c r="BG26" s="11">
        <f t="shared" si="0"/>
        <v>5.833333333333333</v>
      </c>
    </row>
    <row r="27" spans="1:59" ht="14.25" customHeight="1" x14ac:dyDescent="0.3">
      <c r="A27" s="11" t="s">
        <v>19682</v>
      </c>
      <c r="B27" s="11" t="s">
        <v>20008</v>
      </c>
      <c r="C27" s="11" t="s">
        <v>20009</v>
      </c>
      <c r="D27" s="11" t="s">
        <v>377</v>
      </c>
      <c r="E27" s="11" t="s">
        <v>34</v>
      </c>
      <c r="F27" s="11" t="s">
        <v>19686</v>
      </c>
      <c r="G27" s="11" t="s">
        <v>19687</v>
      </c>
      <c r="H27" s="11" t="s">
        <v>435</v>
      </c>
      <c r="I27" s="11" t="s">
        <v>435</v>
      </c>
      <c r="J27" s="11" t="s">
        <v>435</v>
      </c>
      <c r="K27" s="11" t="s">
        <v>435</v>
      </c>
      <c r="L27" s="11" t="s">
        <v>435</v>
      </c>
      <c r="M27" s="11" t="s">
        <v>20010</v>
      </c>
      <c r="N27" s="11" t="s">
        <v>435</v>
      </c>
      <c r="O27" s="11" t="s">
        <v>20011</v>
      </c>
      <c r="P27" s="11" t="s">
        <v>20012</v>
      </c>
      <c r="Q27" s="11" t="s">
        <v>20013</v>
      </c>
      <c r="R27" s="11" t="s">
        <v>20014</v>
      </c>
      <c r="S27" s="11">
        <v>64</v>
      </c>
      <c r="T27" s="11">
        <v>17</v>
      </c>
      <c r="U27" s="11">
        <v>17</v>
      </c>
      <c r="V27" s="11">
        <v>2</v>
      </c>
      <c r="W27" s="11">
        <v>19</v>
      </c>
      <c r="X27" s="11" t="s">
        <v>19694</v>
      </c>
      <c r="Y27" s="11" t="s">
        <v>19695</v>
      </c>
      <c r="Z27" s="11" t="s">
        <v>19696</v>
      </c>
      <c r="AA27" s="11" t="s">
        <v>19697</v>
      </c>
      <c r="AB27" s="11" t="s">
        <v>19698</v>
      </c>
      <c r="AC27" s="11" t="s">
        <v>435</v>
      </c>
      <c r="AD27" s="11" t="s">
        <v>19699</v>
      </c>
      <c r="AE27" s="11" t="s">
        <v>1991</v>
      </c>
      <c r="AF27" s="11" t="s">
        <v>20015</v>
      </c>
      <c r="AG27" s="11">
        <v>2023</v>
      </c>
      <c r="AH27" s="11">
        <v>216</v>
      </c>
      <c r="AI27" s="11" t="s">
        <v>435</v>
      </c>
      <c r="AJ27" s="11" t="s">
        <v>435</v>
      </c>
      <c r="AK27" s="11" t="s">
        <v>435</v>
      </c>
      <c r="AL27" s="11" t="s">
        <v>435</v>
      </c>
      <c r="AM27" s="11" t="s">
        <v>435</v>
      </c>
      <c r="AN27" s="11" t="s">
        <v>435</v>
      </c>
      <c r="AO27" s="11" t="s">
        <v>435</v>
      </c>
      <c r="AP27" s="11">
        <v>119446</v>
      </c>
      <c r="AQ27" s="11" t="s">
        <v>1106</v>
      </c>
      <c r="AR27" s="31" t="str">
        <f>HYPERLINK("http://dx.doi.org/10.1016/j.eswa.2022.119446","http://dx.doi.org/10.1016/j.eswa.2022.119446")</f>
        <v>http://dx.doi.org/10.1016/j.eswa.2022.119446</v>
      </c>
      <c r="AS27" s="11" t="s">
        <v>435</v>
      </c>
      <c r="AT27" s="11" t="s">
        <v>20016</v>
      </c>
      <c r="AU27" s="11">
        <v>17</v>
      </c>
      <c r="AV27" s="11" t="s">
        <v>19702</v>
      </c>
      <c r="AW27" s="11" t="s">
        <v>19744</v>
      </c>
      <c r="AX27" s="11" t="s">
        <v>19704</v>
      </c>
      <c r="AY27" s="11" t="s">
        <v>20017</v>
      </c>
      <c r="AZ27" s="11" t="s">
        <v>435</v>
      </c>
      <c r="BA27" s="11" t="s">
        <v>20018</v>
      </c>
      <c r="BB27" s="11" t="s">
        <v>435</v>
      </c>
      <c r="BC27" s="11" t="s">
        <v>435</v>
      </c>
      <c r="BD27" s="11" t="s">
        <v>19706</v>
      </c>
      <c r="BE27" s="11" t="s">
        <v>20019</v>
      </c>
      <c r="BF27" s="11" t="str">
        <f>HYPERLINK("https%3A%2F%2Fwww.webofscience.com%2Fwos%2Fwoscc%2Ffull-record%2FWOS:000912320100001","View Full Record in Web of Science")</f>
        <v>View Full Record in Web of Science</v>
      </c>
      <c r="BG27" s="11">
        <f t="shared" si="0"/>
        <v>5.666666666666667</v>
      </c>
    </row>
    <row r="28" spans="1:59" ht="14.25" customHeight="1" x14ac:dyDescent="0.3">
      <c r="A28" s="11" t="s">
        <v>19682</v>
      </c>
      <c r="B28" s="11" t="s">
        <v>20020</v>
      </c>
      <c r="C28" s="11" t="s">
        <v>20021</v>
      </c>
      <c r="D28" s="11" t="s">
        <v>394</v>
      </c>
      <c r="E28" s="11" t="s">
        <v>132</v>
      </c>
      <c r="F28" s="11" t="s">
        <v>19686</v>
      </c>
      <c r="G28" s="11" t="s">
        <v>19687</v>
      </c>
      <c r="H28" s="11" t="s">
        <v>435</v>
      </c>
      <c r="I28" s="11" t="s">
        <v>435</v>
      </c>
      <c r="J28" s="11" t="s">
        <v>435</v>
      </c>
      <c r="K28" s="11" t="s">
        <v>435</v>
      </c>
      <c r="L28" s="11" t="s">
        <v>435</v>
      </c>
      <c r="M28" s="11" t="s">
        <v>20022</v>
      </c>
      <c r="N28" s="11" t="s">
        <v>435</v>
      </c>
      <c r="O28" s="11" t="s">
        <v>20023</v>
      </c>
      <c r="P28" s="11" t="s">
        <v>20024</v>
      </c>
      <c r="Q28" s="11" t="s">
        <v>20025</v>
      </c>
      <c r="R28" s="11" t="s">
        <v>20026</v>
      </c>
      <c r="S28" s="11">
        <v>68</v>
      </c>
      <c r="T28" s="11">
        <v>11</v>
      </c>
      <c r="U28" s="11">
        <v>11</v>
      </c>
      <c r="V28" s="11">
        <v>7</v>
      </c>
      <c r="W28" s="11">
        <v>34</v>
      </c>
      <c r="X28" s="11" t="s">
        <v>19694</v>
      </c>
      <c r="Y28" s="11" t="s">
        <v>19695</v>
      </c>
      <c r="Z28" s="11" t="s">
        <v>19696</v>
      </c>
      <c r="AA28" s="11" t="s">
        <v>19716</v>
      </c>
      <c r="AB28" s="11" t="s">
        <v>19717</v>
      </c>
      <c r="AC28" s="11" t="s">
        <v>435</v>
      </c>
      <c r="AD28" s="11" t="s">
        <v>19718</v>
      </c>
      <c r="AE28" s="11" t="s">
        <v>7571</v>
      </c>
      <c r="AF28" s="11" t="s">
        <v>19733</v>
      </c>
      <c r="AG28" s="11">
        <v>2024</v>
      </c>
      <c r="AH28" s="11">
        <v>153</v>
      </c>
      <c r="AI28" s="11" t="s">
        <v>435</v>
      </c>
      <c r="AJ28" s="11" t="s">
        <v>435</v>
      </c>
      <c r="AK28" s="11" t="s">
        <v>435</v>
      </c>
      <c r="AL28" s="11" t="s">
        <v>435</v>
      </c>
      <c r="AM28" s="11" t="s">
        <v>435</v>
      </c>
      <c r="AN28" s="11" t="s">
        <v>435</v>
      </c>
      <c r="AO28" s="11" t="s">
        <v>435</v>
      </c>
      <c r="AP28" s="11">
        <v>108123</v>
      </c>
      <c r="AQ28" s="11" t="s">
        <v>20027</v>
      </c>
      <c r="AR28" s="31" t="str">
        <f>HYPERLINK("http://dx.doi.org/10.1016/j.chb.2023.108123","http://dx.doi.org/10.1016/j.chb.2023.108123")</f>
        <v>http://dx.doi.org/10.1016/j.chb.2023.108123</v>
      </c>
      <c r="AS28" s="11" t="s">
        <v>435</v>
      </c>
      <c r="AT28" s="11" t="s">
        <v>20028</v>
      </c>
      <c r="AU28" s="11">
        <v>11</v>
      </c>
      <c r="AV28" s="11" t="s">
        <v>19720</v>
      </c>
      <c r="AW28" s="11" t="s">
        <v>19721</v>
      </c>
      <c r="AX28" s="11" t="s">
        <v>15131</v>
      </c>
      <c r="AY28" s="11" t="s">
        <v>20029</v>
      </c>
      <c r="AZ28" s="11" t="s">
        <v>435</v>
      </c>
      <c r="BA28" s="11" t="s">
        <v>435</v>
      </c>
      <c r="BB28" s="11" t="s">
        <v>435</v>
      </c>
      <c r="BC28" s="11" t="s">
        <v>435</v>
      </c>
      <c r="BD28" s="11" t="s">
        <v>19706</v>
      </c>
      <c r="BE28" s="11" t="s">
        <v>20030</v>
      </c>
      <c r="BF28" s="11" t="str">
        <f>HYPERLINK("https%3A%2F%2Fwww.webofscience.com%2Fwos%2Fwoscc%2Ffull-record%2FWOS:001164819400001","View Full Record in Web of Science")</f>
        <v>View Full Record in Web of Science</v>
      </c>
      <c r="BG28" s="11">
        <f t="shared" si="0"/>
        <v>5.5</v>
      </c>
    </row>
    <row r="29" spans="1:59" ht="14.25" customHeight="1" x14ac:dyDescent="0.3">
      <c r="A29" s="11" t="s">
        <v>19682</v>
      </c>
      <c r="B29" s="11" t="s">
        <v>20031</v>
      </c>
      <c r="C29" s="11" t="s">
        <v>20032</v>
      </c>
      <c r="D29" s="11" t="s">
        <v>314</v>
      </c>
      <c r="E29" s="11" t="s">
        <v>43</v>
      </c>
      <c r="F29" s="11" t="s">
        <v>19686</v>
      </c>
      <c r="G29" s="11" t="s">
        <v>19687</v>
      </c>
      <c r="H29" s="11" t="s">
        <v>435</v>
      </c>
      <c r="I29" s="11" t="s">
        <v>435</v>
      </c>
      <c r="J29" s="11" t="s">
        <v>435</v>
      </c>
      <c r="K29" s="11" t="s">
        <v>435</v>
      </c>
      <c r="L29" s="11" t="s">
        <v>435</v>
      </c>
      <c r="M29" s="11" t="s">
        <v>20033</v>
      </c>
      <c r="N29" s="11" t="s">
        <v>20034</v>
      </c>
      <c r="O29" s="11" t="s">
        <v>20035</v>
      </c>
      <c r="P29" s="11" t="s">
        <v>20036</v>
      </c>
      <c r="Q29" s="11" t="s">
        <v>20037</v>
      </c>
      <c r="R29" s="11" t="s">
        <v>20038</v>
      </c>
      <c r="S29" s="11">
        <v>47</v>
      </c>
      <c r="T29" s="11">
        <v>10</v>
      </c>
      <c r="U29" s="11">
        <v>12</v>
      </c>
      <c r="V29" s="11">
        <v>16</v>
      </c>
      <c r="W29" s="11">
        <v>55</v>
      </c>
      <c r="X29" s="11" t="s">
        <v>19754</v>
      </c>
      <c r="Y29" s="11" t="s">
        <v>19791</v>
      </c>
      <c r="Z29" s="11" t="s">
        <v>19792</v>
      </c>
      <c r="AA29" s="11" t="s">
        <v>19756</v>
      </c>
      <c r="AB29" s="11" t="s">
        <v>19757</v>
      </c>
      <c r="AC29" s="11" t="s">
        <v>435</v>
      </c>
      <c r="AD29" s="11" t="s">
        <v>19758</v>
      </c>
      <c r="AE29" s="11" t="s">
        <v>10060</v>
      </c>
      <c r="AF29" s="11" t="s">
        <v>19759</v>
      </c>
      <c r="AG29" s="11">
        <v>2024</v>
      </c>
      <c r="AH29" s="11">
        <v>61</v>
      </c>
      <c r="AI29" s="11">
        <v>3</v>
      </c>
      <c r="AJ29" s="11" t="s">
        <v>435</v>
      </c>
      <c r="AK29" s="11" t="s">
        <v>435</v>
      </c>
      <c r="AL29" s="11" t="s">
        <v>435</v>
      </c>
      <c r="AM29" s="11" t="s">
        <v>435</v>
      </c>
      <c r="AN29" s="11" t="s">
        <v>435</v>
      </c>
      <c r="AO29" s="11" t="s">
        <v>435</v>
      </c>
      <c r="AP29" s="11">
        <v>103651</v>
      </c>
      <c r="AQ29" s="11" t="s">
        <v>20039</v>
      </c>
      <c r="AR29" s="31" t="str">
        <f>HYPERLINK("http://dx.doi.org/10.1016/j.ipm.2024.103651","http://dx.doi.org/10.1016/j.ipm.2024.103651")</f>
        <v>http://dx.doi.org/10.1016/j.ipm.2024.103651</v>
      </c>
      <c r="AS29" s="11" t="s">
        <v>435</v>
      </c>
      <c r="AT29" s="11" t="s">
        <v>19927</v>
      </c>
      <c r="AU29" s="11">
        <v>17</v>
      </c>
      <c r="AV29" s="11" t="s">
        <v>19760</v>
      </c>
      <c r="AW29" s="11" t="s">
        <v>19703</v>
      </c>
      <c r="AX29" s="11" t="s">
        <v>19761</v>
      </c>
      <c r="AY29" s="11" t="s">
        <v>20040</v>
      </c>
      <c r="AZ29" s="11" t="s">
        <v>435</v>
      </c>
      <c r="BA29" s="11" t="s">
        <v>435</v>
      </c>
      <c r="BB29" s="11" t="s">
        <v>435</v>
      </c>
      <c r="BC29" s="11" t="s">
        <v>435</v>
      </c>
      <c r="BD29" s="11" t="s">
        <v>19706</v>
      </c>
      <c r="BE29" s="11" t="s">
        <v>20041</v>
      </c>
      <c r="BF29" s="11" t="str">
        <f>HYPERLINK("https%3A%2F%2Fwww.webofscience.com%2Fwos%2Fwoscc%2Ffull-record%2FWOS:001156658200001","View Full Record in Web of Science")</f>
        <v>View Full Record in Web of Science</v>
      </c>
      <c r="BG29" s="11">
        <f t="shared" si="0"/>
        <v>5</v>
      </c>
    </row>
    <row r="30" spans="1:59" ht="14.25" customHeight="1" x14ac:dyDescent="0.3">
      <c r="A30" s="11" t="s">
        <v>19682</v>
      </c>
      <c r="B30" s="11" t="s">
        <v>20042</v>
      </c>
      <c r="C30" s="11" t="s">
        <v>20043</v>
      </c>
      <c r="D30" s="11" t="s">
        <v>405</v>
      </c>
      <c r="E30" s="11" t="s">
        <v>34</v>
      </c>
      <c r="F30" s="11" t="s">
        <v>19686</v>
      </c>
      <c r="G30" s="11" t="s">
        <v>19687</v>
      </c>
      <c r="H30" s="11" t="s">
        <v>435</v>
      </c>
      <c r="I30" s="11" t="s">
        <v>435</v>
      </c>
      <c r="J30" s="11" t="s">
        <v>435</v>
      </c>
      <c r="K30" s="11" t="s">
        <v>435</v>
      </c>
      <c r="L30" s="11" t="s">
        <v>435</v>
      </c>
      <c r="M30" s="11" t="s">
        <v>20044</v>
      </c>
      <c r="N30" s="11" t="s">
        <v>20045</v>
      </c>
      <c r="O30" s="11" t="s">
        <v>20046</v>
      </c>
      <c r="P30" s="11" t="s">
        <v>20047</v>
      </c>
      <c r="Q30" s="11" t="s">
        <v>20048</v>
      </c>
      <c r="R30" s="11" t="s">
        <v>20049</v>
      </c>
      <c r="S30" s="11">
        <v>58</v>
      </c>
      <c r="T30" s="11">
        <v>10</v>
      </c>
      <c r="U30" s="11">
        <v>10</v>
      </c>
      <c r="V30" s="11">
        <v>6</v>
      </c>
      <c r="W30" s="11">
        <v>20</v>
      </c>
      <c r="X30" s="11" t="s">
        <v>19694</v>
      </c>
      <c r="Y30" s="11" t="s">
        <v>19695</v>
      </c>
      <c r="Z30" s="11" t="s">
        <v>19696</v>
      </c>
      <c r="AA30" s="11" t="s">
        <v>19697</v>
      </c>
      <c r="AB30" s="11" t="s">
        <v>19698</v>
      </c>
      <c r="AC30" s="11" t="s">
        <v>435</v>
      </c>
      <c r="AD30" s="11" t="s">
        <v>19699</v>
      </c>
      <c r="AE30" s="11" t="s">
        <v>1991</v>
      </c>
      <c r="AF30" s="11" t="s">
        <v>20050</v>
      </c>
      <c r="AG30" s="11">
        <v>2024</v>
      </c>
      <c r="AH30" s="11">
        <v>255</v>
      </c>
      <c r="AI30" s="11" t="s">
        <v>435</v>
      </c>
      <c r="AJ30" s="11" t="s">
        <v>20051</v>
      </c>
      <c r="AK30" s="11" t="s">
        <v>435</v>
      </c>
      <c r="AL30" s="11" t="s">
        <v>435</v>
      </c>
      <c r="AM30" s="11" t="s">
        <v>435</v>
      </c>
      <c r="AN30" s="11" t="s">
        <v>435</v>
      </c>
      <c r="AO30" s="11" t="s">
        <v>435</v>
      </c>
      <c r="AP30" s="11">
        <v>124737</v>
      </c>
      <c r="AQ30" s="11" t="s">
        <v>20052</v>
      </c>
      <c r="AR30" s="31" t="str">
        <f>HYPERLINK("http://dx.doi.org/10.1016/j.eswa.2024.124737","http://dx.doi.org/10.1016/j.eswa.2024.124737")</f>
        <v>http://dx.doi.org/10.1016/j.eswa.2024.124737</v>
      </c>
      <c r="AS30" s="11" t="s">
        <v>435</v>
      </c>
      <c r="AT30" s="11" t="s">
        <v>20053</v>
      </c>
      <c r="AU30" s="11">
        <v>12</v>
      </c>
      <c r="AV30" s="11" t="s">
        <v>19702</v>
      </c>
      <c r="AW30" s="11" t="s">
        <v>19744</v>
      </c>
      <c r="AX30" s="11" t="s">
        <v>19704</v>
      </c>
      <c r="AY30" s="11" t="s">
        <v>20054</v>
      </c>
      <c r="AZ30" s="11" t="s">
        <v>435</v>
      </c>
      <c r="BA30" s="11" t="s">
        <v>19880</v>
      </c>
      <c r="BB30" s="11" t="s">
        <v>435</v>
      </c>
      <c r="BC30" s="11" t="s">
        <v>435</v>
      </c>
      <c r="BD30" s="11" t="s">
        <v>19706</v>
      </c>
      <c r="BE30" s="11" t="s">
        <v>20055</v>
      </c>
      <c r="BF30" s="11" t="str">
        <f>HYPERLINK("https%3A%2F%2Fwww.webofscience.com%2Fwos%2Fwoscc%2Ffull-record%2FWOS:001274219800001","View Full Record in Web of Science")</f>
        <v>View Full Record in Web of Science</v>
      </c>
      <c r="BG30" s="11">
        <f t="shared" si="0"/>
        <v>5</v>
      </c>
    </row>
    <row r="31" spans="1:59" ht="14.25" customHeight="1" x14ac:dyDescent="0.3">
      <c r="A31" s="11" t="s">
        <v>19682</v>
      </c>
      <c r="B31" s="11" t="s">
        <v>20056</v>
      </c>
      <c r="C31" s="11" t="s">
        <v>20057</v>
      </c>
      <c r="D31" s="11" t="s">
        <v>307</v>
      </c>
      <c r="E31" s="11" t="s">
        <v>43</v>
      </c>
      <c r="F31" s="11" t="s">
        <v>19686</v>
      </c>
      <c r="G31" s="11" t="s">
        <v>19687</v>
      </c>
      <c r="H31" s="11" t="s">
        <v>435</v>
      </c>
      <c r="I31" s="11" t="s">
        <v>435</v>
      </c>
      <c r="J31" s="11" t="s">
        <v>435</v>
      </c>
      <c r="K31" s="11" t="s">
        <v>435</v>
      </c>
      <c r="L31" s="11" t="s">
        <v>435</v>
      </c>
      <c r="M31" s="11" t="s">
        <v>20058</v>
      </c>
      <c r="N31" s="11" t="s">
        <v>20059</v>
      </c>
      <c r="O31" s="11" t="s">
        <v>20060</v>
      </c>
      <c r="P31" s="11" t="s">
        <v>20061</v>
      </c>
      <c r="Q31" s="11" t="s">
        <v>20062</v>
      </c>
      <c r="R31" s="11" t="s">
        <v>20063</v>
      </c>
      <c r="S31" s="11">
        <v>80</v>
      </c>
      <c r="T31" s="11">
        <v>24</v>
      </c>
      <c r="U31" s="11">
        <v>24</v>
      </c>
      <c r="V31" s="11">
        <v>2</v>
      </c>
      <c r="W31" s="11">
        <v>23</v>
      </c>
      <c r="X31" s="11" t="s">
        <v>19754</v>
      </c>
      <c r="Y31" s="11" t="s">
        <v>19791</v>
      </c>
      <c r="Z31" s="11" t="s">
        <v>19792</v>
      </c>
      <c r="AA31" s="11" t="s">
        <v>19756</v>
      </c>
      <c r="AB31" s="11" t="s">
        <v>19757</v>
      </c>
      <c r="AC31" s="11" t="s">
        <v>435</v>
      </c>
      <c r="AD31" s="11" t="s">
        <v>19758</v>
      </c>
      <c r="AE31" s="11" t="s">
        <v>10060</v>
      </c>
      <c r="AF31" s="11" t="s">
        <v>19877</v>
      </c>
      <c r="AG31" s="11">
        <v>2021</v>
      </c>
      <c r="AH31" s="11">
        <v>58</v>
      </c>
      <c r="AI31" s="11">
        <v>5</v>
      </c>
      <c r="AJ31" s="11" t="s">
        <v>435</v>
      </c>
      <c r="AK31" s="11" t="s">
        <v>435</v>
      </c>
      <c r="AL31" s="11" t="s">
        <v>435</v>
      </c>
      <c r="AM31" s="11" t="s">
        <v>435</v>
      </c>
      <c r="AN31" s="11" t="s">
        <v>435</v>
      </c>
      <c r="AO31" s="11" t="s">
        <v>435</v>
      </c>
      <c r="AP31" s="11">
        <v>102616</v>
      </c>
      <c r="AQ31" s="11" t="s">
        <v>13087</v>
      </c>
      <c r="AR31" s="31" t="str">
        <f>HYPERLINK("http://dx.doi.org/10.1016/j.ipm.2021.102616","http://dx.doi.org/10.1016/j.ipm.2021.102616")</f>
        <v>http://dx.doi.org/10.1016/j.ipm.2021.102616</v>
      </c>
      <c r="AS31" s="11" t="s">
        <v>435</v>
      </c>
      <c r="AT31" s="11" t="s">
        <v>20064</v>
      </c>
      <c r="AU31" s="11">
        <v>37</v>
      </c>
      <c r="AV31" s="11" t="s">
        <v>19760</v>
      </c>
      <c r="AW31" s="11" t="s">
        <v>19703</v>
      </c>
      <c r="AX31" s="11" t="s">
        <v>19761</v>
      </c>
      <c r="AY31" s="11" t="s">
        <v>20065</v>
      </c>
      <c r="AZ31" s="11" t="s">
        <v>435</v>
      </c>
      <c r="BA31" s="11" t="s">
        <v>20066</v>
      </c>
      <c r="BB31" s="11" t="s">
        <v>435</v>
      </c>
      <c r="BC31" s="11" t="s">
        <v>435</v>
      </c>
      <c r="BD31" s="11" t="s">
        <v>19706</v>
      </c>
      <c r="BE31" s="11" t="s">
        <v>20067</v>
      </c>
      <c r="BF31" s="11" t="str">
        <f>HYPERLINK("https%3A%2F%2Fwww.webofscience.com%2Fwos%2Fwoscc%2Ffull-record%2FWOS:000679812700003","View Full Record in Web of Science")</f>
        <v>View Full Record in Web of Science</v>
      </c>
      <c r="BG31" s="11">
        <f t="shared" si="0"/>
        <v>4.8</v>
      </c>
    </row>
    <row r="32" spans="1:59" ht="14.25" customHeight="1" x14ac:dyDescent="0.3">
      <c r="A32" s="11" t="s">
        <v>19682</v>
      </c>
      <c r="B32" s="11" t="s">
        <v>20068</v>
      </c>
      <c r="C32" s="11" t="s">
        <v>20069</v>
      </c>
      <c r="D32" s="11" t="s">
        <v>223</v>
      </c>
      <c r="E32" s="11" t="s">
        <v>43</v>
      </c>
      <c r="F32" s="11" t="s">
        <v>19686</v>
      </c>
      <c r="G32" s="11" t="s">
        <v>19687</v>
      </c>
      <c r="H32" s="11" t="s">
        <v>435</v>
      </c>
      <c r="I32" s="11" t="s">
        <v>435</v>
      </c>
      <c r="J32" s="11" t="s">
        <v>435</v>
      </c>
      <c r="K32" s="11" t="s">
        <v>435</v>
      </c>
      <c r="L32" s="11" t="s">
        <v>435</v>
      </c>
      <c r="M32" s="11" t="s">
        <v>20070</v>
      </c>
      <c r="N32" s="11" t="s">
        <v>435</v>
      </c>
      <c r="O32" s="11" t="s">
        <v>20071</v>
      </c>
      <c r="P32" s="11" t="s">
        <v>20072</v>
      </c>
      <c r="Q32" s="11" t="s">
        <v>20073</v>
      </c>
      <c r="R32" s="11" t="s">
        <v>20074</v>
      </c>
      <c r="S32" s="11">
        <v>92</v>
      </c>
      <c r="T32" s="11">
        <v>23</v>
      </c>
      <c r="U32" s="11">
        <v>24</v>
      </c>
      <c r="V32" s="11">
        <v>1</v>
      </c>
      <c r="W32" s="11">
        <v>34</v>
      </c>
      <c r="X32" s="11" t="s">
        <v>19754</v>
      </c>
      <c r="Y32" s="11" t="s">
        <v>19791</v>
      </c>
      <c r="Z32" s="11" t="s">
        <v>19792</v>
      </c>
      <c r="AA32" s="11" t="s">
        <v>19756</v>
      </c>
      <c r="AB32" s="11" t="s">
        <v>19757</v>
      </c>
      <c r="AC32" s="11" t="s">
        <v>435</v>
      </c>
      <c r="AD32" s="11" t="s">
        <v>19758</v>
      </c>
      <c r="AE32" s="11" t="s">
        <v>10060</v>
      </c>
      <c r="AF32" s="11" t="s">
        <v>19793</v>
      </c>
      <c r="AG32" s="11">
        <v>2021</v>
      </c>
      <c r="AH32" s="11">
        <v>58</v>
      </c>
      <c r="AI32" s="11">
        <v>6</v>
      </c>
      <c r="AJ32" s="11" t="s">
        <v>435</v>
      </c>
      <c r="AK32" s="11" t="s">
        <v>435</v>
      </c>
      <c r="AL32" s="11" t="s">
        <v>435</v>
      </c>
      <c r="AM32" s="11" t="s">
        <v>435</v>
      </c>
      <c r="AN32" s="11" t="s">
        <v>435</v>
      </c>
      <c r="AO32" s="11" t="s">
        <v>435</v>
      </c>
      <c r="AP32" s="11">
        <v>102674</v>
      </c>
      <c r="AQ32" s="11" t="s">
        <v>20075</v>
      </c>
      <c r="AR32" s="31" t="str">
        <f>HYPERLINK("http://dx.doi.org/10.1016/j.ipm.2021.102674","http://dx.doi.org/10.1016/j.ipm.2021.102674")</f>
        <v>http://dx.doi.org/10.1016/j.ipm.2021.102674</v>
      </c>
      <c r="AS32" s="11" t="s">
        <v>435</v>
      </c>
      <c r="AT32" s="11" t="s">
        <v>20076</v>
      </c>
      <c r="AU32" s="11">
        <v>23</v>
      </c>
      <c r="AV32" s="11" t="s">
        <v>19760</v>
      </c>
      <c r="AW32" s="11" t="s">
        <v>19703</v>
      </c>
      <c r="AX32" s="11" t="s">
        <v>19761</v>
      </c>
      <c r="AY32" s="11" t="s">
        <v>20077</v>
      </c>
      <c r="AZ32" s="11" t="s">
        <v>435</v>
      </c>
      <c r="BA32" s="11" t="s">
        <v>19808</v>
      </c>
      <c r="BB32" s="11" t="s">
        <v>435</v>
      </c>
      <c r="BC32" s="11" t="s">
        <v>435</v>
      </c>
      <c r="BD32" s="11" t="s">
        <v>19706</v>
      </c>
      <c r="BE32" s="11" t="s">
        <v>20078</v>
      </c>
      <c r="BF32" s="11" t="str">
        <f>HYPERLINK("https%3A%2F%2Fwww.webofscience.com%2Fwos%2Fwoscc%2Ffull-record%2FWOS:000697732600010","View Full Record in Web of Science")</f>
        <v>View Full Record in Web of Science</v>
      </c>
      <c r="BG32" s="11">
        <f t="shared" si="0"/>
        <v>4.5999999999999996</v>
      </c>
    </row>
    <row r="33" spans="1:59" ht="14.25" customHeight="1" x14ac:dyDescent="0.3">
      <c r="A33" s="11" t="s">
        <v>19682</v>
      </c>
      <c r="B33" s="11" t="s">
        <v>20079</v>
      </c>
      <c r="C33" s="11" t="s">
        <v>20080</v>
      </c>
      <c r="D33" s="11" t="s">
        <v>302</v>
      </c>
      <c r="E33" s="11" t="s">
        <v>91</v>
      </c>
      <c r="F33" s="11" t="s">
        <v>19686</v>
      </c>
      <c r="G33" s="11" t="s">
        <v>19687</v>
      </c>
      <c r="H33" s="11" t="s">
        <v>435</v>
      </c>
      <c r="I33" s="11" t="s">
        <v>435</v>
      </c>
      <c r="J33" s="11" t="s">
        <v>435</v>
      </c>
      <c r="K33" s="11" t="s">
        <v>435</v>
      </c>
      <c r="L33" s="11" t="s">
        <v>435</v>
      </c>
      <c r="M33" s="11" t="s">
        <v>20081</v>
      </c>
      <c r="N33" s="11" t="s">
        <v>20082</v>
      </c>
      <c r="O33" s="11" t="s">
        <v>20083</v>
      </c>
      <c r="P33" s="11" t="s">
        <v>20084</v>
      </c>
      <c r="Q33" s="11" t="s">
        <v>19864</v>
      </c>
      <c r="R33" s="11" t="s">
        <v>20085</v>
      </c>
      <c r="S33" s="11">
        <v>125</v>
      </c>
      <c r="T33" s="11">
        <v>9</v>
      </c>
      <c r="U33" s="11">
        <v>9</v>
      </c>
      <c r="V33" s="11">
        <v>1</v>
      </c>
      <c r="W33" s="11">
        <v>15</v>
      </c>
      <c r="X33" s="11" t="s">
        <v>19818</v>
      </c>
      <c r="Y33" s="11" t="s">
        <v>20086</v>
      </c>
      <c r="Z33" s="11" t="s">
        <v>20087</v>
      </c>
      <c r="AA33" s="11" t="s">
        <v>20088</v>
      </c>
      <c r="AB33" s="11" t="s">
        <v>20089</v>
      </c>
      <c r="AC33" s="11" t="s">
        <v>435</v>
      </c>
      <c r="AD33" s="11" t="s">
        <v>20090</v>
      </c>
      <c r="AE33" s="11" t="s">
        <v>20091</v>
      </c>
      <c r="AF33" s="11" t="s">
        <v>19700</v>
      </c>
      <c r="AG33" s="11">
        <v>2024</v>
      </c>
      <c r="AH33" s="11">
        <v>23</v>
      </c>
      <c r="AI33" s="11">
        <v>1</v>
      </c>
      <c r="AJ33" s="11" t="s">
        <v>435</v>
      </c>
      <c r="AK33" s="11" t="s">
        <v>435</v>
      </c>
      <c r="AL33" s="11" t="s">
        <v>435</v>
      </c>
      <c r="AM33" s="11" t="s">
        <v>435</v>
      </c>
      <c r="AN33" s="11">
        <v>577</v>
      </c>
      <c r="AO33" s="11">
        <v>608</v>
      </c>
      <c r="AP33" s="11" t="s">
        <v>435</v>
      </c>
      <c r="AQ33" s="11" t="s">
        <v>20092</v>
      </c>
      <c r="AR33" s="31" t="str">
        <f>HYPERLINK("http://dx.doi.org/10.1007/s10207-023-00755-2","http://dx.doi.org/10.1007/s10207-023-00755-2")</f>
        <v>http://dx.doi.org/10.1007/s10207-023-00755-2</v>
      </c>
      <c r="AS33" s="11" t="s">
        <v>435</v>
      </c>
      <c r="AT33" s="11" t="s">
        <v>20093</v>
      </c>
      <c r="AU33" s="11">
        <v>32</v>
      </c>
      <c r="AV33" s="11" t="s">
        <v>20094</v>
      </c>
      <c r="AW33" s="11" t="s">
        <v>19744</v>
      </c>
      <c r="AX33" s="11" t="s">
        <v>6885</v>
      </c>
      <c r="AY33" s="11" t="s">
        <v>20095</v>
      </c>
      <c r="AZ33" s="11" t="s">
        <v>435</v>
      </c>
      <c r="BA33" s="11" t="s">
        <v>435</v>
      </c>
      <c r="BB33" s="11" t="s">
        <v>435</v>
      </c>
      <c r="BC33" s="11" t="s">
        <v>435</v>
      </c>
      <c r="BD33" s="11" t="s">
        <v>19706</v>
      </c>
      <c r="BE33" s="11" t="s">
        <v>20096</v>
      </c>
      <c r="BF33" s="11" t="str">
        <f>HYPERLINK("https%3A%2F%2Fwww.webofscience.com%2Fwos%2Fwoscc%2Ffull-record%2FWOS:001071601100002","View Full Record in Web of Science")</f>
        <v>View Full Record in Web of Science</v>
      </c>
      <c r="BG33" s="11">
        <f t="shared" si="0"/>
        <v>4.5</v>
      </c>
    </row>
    <row r="34" spans="1:59" ht="14.25" customHeight="1" x14ac:dyDescent="0.3">
      <c r="A34" s="11" t="s">
        <v>19682</v>
      </c>
      <c r="B34" s="11" t="s">
        <v>20097</v>
      </c>
      <c r="C34" s="11" t="s">
        <v>20098</v>
      </c>
      <c r="D34" s="11" t="s">
        <v>420</v>
      </c>
      <c r="E34" s="11" t="s">
        <v>34</v>
      </c>
      <c r="F34" s="11" t="s">
        <v>19686</v>
      </c>
      <c r="G34" s="11" t="s">
        <v>19687</v>
      </c>
      <c r="H34" s="11" t="s">
        <v>435</v>
      </c>
      <c r="I34" s="11" t="s">
        <v>435</v>
      </c>
      <c r="J34" s="11" t="s">
        <v>435</v>
      </c>
      <c r="K34" s="11" t="s">
        <v>435</v>
      </c>
      <c r="L34" s="11" t="s">
        <v>435</v>
      </c>
      <c r="M34" s="11" t="s">
        <v>20099</v>
      </c>
      <c r="N34" s="11" t="s">
        <v>19861</v>
      </c>
      <c r="O34" s="11" t="s">
        <v>20100</v>
      </c>
      <c r="P34" s="11" t="s">
        <v>20101</v>
      </c>
      <c r="Q34" s="11" t="s">
        <v>20102</v>
      </c>
      <c r="R34" s="11" t="s">
        <v>20103</v>
      </c>
      <c r="S34" s="11">
        <v>71</v>
      </c>
      <c r="T34" s="11">
        <v>17</v>
      </c>
      <c r="U34" s="11">
        <v>17</v>
      </c>
      <c r="V34" s="11">
        <v>3</v>
      </c>
      <c r="W34" s="11">
        <v>28</v>
      </c>
      <c r="X34" s="11" t="s">
        <v>19694</v>
      </c>
      <c r="Y34" s="11" t="s">
        <v>19695</v>
      </c>
      <c r="Z34" s="11" t="s">
        <v>19696</v>
      </c>
      <c r="AA34" s="11" t="s">
        <v>19697</v>
      </c>
      <c r="AB34" s="11" t="s">
        <v>19698</v>
      </c>
      <c r="AC34" s="11" t="s">
        <v>435</v>
      </c>
      <c r="AD34" s="11" t="s">
        <v>19699</v>
      </c>
      <c r="AE34" s="11" t="s">
        <v>1991</v>
      </c>
      <c r="AF34" s="11" t="s">
        <v>20104</v>
      </c>
      <c r="AG34" s="11">
        <v>2022</v>
      </c>
      <c r="AH34" s="11">
        <v>201</v>
      </c>
      <c r="AI34" s="11" t="s">
        <v>435</v>
      </c>
      <c r="AJ34" s="11" t="s">
        <v>435</v>
      </c>
      <c r="AK34" s="11" t="s">
        <v>435</v>
      </c>
      <c r="AL34" s="11" t="s">
        <v>435</v>
      </c>
      <c r="AM34" s="11" t="s">
        <v>435</v>
      </c>
      <c r="AN34" s="11" t="s">
        <v>435</v>
      </c>
      <c r="AO34" s="11" t="s">
        <v>435</v>
      </c>
      <c r="AP34" s="11">
        <v>117032</v>
      </c>
      <c r="AQ34" s="11" t="s">
        <v>9126</v>
      </c>
      <c r="AR34" s="31" t="str">
        <f>HYPERLINK("http://dx.doi.org/10.1016/j.eswa.2022.117032","http://dx.doi.org/10.1016/j.eswa.2022.117032")</f>
        <v>http://dx.doi.org/10.1016/j.eswa.2022.117032</v>
      </c>
      <c r="AS34" s="11" t="s">
        <v>435</v>
      </c>
      <c r="AT34" s="11" t="s">
        <v>20105</v>
      </c>
      <c r="AU34" s="11">
        <v>14</v>
      </c>
      <c r="AV34" s="11" t="s">
        <v>19702</v>
      </c>
      <c r="AW34" s="11" t="s">
        <v>19744</v>
      </c>
      <c r="AX34" s="11" t="s">
        <v>19704</v>
      </c>
      <c r="AY34" s="11" t="s">
        <v>20106</v>
      </c>
      <c r="AZ34" s="11" t="s">
        <v>435</v>
      </c>
      <c r="BA34" s="11" t="s">
        <v>20107</v>
      </c>
      <c r="BB34" s="11" t="s">
        <v>435</v>
      </c>
      <c r="BC34" s="11" t="s">
        <v>435</v>
      </c>
      <c r="BD34" s="11" t="s">
        <v>19706</v>
      </c>
      <c r="BE34" s="11" t="s">
        <v>20108</v>
      </c>
      <c r="BF34" s="11" t="str">
        <f>HYPERLINK("https%3A%2F%2Fwww.webofscience.com%2Fwos%2Fwoscc%2Ffull-record%2FWOS:000830106100008","View Full Record in Web of Science")</f>
        <v>View Full Record in Web of Science</v>
      </c>
      <c r="BG34" s="11">
        <f t="shared" si="0"/>
        <v>4.25</v>
      </c>
    </row>
    <row r="35" spans="1:59" ht="14.25" customHeight="1" x14ac:dyDescent="0.3">
      <c r="A35" s="11" t="s">
        <v>19682</v>
      </c>
      <c r="B35" s="11" t="s">
        <v>20109</v>
      </c>
      <c r="C35" s="11" t="s">
        <v>20110</v>
      </c>
      <c r="D35" s="11" t="s">
        <v>368</v>
      </c>
      <c r="E35" s="11" t="s">
        <v>34</v>
      </c>
      <c r="F35" s="11" t="s">
        <v>19686</v>
      </c>
      <c r="G35" s="11" t="s">
        <v>19687</v>
      </c>
      <c r="H35" s="11" t="s">
        <v>435</v>
      </c>
      <c r="I35" s="11" t="s">
        <v>435</v>
      </c>
      <c r="J35" s="11" t="s">
        <v>435</v>
      </c>
      <c r="K35" s="11" t="s">
        <v>435</v>
      </c>
      <c r="L35" s="11" t="s">
        <v>435</v>
      </c>
      <c r="M35" s="11" t="s">
        <v>20111</v>
      </c>
      <c r="N35" s="11" t="s">
        <v>20112</v>
      </c>
      <c r="O35" s="11" t="s">
        <v>20113</v>
      </c>
      <c r="P35" s="11" t="s">
        <v>20114</v>
      </c>
      <c r="Q35" s="11" t="s">
        <v>20115</v>
      </c>
      <c r="R35" s="11" t="s">
        <v>20116</v>
      </c>
      <c r="S35" s="11">
        <v>59</v>
      </c>
      <c r="T35" s="11">
        <v>21</v>
      </c>
      <c r="U35" s="11">
        <v>21</v>
      </c>
      <c r="V35" s="11">
        <v>0</v>
      </c>
      <c r="W35" s="11">
        <v>42</v>
      </c>
      <c r="X35" s="11" t="s">
        <v>19694</v>
      </c>
      <c r="Y35" s="11" t="s">
        <v>19695</v>
      </c>
      <c r="Z35" s="11" t="s">
        <v>19696</v>
      </c>
      <c r="AA35" s="11" t="s">
        <v>19697</v>
      </c>
      <c r="AB35" s="11" t="s">
        <v>19698</v>
      </c>
      <c r="AC35" s="11" t="s">
        <v>435</v>
      </c>
      <c r="AD35" s="11" t="s">
        <v>19699</v>
      </c>
      <c r="AE35" s="11" t="s">
        <v>1991</v>
      </c>
      <c r="AF35" s="11" t="s">
        <v>19889</v>
      </c>
      <c r="AG35" s="11">
        <v>2021</v>
      </c>
      <c r="AH35" s="11">
        <v>179</v>
      </c>
      <c r="AI35" s="11" t="s">
        <v>435</v>
      </c>
      <c r="AJ35" s="11" t="s">
        <v>435</v>
      </c>
      <c r="AK35" s="11" t="s">
        <v>435</v>
      </c>
      <c r="AL35" s="11" t="s">
        <v>435</v>
      </c>
      <c r="AM35" s="11" t="s">
        <v>435</v>
      </c>
      <c r="AN35" s="11" t="s">
        <v>435</v>
      </c>
      <c r="AO35" s="11" t="s">
        <v>435</v>
      </c>
      <c r="AP35" s="11">
        <v>115067</v>
      </c>
      <c r="AQ35" s="11" t="s">
        <v>20117</v>
      </c>
      <c r="AR35" s="31" t="str">
        <f>HYPERLINK("http://dx.doi.org/10.1016/j.eswa.2021.115067","http://dx.doi.org/10.1016/j.eswa.2021.115067")</f>
        <v>http://dx.doi.org/10.1016/j.eswa.2021.115067</v>
      </c>
      <c r="AS35" s="11" t="s">
        <v>435</v>
      </c>
      <c r="AT35" s="11" t="s">
        <v>20064</v>
      </c>
      <c r="AU35" s="11">
        <v>9</v>
      </c>
      <c r="AV35" s="11" t="s">
        <v>19702</v>
      </c>
      <c r="AW35" s="11" t="s">
        <v>19744</v>
      </c>
      <c r="AX35" s="11" t="s">
        <v>19704</v>
      </c>
      <c r="AY35" s="11" t="s">
        <v>19890</v>
      </c>
      <c r="AZ35" s="11" t="s">
        <v>435</v>
      </c>
      <c r="BA35" s="11" t="s">
        <v>435</v>
      </c>
      <c r="BB35" s="11" t="s">
        <v>435</v>
      </c>
      <c r="BC35" s="11" t="s">
        <v>435</v>
      </c>
      <c r="BD35" s="11" t="s">
        <v>19706</v>
      </c>
      <c r="BE35" s="11" t="s">
        <v>20118</v>
      </c>
      <c r="BF35" s="11" t="str">
        <f>HYPERLINK("https%3A%2F%2Fwww.webofscience.com%2Fwos%2Fwoscc%2Ffull-record%2FWOS:000663549200004","View Full Record in Web of Science")</f>
        <v>View Full Record in Web of Science</v>
      </c>
      <c r="BG35" s="11">
        <f t="shared" si="0"/>
        <v>4.2</v>
      </c>
    </row>
    <row r="36" spans="1:59" ht="14.25" customHeight="1" x14ac:dyDescent="0.3">
      <c r="A36" s="11" t="s">
        <v>19682</v>
      </c>
      <c r="B36" s="11" t="s">
        <v>20119</v>
      </c>
      <c r="C36" s="11" t="s">
        <v>20120</v>
      </c>
      <c r="D36" s="11" t="s">
        <v>180</v>
      </c>
      <c r="E36" s="11" t="s">
        <v>176</v>
      </c>
      <c r="F36" s="11" t="s">
        <v>19686</v>
      </c>
      <c r="G36" s="11" t="s">
        <v>19687</v>
      </c>
      <c r="H36" s="11" t="s">
        <v>435</v>
      </c>
      <c r="I36" s="11" t="s">
        <v>435</v>
      </c>
      <c r="J36" s="11" t="s">
        <v>435</v>
      </c>
      <c r="K36" s="11" t="s">
        <v>435</v>
      </c>
      <c r="L36" s="11" t="s">
        <v>435</v>
      </c>
      <c r="M36" s="11" t="s">
        <v>20121</v>
      </c>
      <c r="N36" s="11" t="s">
        <v>20122</v>
      </c>
      <c r="O36" s="11" t="s">
        <v>20123</v>
      </c>
      <c r="P36" s="11" t="s">
        <v>20124</v>
      </c>
      <c r="Q36" s="11" t="s">
        <v>20125</v>
      </c>
      <c r="R36" s="11" t="s">
        <v>20126</v>
      </c>
      <c r="S36" s="11">
        <v>89</v>
      </c>
      <c r="T36" s="11">
        <v>4</v>
      </c>
      <c r="U36" s="11">
        <v>4</v>
      </c>
      <c r="V36" s="11">
        <v>2</v>
      </c>
      <c r="W36" s="11">
        <v>8</v>
      </c>
      <c r="X36" s="11" t="s">
        <v>19818</v>
      </c>
      <c r="Y36" s="11" t="s">
        <v>19819</v>
      </c>
      <c r="Z36" s="11" t="s">
        <v>19820</v>
      </c>
      <c r="AA36" s="11" t="s">
        <v>19821</v>
      </c>
      <c r="AB36" s="11" t="s">
        <v>19822</v>
      </c>
      <c r="AC36" s="11" t="s">
        <v>435</v>
      </c>
      <c r="AD36" s="11" t="s">
        <v>19823</v>
      </c>
      <c r="AE36" s="11" t="s">
        <v>19824</v>
      </c>
      <c r="AF36" s="11" t="s">
        <v>19733</v>
      </c>
      <c r="AG36" s="11">
        <v>2025</v>
      </c>
      <c r="AH36" s="11">
        <v>27</v>
      </c>
      <c r="AI36" s="11">
        <v>2</v>
      </c>
      <c r="AJ36" s="11" t="s">
        <v>435</v>
      </c>
      <c r="AK36" s="11" t="s">
        <v>435</v>
      </c>
      <c r="AL36" s="11" t="s">
        <v>19825</v>
      </c>
      <c r="AM36" s="11" t="s">
        <v>435</v>
      </c>
      <c r="AN36" s="11">
        <v>487</v>
      </c>
      <c r="AO36" s="11">
        <v>505</v>
      </c>
      <c r="AP36" s="11" t="s">
        <v>435</v>
      </c>
      <c r="AQ36" s="11" t="s">
        <v>20127</v>
      </c>
      <c r="AR36" s="31" t="str">
        <f>HYPERLINK("http://dx.doi.org/10.1007/s10796-023-10446-x","http://dx.doi.org/10.1007/s10796-023-10446-x")</f>
        <v>http://dx.doi.org/10.1007/s10796-023-10446-x</v>
      </c>
      <c r="AS36" s="11" t="s">
        <v>435</v>
      </c>
      <c r="AT36" s="11" t="s">
        <v>20128</v>
      </c>
      <c r="AU36" s="11">
        <v>19</v>
      </c>
      <c r="AV36" s="11" t="s">
        <v>19827</v>
      </c>
      <c r="AW36" s="11" t="s">
        <v>19744</v>
      </c>
      <c r="AX36" s="11" t="s">
        <v>6885</v>
      </c>
      <c r="AY36" s="11" t="s">
        <v>20129</v>
      </c>
      <c r="AZ36" s="11" t="s">
        <v>435</v>
      </c>
      <c r="BA36" s="11" t="s">
        <v>20130</v>
      </c>
      <c r="BB36" s="11" t="s">
        <v>435</v>
      </c>
      <c r="BC36" s="11" t="s">
        <v>435</v>
      </c>
      <c r="BD36" s="11" t="s">
        <v>19706</v>
      </c>
      <c r="BE36" s="11" t="s">
        <v>20131</v>
      </c>
      <c r="BF36" s="11" t="str">
        <f>HYPERLINK("https%3A%2F%2Fwww.webofscience.com%2Fwos%2Fwoscc%2Ffull-record%2FWOS:001113207900001","View Full Record in Web of Science")</f>
        <v>View Full Record in Web of Science</v>
      </c>
      <c r="BG36" s="11">
        <f t="shared" si="0"/>
        <v>4</v>
      </c>
    </row>
    <row r="37" spans="1:59" ht="14.25" customHeight="1" x14ac:dyDescent="0.3">
      <c r="A37" s="11" t="s">
        <v>19682</v>
      </c>
      <c r="B37" s="11" t="s">
        <v>20132</v>
      </c>
      <c r="C37" s="11" t="s">
        <v>20133</v>
      </c>
      <c r="D37" s="11" t="s">
        <v>20134</v>
      </c>
      <c r="E37" s="11" t="s">
        <v>34</v>
      </c>
      <c r="F37" s="11" t="s">
        <v>19686</v>
      </c>
      <c r="G37" s="11" t="s">
        <v>19687</v>
      </c>
      <c r="H37" s="11" t="s">
        <v>435</v>
      </c>
      <c r="I37" s="11" t="s">
        <v>435</v>
      </c>
      <c r="J37" s="11" t="s">
        <v>435</v>
      </c>
      <c r="K37" s="11" t="s">
        <v>435</v>
      </c>
      <c r="L37" s="11" t="s">
        <v>435</v>
      </c>
      <c r="M37" s="11" t="s">
        <v>20135</v>
      </c>
      <c r="N37" s="11" t="s">
        <v>435</v>
      </c>
      <c r="O37" s="11" t="s">
        <v>20136</v>
      </c>
      <c r="P37" s="11" t="s">
        <v>20137</v>
      </c>
      <c r="Q37" s="11" t="s">
        <v>19864</v>
      </c>
      <c r="R37" s="11" t="s">
        <v>20138</v>
      </c>
      <c r="S37" s="11">
        <v>106</v>
      </c>
      <c r="T37" s="11">
        <v>7</v>
      </c>
      <c r="U37" s="11">
        <v>7</v>
      </c>
      <c r="V37" s="11">
        <v>3</v>
      </c>
      <c r="W37" s="11">
        <v>6</v>
      </c>
      <c r="X37" s="11" t="s">
        <v>19694</v>
      </c>
      <c r="Y37" s="11" t="s">
        <v>19695</v>
      </c>
      <c r="Z37" s="11" t="s">
        <v>19696</v>
      </c>
      <c r="AA37" s="11" t="s">
        <v>19697</v>
      </c>
      <c r="AB37" s="11" t="s">
        <v>19698</v>
      </c>
      <c r="AC37" s="11" t="s">
        <v>435</v>
      </c>
      <c r="AD37" s="11" t="s">
        <v>19699</v>
      </c>
      <c r="AE37" s="11" t="s">
        <v>1991</v>
      </c>
      <c r="AF37" s="11" t="s">
        <v>20139</v>
      </c>
      <c r="AG37" s="11">
        <v>2024</v>
      </c>
      <c r="AH37" s="11">
        <v>254</v>
      </c>
      <c r="AI37" s="11" t="s">
        <v>435</v>
      </c>
      <c r="AJ37" s="11" t="s">
        <v>435</v>
      </c>
      <c r="AK37" s="11" t="s">
        <v>435</v>
      </c>
      <c r="AL37" s="11" t="s">
        <v>435</v>
      </c>
      <c r="AM37" s="11" t="s">
        <v>435</v>
      </c>
      <c r="AN37" s="11" t="s">
        <v>435</v>
      </c>
      <c r="AO37" s="11" t="s">
        <v>435</v>
      </c>
      <c r="AP37" s="11">
        <v>124278</v>
      </c>
      <c r="AQ37" s="11" t="s">
        <v>20140</v>
      </c>
      <c r="AR37" s="31" t="str">
        <f>HYPERLINK("http://dx.doi.org/10.1016/j.eswa.2024.124278","http://dx.doi.org/10.1016/j.eswa.2024.124278")</f>
        <v>http://dx.doi.org/10.1016/j.eswa.2024.124278</v>
      </c>
      <c r="AS37" s="11" t="s">
        <v>435</v>
      </c>
      <c r="AT37" s="11" t="s">
        <v>20141</v>
      </c>
      <c r="AU37" s="11">
        <v>31</v>
      </c>
      <c r="AV37" s="11" t="s">
        <v>19702</v>
      </c>
      <c r="AW37" s="11" t="s">
        <v>19744</v>
      </c>
      <c r="AX37" s="11" t="s">
        <v>19704</v>
      </c>
      <c r="AY37" s="11" t="s">
        <v>20142</v>
      </c>
      <c r="AZ37" s="11" t="s">
        <v>435</v>
      </c>
      <c r="BA37" s="11" t="s">
        <v>435</v>
      </c>
      <c r="BB37" s="11" t="s">
        <v>435</v>
      </c>
      <c r="BC37" s="11" t="s">
        <v>435</v>
      </c>
      <c r="BD37" s="11" t="s">
        <v>19706</v>
      </c>
      <c r="BE37" s="11" t="s">
        <v>20143</v>
      </c>
      <c r="BF37" s="11" t="str">
        <f>HYPERLINK("https%3A%2F%2Fwww.webofscience.com%2Fwos%2Fwoscc%2Ffull-record%2FWOS:001263673200001","View Full Record in Web of Science")</f>
        <v>View Full Record in Web of Science</v>
      </c>
      <c r="BG37" s="11">
        <f t="shared" si="0"/>
        <v>3.5</v>
      </c>
    </row>
    <row r="38" spans="1:59" ht="14.25" customHeight="1" x14ac:dyDescent="0.3">
      <c r="A38" s="11" t="s">
        <v>19682</v>
      </c>
      <c r="B38" s="11" t="s">
        <v>20144</v>
      </c>
      <c r="C38" s="11" t="s">
        <v>20145</v>
      </c>
      <c r="D38" s="11" t="s">
        <v>337</v>
      </c>
      <c r="E38" s="11" t="s">
        <v>61</v>
      </c>
      <c r="F38" s="11" t="s">
        <v>19686</v>
      </c>
      <c r="G38" s="11" t="s">
        <v>19687</v>
      </c>
      <c r="H38" s="11" t="s">
        <v>435</v>
      </c>
      <c r="I38" s="11" t="s">
        <v>435</v>
      </c>
      <c r="J38" s="11" t="s">
        <v>435</v>
      </c>
      <c r="K38" s="11" t="s">
        <v>435</v>
      </c>
      <c r="L38" s="11" t="s">
        <v>435</v>
      </c>
      <c r="M38" s="11" t="s">
        <v>20146</v>
      </c>
      <c r="N38" s="11" t="s">
        <v>20147</v>
      </c>
      <c r="O38" s="11" t="s">
        <v>20148</v>
      </c>
      <c r="P38" s="11" t="s">
        <v>20149</v>
      </c>
      <c r="Q38" s="11" t="s">
        <v>20150</v>
      </c>
      <c r="R38" s="11" t="s">
        <v>20151</v>
      </c>
      <c r="S38" s="11">
        <v>175</v>
      </c>
      <c r="T38" s="11">
        <v>14</v>
      </c>
      <c r="U38" s="11">
        <v>15</v>
      </c>
      <c r="V38" s="11">
        <v>0</v>
      </c>
      <c r="W38" s="11">
        <v>13</v>
      </c>
      <c r="X38" s="11" t="s">
        <v>19772</v>
      </c>
      <c r="Y38" s="11" t="s">
        <v>19773</v>
      </c>
      <c r="Z38" s="11" t="s">
        <v>19774</v>
      </c>
      <c r="AA38" s="11" t="s">
        <v>19775</v>
      </c>
      <c r="AB38" s="11" t="s">
        <v>19776</v>
      </c>
      <c r="AC38" s="11" t="s">
        <v>435</v>
      </c>
      <c r="AD38" s="11" t="s">
        <v>19777</v>
      </c>
      <c r="AE38" s="11" t="s">
        <v>19778</v>
      </c>
      <c r="AF38" s="11" t="s">
        <v>20152</v>
      </c>
      <c r="AG38" s="11">
        <v>2022</v>
      </c>
      <c r="AH38" s="11">
        <v>235</v>
      </c>
      <c r="AI38" s="11" t="s">
        <v>435</v>
      </c>
      <c r="AJ38" s="11" t="s">
        <v>435</v>
      </c>
      <c r="AK38" s="11" t="s">
        <v>435</v>
      </c>
      <c r="AL38" s="11" t="s">
        <v>435</v>
      </c>
      <c r="AM38" s="11" t="s">
        <v>435</v>
      </c>
      <c r="AN38" s="11" t="s">
        <v>435</v>
      </c>
      <c r="AO38" s="11" t="s">
        <v>435</v>
      </c>
      <c r="AP38" s="11">
        <v>107597</v>
      </c>
      <c r="AQ38" s="11" t="s">
        <v>20153</v>
      </c>
      <c r="AR38" s="31" t="str">
        <f>HYPERLINK("http://dx.doi.org/10.1016/j.knosys.2021.107597","http://dx.doi.org/10.1016/j.knosys.2021.107597")</f>
        <v>http://dx.doi.org/10.1016/j.knosys.2021.107597</v>
      </c>
      <c r="AS38" s="11" t="s">
        <v>435</v>
      </c>
      <c r="AT38" s="11" t="s">
        <v>19867</v>
      </c>
      <c r="AU38" s="11">
        <v>24</v>
      </c>
      <c r="AV38" s="11" t="s">
        <v>19780</v>
      </c>
      <c r="AW38" s="11" t="s">
        <v>19703</v>
      </c>
      <c r="AX38" s="11" t="s">
        <v>6885</v>
      </c>
      <c r="AY38" s="11" t="s">
        <v>20154</v>
      </c>
      <c r="AZ38" s="11" t="s">
        <v>435</v>
      </c>
      <c r="BA38" s="11" t="s">
        <v>19808</v>
      </c>
      <c r="BB38" s="11" t="s">
        <v>435</v>
      </c>
      <c r="BC38" s="11" t="s">
        <v>435</v>
      </c>
      <c r="BD38" s="11" t="s">
        <v>19706</v>
      </c>
      <c r="BE38" s="11" t="s">
        <v>20155</v>
      </c>
      <c r="BF38" s="11" t="str">
        <f>HYPERLINK("https%3A%2F%2Fwww.webofscience.com%2Fwos%2Fwoscc%2Ffull-record%2FWOS:000718121500002","View Full Record in Web of Science")</f>
        <v>View Full Record in Web of Science</v>
      </c>
      <c r="BG38" s="11">
        <f t="shared" si="0"/>
        <v>3.5</v>
      </c>
    </row>
    <row r="39" spans="1:59" ht="14.25" customHeight="1" x14ac:dyDescent="0.3">
      <c r="A39" s="11" t="s">
        <v>19682</v>
      </c>
      <c r="B39" s="11" t="s">
        <v>20156</v>
      </c>
      <c r="C39" s="11" t="s">
        <v>20157</v>
      </c>
      <c r="D39" s="11" t="s">
        <v>423</v>
      </c>
      <c r="E39" s="11" t="s">
        <v>43</v>
      </c>
      <c r="F39" s="11" t="s">
        <v>19686</v>
      </c>
      <c r="G39" s="11" t="s">
        <v>19687</v>
      </c>
      <c r="H39" s="11" t="s">
        <v>435</v>
      </c>
      <c r="I39" s="11" t="s">
        <v>435</v>
      </c>
      <c r="J39" s="11" t="s">
        <v>435</v>
      </c>
      <c r="K39" s="11" t="s">
        <v>435</v>
      </c>
      <c r="L39" s="11" t="s">
        <v>435</v>
      </c>
      <c r="M39" s="11" t="s">
        <v>20158</v>
      </c>
      <c r="N39" s="11" t="s">
        <v>20159</v>
      </c>
      <c r="O39" s="11" t="s">
        <v>20160</v>
      </c>
      <c r="P39" s="11" t="s">
        <v>20161</v>
      </c>
      <c r="Q39" s="11" t="s">
        <v>20162</v>
      </c>
      <c r="R39" s="11" t="s">
        <v>20163</v>
      </c>
      <c r="S39" s="11">
        <v>48</v>
      </c>
      <c r="T39" s="11">
        <v>10</v>
      </c>
      <c r="U39" s="11">
        <v>10</v>
      </c>
      <c r="V39" s="11">
        <v>3</v>
      </c>
      <c r="W39" s="11">
        <v>20</v>
      </c>
      <c r="X39" s="11" t="s">
        <v>19754</v>
      </c>
      <c r="Y39" s="11" t="s">
        <v>19791</v>
      </c>
      <c r="Z39" s="11" t="s">
        <v>19792</v>
      </c>
      <c r="AA39" s="11" t="s">
        <v>19756</v>
      </c>
      <c r="AB39" s="11" t="s">
        <v>19757</v>
      </c>
      <c r="AC39" s="11" t="s">
        <v>435</v>
      </c>
      <c r="AD39" s="11" t="s">
        <v>19758</v>
      </c>
      <c r="AE39" s="11" t="s">
        <v>10060</v>
      </c>
      <c r="AF39" s="11" t="s">
        <v>19877</v>
      </c>
      <c r="AG39" s="11">
        <v>2023</v>
      </c>
      <c r="AH39" s="11">
        <v>60</v>
      </c>
      <c r="AI39" s="11">
        <v>5</v>
      </c>
      <c r="AJ39" s="11" t="s">
        <v>435</v>
      </c>
      <c r="AK39" s="11" t="s">
        <v>435</v>
      </c>
      <c r="AL39" s="11" t="s">
        <v>435</v>
      </c>
      <c r="AM39" s="11" t="s">
        <v>435</v>
      </c>
      <c r="AN39" s="11" t="s">
        <v>435</v>
      </c>
      <c r="AO39" s="11" t="s">
        <v>435</v>
      </c>
      <c r="AP39" s="11">
        <v>103450</v>
      </c>
      <c r="AQ39" s="11" t="s">
        <v>10061</v>
      </c>
      <c r="AR39" s="31" t="str">
        <f>HYPERLINK("http://dx.doi.org/10.1016/j.ipm.2023.103450","http://dx.doi.org/10.1016/j.ipm.2023.103450")</f>
        <v>http://dx.doi.org/10.1016/j.ipm.2023.103450</v>
      </c>
      <c r="AS39" s="11" t="s">
        <v>435</v>
      </c>
      <c r="AT39" s="11" t="s">
        <v>19878</v>
      </c>
      <c r="AU39" s="11">
        <v>22</v>
      </c>
      <c r="AV39" s="11" t="s">
        <v>19760</v>
      </c>
      <c r="AW39" s="11" t="s">
        <v>19703</v>
      </c>
      <c r="AX39" s="11" t="s">
        <v>19761</v>
      </c>
      <c r="AY39" s="11" t="s">
        <v>20164</v>
      </c>
      <c r="AZ39" s="11" t="s">
        <v>435</v>
      </c>
      <c r="BA39" s="11" t="s">
        <v>435</v>
      </c>
      <c r="BB39" s="11" t="s">
        <v>435</v>
      </c>
      <c r="BC39" s="11" t="s">
        <v>435</v>
      </c>
      <c r="BD39" s="11" t="s">
        <v>19706</v>
      </c>
      <c r="BE39" s="11" t="s">
        <v>20165</v>
      </c>
      <c r="BF39" s="11" t="str">
        <f>HYPERLINK("https%3A%2F%2Fwww.webofscience.com%2Fwos%2Fwoscc%2Ffull-record%2FWOS:001049184000001","View Full Record in Web of Science")</f>
        <v>View Full Record in Web of Science</v>
      </c>
      <c r="BG39" s="11">
        <f t="shared" si="0"/>
        <v>3.3333333333333335</v>
      </c>
    </row>
    <row r="40" spans="1:59" ht="14.25" customHeight="1" x14ac:dyDescent="0.3">
      <c r="A40" s="11" t="s">
        <v>19682</v>
      </c>
      <c r="B40" s="11" t="s">
        <v>20166</v>
      </c>
      <c r="C40" s="11" t="s">
        <v>20167</v>
      </c>
      <c r="D40" s="11" t="s">
        <v>253</v>
      </c>
      <c r="E40" s="11" t="s">
        <v>61</v>
      </c>
      <c r="F40" s="11" t="s">
        <v>19686</v>
      </c>
      <c r="G40" s="11" t="s">
        <v>19687</v>
      </c>
      <c r="H40" s="11" t="s">
        <v>435</v>
      </c>
      <c r="I40" s="11" t="s">
        <v>435</v>
      </c>
      <c r="J40" s="11" t="s">
        <v>435</v>
      </c>
      <c r="K40" s="11" t="s">
        <v>435</v>
      </c>
      <c r="L40" s="11" t="s">
        <v>435</v>
      </c>
      <c r="M40" s="11" t="s">
        <v>20168</v>
      </c>
      <c r="N40" s="11" t="s">
        <v>19799</v>
      </c>
      <c r="O40" s="11" t="s">
        <v>20169</v>
      </c>
      <c r="P40" s="11" t="s">
        <v>20170</v>
      </c>
      <c r="Q40" s="11" t="s">
        <v>20171</v>
      </c>
      <c r="R40" s="11" t="s">
        <v>20172</v>
      </c>
      <c r="S40" s="11">
        <v>60</v>
      </c>
      <c r="T40" s="11">
        <v>16</v>
      </c>
      <c r="U40" s="11">
        <v>16</v>
      </c>
      <c r="V40" s="11">
        <v>0</v>
      </c>
      <c r="W40" s="11">
        <v>24</v>
      </c>
      <c r="X40" s="11" t="s">
        <v>19772</v>
      </c>
      <c r="Y40" s="11" t="s">
        <v>19773</v>
      </c>
      <c r="Z40" s="11" t="s">
        <v>19774</v>
      </c>
      <c r="AA40" s="11" t="s">
        <v>19775</v>
      </c>
      <c r="AB40" s="11" t="s">
        <v>19776</v>
      </c>
      <c r="AC40" s="11" t="s">
        <v>435</v>
      </c>
      <c r="AD40" s="11" t="s">
        <v>19777</v>
      </c>
      <c r="AE40" s="11" t="s">
        <v>19778</v>
      </c>
      <c r="AF40" s="11" t="s">
        <v>20173</v>
      </c>
      <c r="AG40" s="11">
        <v>2021</v>
      </c>
      <c r="AH40" s="11">
        <v>227</v>
      </c>
      <c r="AI40" s="11" t="s">
        <v>435</v>
      </c>
      <c r="AJ40" s="11" t="s">
        <v>435</v>
      </c>
      <c r="AK40" s="11" t="s">
        <v>435</v>
      </c>
      <c r="AL40" s="11" t="s">
        <v>435</v>
      </c>
      <c r="AM40" s="11" t="s">
        <v>435</v>
      </c>
      <c r="AN40" s="11" t="s">
        <v>435</v>
      </c>
      <c r="AO40" s="11" t="s">
        <v>435</v>
      </c>
      <c r="AP40" s="11">
        <v>107232</v>
      </c>
      <c r="AQ40" s="11" t="s">
        <v>20174</v>
      </c>
      <c r="AR40" s="31" t="str">
        <f>HYPERLINK("http://dx.doi.org/10.1016/j.knosys.2021.107232","http://dx.doi.org/10.1016/j.knosys.2021.107232")</f>
        <v>http://dx.doi.org/10.1016/j.knosys.2021.107232</v>
      </c>
      <c r="AS40" s="11" t="s">
        <v>435</v>
      </c>
      <c r="AT40" s="11" t="s">
        <v>20175</v>
      </c>
      <c r="AU40" s="11">
        <v>13</v>
      </c>
      <c r="AV40" s="11" t="s">
        <v>19780</v>
      </c>
      <c r="AW40" s="11" t="s">
        <v>19744</v>
      </c>
      <c r="AX40" s="11" t="s">
        <v>6885</v>
      </c>
      <c r="AY40" s="11" t="s">
        <v>20176</v>
      </c>
      <c r="AZ40" s="11" t="s">
        <v>435</v>
      </c>
      <c r="BA40" s="11" t="s">
        <v>435</v>
      </c>
      <c r="BB40" s="11" t="s">
        <v>435</v>
      </c>
      <c r="BC40" s="11" t="s">
        <v>435</v>
      </c>
      <c r="BD40" s="11" t="s">
        <v>19706</v>
      </c>
      <c r="BE40" s="11" t="s">
        <v>20177</v>
      </c>
      <c r="BF40" s="11" t="str">
        <f>HYPERLINK("https%3A%2F%2Fwww.webofscience.com%2Fwos%2Fwoscc%2Ffull-record%2FWOS:000677995700015","View Full Record in Web of Science")</f>
        <v>View Full Record in Web of Science</v>
      </c>
      <c r="BG40" s="11">
        <f t="shared" si="0"/>
        <v>3.2</v>
      </c>
    </row>
    <row r="41" spans="1:59" ht="14.25" customHeight="1" x14ac:dyDescent="0.3">
      <c r="A41" s="11" t="s">
        <v>19682</v>
      </c>
      <c r="B41" s="11" t="s">
        <v>20178</v>
      </c>
      <c r="C41" s="11" t="s">
        <v>20179</v>
      </c>
      <c r="D41" s="11" t="s">
        <v>110</v>
      </c>
      <c r="E41" s="11" t="s">
        <v>34</v>
      </c>
      <c r="F41" s="11" t="s">
        <v>19686</v>
      </c>
      <c r="G41" s="11" t="s">
        <v>19687</v>
      </c>
      <c r="H41" s="11" t="s">
        <v>435</v>
      </c>
      <c r="I41" s="11" t="s">
        <v>435</v>
      </c>
      <c r="J41" s="11" t="s">
        <v>435</v>
      </c>
      <c r="K41" s="11" t="s">
        <v>435</v>
      </c>
      <c r="L41" s="11" t="s">
        <v>435</v>
      </c>
      <c r="M41" s="11" t="s">
        <v>19962</v>
      </c>
      <c r="N41" s="11" t="s">
        <v>435</v>
      </c>
      <c r="O41" s="11" t="s">
        <v>20180</v>
      </c>
      <c r="P41" s="11" t="s">
        <v>20181</v>
      </c>
      <c r="Q41" s="11" t="s">
        <v>19966</v>
      </c>
      <c r="R41" s="11" t="s">
        <v>20182</v>
      </c>
      <c r="S41" s="11">
        <v>35</v>
      </c>
      <c r="T41" s="11">
        <v>9</v>
      </c>
      <c r="U41" s="11">
        <v>9</v>
      </c>
      <c r="V41" s="11">
        <v>3</v>
      </c>
      <c r="W41" s="11">
        <v>19</v>
      </c>
      <c r="X41" s="11" t="s">
        <v>19694</v>
      </c>
      <c r="Y41" s="11" t="s">
        <v>19695</v>
      </c>
      <c r="Z41" s="11" t="s">
        <v>19696</v>
      </c>
      <c r="AA41" s="11" t="s">
        <v>19697</v>
      </c>
      <c r="AB41" s="11" t="s">
        <v>19698</v>
      </c>
      <c r="AC41" s="11" t="s">
        <v>435</v>
      </c>
      <c r="AD41" s="11" t="s">
        <v>19699</v>
      </c>
      <c r="AE41" s="11" t="s">
        <v>1991</v>
      </c>
      <c r="AF41" s="11" t="s">
        <v>20139</v>
      </c>
      <c r="AG41" s="11">
        <v>2023</v>
      </c>
      <c r="AH41" s="11">
        <v>230</v>
      </c>
      <c r="AI41" s="11" t="s">
        <v>435</v>
      </c>
      <c r="AJ41" s="11" t="s">
        <v>435</v>
      </c>
      <c r="AK41" s="11" t="s">
        <v>435</v>
      </c>
      <c r="AL41" s="11" t="s">
        <v>435</v>
      </c>
      <c r="AM41" s="11" t="s">
        <v>435</v>
      </c>
      <c r="AN41" s="11" t="s">
        <v>435</v>
      </c>
      <c r="AO41" s="11" t="s">
        <v>435</v>
      </c>
      <c r="AP41" s="11">
        <v>120564</v>
      </c>
      <c r="AQ41" s="11" t="s">
        <v>11955</v>
      </c>
      <c r="AR41" s="31" t="str">
        <f>HYPERLINK("http://dx.doi.org/10.1016/j.eswa.2023.120564","http://dx.doi.org/10.1016/j.eswa.2023.120564")</f>
        <v>http://dx.doi.org/10.1016/j.eswa.2023.120564</v>
      </c>
      <c r="AS41" s="11" t="s">
        <v>435</v>
      </c>
      <c r="AT41" s="11" t="s">
        <v>19914</v>
      </c>
      <c r="AU41" s="11">
        <v>10</v>
      </c>
      <c r="AV41" s="11" t="s">
        <v>19702</v>
      </c>
      <c r="AW41" s="11" t="s">
        <v>19744</v>
      </c>
      <c r="AX41" s="11" t="s">
        <v>19704</v>
      </c>
      <c r="AY41" s="11" t="s">
        <v>20183</v>
      </c>
      <c r="AZ41" s="11" t="s">
        <v>435</v>
      </c>
      <c r="BA41" s="11" t="s">
        <v>435</v>
      </c>
      <c r="BB41" s="11" t="s">
        <v>435</v>
      </c>
      <c r="BC41" s="11" t="s">
        <v>435</v>
      </c>
      <c r="BD41" s="11" t="s">
        <v>19706</v>
      </c>
      <c r="BE41" s="11" t="s">
        <v>20184</v>
      </c>
      <c r="BF41" s="11" t="str">
        <f>HYPERLINK("https%3A%2F%2Fwww.webofscience.com%2Fwos%2Fwoscc%2Ffull-record%2FWOS:001023572700001","View Full Record in Web of Science")</f>
        <v>View Full Record in Web of Science</v>
      </c>
      <c r="BG41" s="11">
        <f t="shared" si="0"/>
        <v>3</v>
      </c>
    </row>
    <row r="42" spans="1:59" ht="14.25" customHeight="1" x14ac:dyDescent="0.3">
      <c r="A42" s="11" t="s">
        <v>19682</v>
      </c>
      <c r="B42" s="11" t="s">
        <v>20185</v>
      </c>
      <c r="C42" s="11" t="s">
        <v>20186</v>
      </c>
      <c r="D42" s="11" t="s">
        <v>348</v>
      </c>
      <c r="E42" s="11" t="s">
        <v>132</v>
      </c>
      <c r="F42" s="11" t="s">
        <v>19686</v>
      </c>
      <c r="G42" s="11" t="s">
        <v>19687</v>
      </c>
      <c r="H42" s="11" t="s">
        <v>435</v>
      </c>
      <c r="I42" s="11" t="s">
        <v>435</v>
      </c>
      <c r="J42" s="11" t="s">
        <v>435</v>
      </c>
      <c r="K42" s="11" t="s">
        <v>435</v>
      </c>
      <c r="L42" s="11" t="s">
        <v>435</v>
      </c>
      <c r="M42" s="11" t="s">
        <v>20187</v>
      </c>
      <c r="N42" s="11" t="s">
        <v>20188</v>
      </c>
      <c r="O42" s="11" t="s">
        <v>20189</v>
      </c>
      <c r="P42" s="11" t="s">
        <v>20190</v>
      </c>
      <c r="Q42" s="11" t="s">
        <v>20191</v>
      </c>
      <c r="R42" s="11" t="s">
        <v>20192</v>
      </c>
      <c r="S42" s="11">
        <v>77</v>
      </c>
      <c r="T42" s="11">
        <v>12</v>
      </c>
      <c r="U42" s="11">
        <v>12</v>
      </c>
      <c r="V42" s="11">
        <v>8</v>
      </c>
      <c r="W42" s="11">
        <v>56</v>
      </c>
      <c r="X42" s="11" t="s">
        <v>19694</v>
      </c>
      <c r="Y42" s="11" t="s">
        <v>19695</v>
      </c>
      <c r="Z42" s="11" t="s">
        <v>19696</v>
      </c>
      <c r="AA42" s="11" t="s">
        <v>19716</v>
      </c>
      <c r="AB42" s="11" t="s">
        <v>19717</v>
      </c>
      <c r="AC42" s="11" t="s">
        <v>435</v>
      </c>
      <c r="AD42" s="11" t="s">
        <v>19718</v>
      </c>
      <c r="AE42" s="11" t="s">
        <v>7571</v>
      </c>
      <c r="AF42" s="11" t="s">
        <v>19866</v>
      </c>
      <c r="AG42" s="11">
        <v>2022</v>
      </c>
      <c r="AH42" s="11">
        <v>126</v>
      </c>
      <c r="AI42" s="11" t="s">
        <v>435</v>
      </c>
      <c r="AJ42" s="11" t="s">
        <v>435</v>
      </c>
      <c r="AK42" s="11" t="s">
        <v>435</v>
      </c>
      <c r="AL42" s="11" t="s">
        <v>435</v>
      </c>
      <c r="AM42" s="11" t="s">
        <v>435</v>
      </c>
      <c r="AN42" s="11" t="s">
        <v>435</v>
      </c>
      <c r="AO42" s="11" t="s">
        <v>435</v>
      </c>
      <c r="AP42" s="11">
        <v>106972</v>
      </c>
      <c r="AQ42" s="11" t="s">
        <v>20193</v>
      </c>
      <c r="AR42" s="31" t="str">
        <f>HYPERLINK("http://dx.doi.org/10.1016/j.chb.2021.106972","http://dx.doi.org/10.1016/j.chb.2021.106972")</f>
        <v>http://dx.doi.org/10.1016/j.chb.2021.106972</v>
      </c>
      <c r="AS42" s="11" t="s">
        <v>435</v>
      </c>
      <c r="AT42" s="11" t="s">
        <v>19968</v>
      </c>
      <c r="AU42" s="11">
        <v>20</v>
      </c>
      <c r="AV42" s="11" t="s">
        <v>19720</v>
      </c>
      <c r="AW42" s="11" t="s">
        <v>19721</v>
      </c>
      <c r="AX42" s="11" t="s">
        <v>15131</v>
      </c>
      <c r="AY42" s="11" t="s">
        <v>20194</v>
      </c>
      <c r="AZ42" s="11" t="s">
        <v>435</v>
      </c>
      <c r="BA42" s="11" t="s">
        <v>435</v>
      </c>
      <c r="BB42" s="11" t="s">
        <v>435</v>
      </c>
      <c r="BC42" s="11" t="s">
        <v>435</v>
      </c>
      <c r="BD42" s="11" t="s">
        <v>19706</v>
      </c>
      <c r="BE42" s="11" t="s">
        <v>20195</v>
      </c>
      <c r="BF42" s="11" t="str">
        <f>HYPERLINK("https%3A%2F%2Fwww.webofscience.com%2Fwos%2Fwoscc%2Ffull-record%2FWOS:000704366200022","View Full Record in Web of Science")</f>
        <v>View Full Record in Web of Science</v>
      </c>
      <c r="BG42" s="11">
        <f t="shared" si="0"/>
        <v>3</v>
      </c>
    </row>
    <row r="43" spans="1:59" ht="14.25" customHeight="1" x14ac:dyDescent="0.3">
      <c r="A43" s="11" t="s">
        <v>19682</v>
      </c>
      <c r="B43" s="11" t="s">
        <v>20196</v>
      </c>
      <c r="C43" s="11" t="s">
        <v>20197</v>
      </c>
      <c r="D43" s="30" t="s">
        <v>131</v>
      </c>
      <c r="E43" s="11" t="s">
        <v>132</v>
      </c>
      <c r="F43" s="11" t="s">
        <v>19686</v>
      </c>
      <c r="G43" s="11" t="s">
        <v>19687</v>
      </c>
      <c r="H43" s="11" t="s">
        <v>435</v>
      </c>
      <c r="I43" s="11" t="s">
        <v>435</v>
      </c>
      <c r="J43" s="11" t="s">
        <v>435</v>
      </c>
      <c r="K43" s="11" t="s">
        <v>435</v>
      </c>
      <c r="L43" s="11" t="s">
        <v>435</v>
      </c>
      <c r="M43" s="11" t="s">
        <v>20198</v>
      </c>
      <c r="N43" s="11" t="s">
        <v>20199</v>
      </c>
      <c r="O43" s="11" t="s">
        <v>20200</v>
      </c>
      <c r="P43" s="11" t="s">
        <v>20201</v>
      </c>
      <c r="Q43" s="11" t="s">
        <v>20202</v>
      </c>
      <c r="R43" s="11" t="s">
        <v>20203</v>
      </c>
      <c r="S43" s="11">
        <v>41</v>
      </c>
      <c r="T43" s="11">
        <v>31</v>
      </c>
      <c r="U43" s="11">
        <v>37</v>
      </c>
      <c r="V43" s="11">
        <v>0</v>
      </c>
      <c r="W43" s="11">
        <v>71</v>
      </c>
      <c r="X43" s="11" t="s">
        <v>19694</v>
      </c>
      <c r="Y43" s="11" t="s">
        <v>19695</v>
      </c>
      <c r="Z43" s="11" t="s">
        <v>19696</v>
      </c>
      <c r="AA43" s="11" t="s">
        <v>19716</v>
      </c>
      <c r="AB43" s="11" t="s">
        <v>19717</v>
      </c>
      <c r="AC43" s="11" t="s">
        <v>435</v>
      </c>
      <c r="AD43" s="11" t="s">
        <v>19718</v>
      </c>
      <c r="AE43" s="11" t="s">
        <v>7571</v>
      </c>
      <c r="AF43" s="11" t="s">
        <v>20204</v>
      </c>
      <c r="AG43" s="11">
        <v>2015</v>
      </c>
      <c r="AH43" s="11">
        <v>53</v>
      </c>
      <c r="AI43" s="11" t="s">
        <v>435</v>
      </c>
      <c r="AJ43" s="11" t="s">
        <v>435</v>
      </c>
      <c r="AK43" s="11" t="s">
        <v>435</v>
      </c>
      <c r="AL43" s="11" t="s">
        <v>435</v>
      </c>
      <c r="AM43" s="11" t="s">
        <v>435</v>
      </c>
      <c r="AN43" s="11">
        <v>517</v>
      </c>
      <c r="AO43" s="11">
        <v>526</v>
      </c>
      <c r="AP43" s="11" t="s">
        <v>435</v>
      </c>
      <c r="AQ43" s="11" t="s">
        <v>20205</v>
      </c>
      <c r="AR43" s="31" t="str">
        <f>HYPERLINK("http://dx.doi.org/10.1016/j.chb.2014.10.025","http://dx.doi.org/10.1016/j.chb.2014.10.025")</f>
        <v>http://dx.doi.org/10.1016/j.chb.2014.10.025</v>
      </c>
      <c r="AS43" s="11" t="s">
        <v>435</v>
      </c>
      <c r="AT43" s="11" t="s">
        <v>435</v>
      </c>
      <c r="AU43" s="11">
        <v>10</v>
      </c>
      <c r="AV43" s="11" t="s">
        <v>19720</v>
      </c>
      <c r="AW43" s="11" t="s">
        <v>19721</v>
      </c>
      <c r="AX43" s="11" t="s">
        <v>15131</v>
      </c>
      <c r="AY43" s="11" t="s">
        <v>20206</v>
      </c>
      <c r="AZ43" s="11" t="s">
        <v>435</v>
      </c>
      <c r="BA43" s="11" t="s">
        <v>435</v>
      </c>
      <c r="BB43" s="11" t="s">
        <v>435</v>
      </c>
      <c r="BC43" s="11" t="s">
        <v>435</v>
      </c>
      <c r="BD43" s="11" t="s">
        <v>19706</v>
      </c>
      <c r="BE43" s="11" t="s">
        <v>20207</v>
      </c>
      <c r="BF43" s="11" t="str">
        <f>HYPERLINK("https%3A%2F%2Fwww.webofscience.com%2Fwos%2Fwoscc%2Ffull-record%2FWOS:000361921100053","View Full Record in Web of Science")</f>
        <v>View Full Record in Web of Science</v>
      </c>
      <c r="BG43" s="11">
        <f t="shared" si="0"/>
        <v>2.8181818181818183</v>
      </c>
    </row>
    <row r="44" spans="1:59" ht="14.25" customHeight="1" x14ac:dyDescent="0.3">
      <c r="A44" s="11" t="s">
        <v>19682</v>
      </c>
      <c r="B44" s="11" t="s">
        <v>20208</v>
      </c>
      <c r="C44" s="11" t="s">
        <v>20209</v>
      </c>
      <c r="D44" s="11" t="s">
        <v>144</v>
      </c>
      <c r="E44" s="11" t="s">
        <v>145</v>
      </c>
      <c r="F44" s="11" t="s">
        <v>19686</v>
      </c>
      <c r="G44" s="11" t="s">
        <v>19687</v>
      </c>
      <c r="H44" s="11" t="s">
        <v>435</v>
      </c>
      <c r="I44" s="11" t="s">
        <v>435</v>
      </c>
      <c r="J44" s="11" t="s">
        <v>435</v>
      </c>
      <c r="K44" s="11" t="s">
        <v>435</v>
      </c>
      <c r="L44" s="11" t="s">
        <v>435</v>
      </c>
      <c r="M44" s="11" t="s">
        <v>20210</v>
      </c>
      <c r="N44" s="11" t="s">
        <v>20211</v>
      </c>
      <c r="O44" s="11" t="s">
        <v>20212</v>
      </c>
      <c r="P44" s="11" t="s">
        <v>20213</v>
      </c>
      <c r="Q44" s="11" t="s">
        <v>20214</v>
      </c>
      <c r="R44" s="11" t="s">
        <v>20215</v>
      </c>
      <c r="S44" s="11">
        <v>56</v>
      </c>
      <c r="T44" s="11">
        <v>19</v>
      </c>
      <c r="U44" s="11">
        <v>19</v>
      </c>
      <c r="V44" s="11">
        <v>2</v>
      </c>
      <c r="W44" s="11">
        <v>33</v>
      </c>
      <c r="X44" s="11" t="s">
        <v>20216</v>
      </c>
      <c r="Y44" s="11" t="s">
        <v>20217</v>
      </c>
      <c r="Z44" s="11" t="s">
        <v>20218</v>
      </c>
      <c r="AA44" s="11" t="s">
        <v>20219</v>
      </c>
      <c r="AB44" s="11" t="s">
        <v>20220</v>
      </c>
      <c r="AC44" s="11" t="s">
        <v>435</v>
      </c>
      <c r="AD44" s="11" t="s">
        <v>20221</v>
      </c>
      <c r="AE44" s="11" t="s">
        <v>20222</v>
      </c>
      <c r="AF44" s="11" t="s">
        <v>435</v>
      </c>
      <c r="AG44" s="11">
        <v>2019</v>
      </c>
      <c r="AH44" s="11">
        <v>20</v>
      </c>
      <c r="AI44" s="11">
        <v>8</v>
      </c>
      <c r="AJ44" s="11" t="s">
        <v>435</v>
      </c>
      <c r="AK44" s="11" t="s">
        <v>435</v>
      </c>
      <c r="AL44" s="11" t="s">
        <v>435</v>
      </c>
      <c r="AM44" s="11" t="s">
        <v>435</v>
      </c>
      <c r="AN44" s="11">
        <v>1075</v>
      </c>
      <c r="AO44" s="11">
        <v>1127</v>
      </c>
      <c r="AP44" s="11" t="s">
        <v>435</v>
      </c>
      <c r="AQ44" s="11" t="s">
        <v>4819</v>
      </c>
      <c r="AR44" s="31" t="str">
        <f>HYPERLINK("http://dx.doi.org/10.17705/1jais.00562","http://dx.doi.org/10.17705/1jais.00562")</f>
        <v>http://dx.doi.org/10.17705/1jais.00562</v>
      </c>
      <c r="AS44" s="11" t="s">
        <v>435</v>
      </c>
      <c r="AT44" s="11" t="s">
        <v>435</v>
      </c>
      <c r="AU44" s="11">
        <v>53</v>
      </c>
      <c r="AV44" s="11" t="s">
        <v>19760</v>
      </c>
      <c r="AW44" s="11" t="s">
        <v>19703</v>
      </c>
      <c r="AX44" s="11" t="s">
        <v>19761</v>
      </c>
      <c r="AY44" s="11" t="s">
        <v>20223</v>
      </c>
      <c r="AZ44" s="11" t="s">
        <v>435</v>
      </c>
      <c r="BA44" s="11" t="s">
        <v>19841</v>
      </c>
      <c r="BB44" s="11" t="s">
        <v>435</v>
      </c>
      <c r="BC44" s="11" t="s">
        <v>435</v>
      </c>
      <c r="BD44" s="11" t="s">
        <v>19706</v>
      </c>
      <c r="BE44" s="11" t="s">
        <v>20224</v>
      </c>
      <c r="BF44" s="11" t="str">
        <f>HYPERLINK("https%3A%2F%2Fwww.webofscience.com%2Fwos%2Fwoscc%2Ffull-record%2FWOS:000499154300002","View Full Record in Web of Science")</f>
        <v>View Full Record in Web of Science</v>
      </c>
      <c r="BG44" s="11">
        <f t="shared" si="0"/>
        <v>2.7142857142857144</v>
      </c>
    </row>
    <row r="45" spans="1:59" ht="14.25" customHeight="1" x14ac:dyDescent="0.3">
      <c r="A45" s="11" t="s">
        <v>19682</v>
      </c>
      <c r="B45" s="11" t="s">
        <v>20225</v>
      </c>
      <c r="C45" s="11" t="s">
        <v>20226</v>
      </c>
      <c r="D45" s="11" t="s">
        <v>56</v>
      </c>
      <c r="E45" s="11" t="s">
        <v>34</v>
      </c>
      <c r="F45" s="11" t="s">
        <v>19686</v>
      </c>
      <c r="G45" s="11" t="s">
        <v>19687</v>
      </c>
      <c r="H45" s="11" t="s">
        <v>435</v>
      </c>
      <c r="I45" s="11" t="s">
        <v>435</v>
      </c>
      <c r="J45" s="11" t="s">
        <v>435</v>
      </c>
      <c r="K45" s="11" t="s">
        <v>435</v>
      </c>
      <c r="L45" s="11" t="s">
        <v>435</v>
      </c>
      <c r="M45" s="11" t="s">
        <v>20227</v>
      </c>
      <c r="N45" s="11" t="s">
        <v>435</v>
      </c>
      <c r="O45" s="11" t="s">
        <v>20228</v>
      </c>
      <c r="P45" s="11" t="s">
        <v>20229</v>
      </c>
      <c r="Q45" s="11" t="s">
        <v>20230</v>
      </c>
      <c r="R45" s="11" t="s">
        <v>20231</v>
      </c>
      <c r="S45" s="11">
        <v>36</v>
      </c>
      <c r="T45" s="11">
        <v>8</v>
      </c>
      <c r="U45" s="11">
        <v>8</v>
      </c>
      <c r="V45" s="11">
        <v>10</v>
      </c>
      <c r="W45" s="11">
        <v>53</v>
      </c>
      <c r="X45" s="11" t="s">
        <v>19694</v>
      </c>
      <c r="Y45" s="11" t="s">
        <v>19695</v>
      </c>
      <c r="Z45" s="11" t="s">
        <v>19696</v>
      </c>
      <c r="AA45" s="11" t="s">
        <v>19697</v>
      </c>
      <c r="AB45" s="11" t="s">
        <v>19698</v>
      </c>
      <c r="AC45" s="11" t="s">
        <v>435</v>
      </c>
      <c r="AD45" s="11" t="s">
        <v>19699</v>
      </c>
      <c r="AE45" s="11" t="s">
        <v>1991</v>
      </c>
      <c r="AF45" s="11" t="s">
        <v>20232</v>
      </c>
      <c r="AG45" s="11">
        <v>2023</v>
      </c>
      <c r="AH45" s="11">
        <v>234</v>
      </c>
      <c r="AI45" s="11" t="s">
        <v>435</v>
      </c>
      <c r="AJ45" s="11" t="s">
        <v>435</v>
      </c>
      <c r="AK45" s="11" t="s">
        <v>435</v>
      </c>
      <c r="AL45" s="11" t="s">
        <v>435</v>
      </c>
      <c r="AM45" s="11" t="s">
        <v>435</v>
      </c>
      <c r="AN45" s="11" t="s">
        <v>435</v>
      </c>
      <c r="AO45" s="11" t="s">
        <v>435</v>
      </c>
      <c r="AP45" s="11">
        <v>121031</v>
      </c>
      <c r="AQ45" s="11" t="s">
        <v>20233</v>
      </c>
      <c r="AR45" s="31" t="str">
        <f>HYPERLINK("http://dx.doi.org/10.1016/j.eswa.2023.121031","http://dx.doi.org/10.1016/j.eswa.2023.121031")</f>
        <v>http://dx.doi.org/10.1016/j.eswa.2023.121031</v>
      </c>
      <c r="AS45" s="11" t="s">
        <v>435</v>
      </c>
      <c r="AT45" s="11" t="s">
        <v>19937</v>
      </c>
      <c r="AU45" s="11">
        <v>11</v>
      </c>
      <c r="AV45" s="11" t="s">
        <v>19702</v>
      </c>
      <c r="AW45" s="11" t="s">
        <v>19744</v>
      </c>
      <c r="AX45" s="11" t="s">
        <v>19704</v>
      </c>
      <c r="AY45" s="11" t="s">
        <v>20234</v>
      </c>
      <c r="AZ45" s="11" t="s">
        <v>435</v>
      </c>
      <c r="BA45" s="11" t="s">
        <v>435</v>
      </c>
      <c r="BB45" s="11" t="s">
        <v>435</v>
      </c>
      <c r="BC45" s="11" t="s">
        <v>435</v>
      </c>
      <c r="BD45" s="11" t="s">
        <v>19706</v>
      </c>
      <c r="BE45" s="11" t="s">
        <v>20235</v>
      </c>
      <c r="BF45" s="11" t="str">
        <f>HYPERLINK("https%3A%2F%2Fwww.webofscience.com%2Fwos%2Fwoscc%2Ffull-record%2FWOS:001059475500001","View Full Record in Web of Science")</f>
        <v>View Full Record in Web of Science</v>
      </c>
      <c r="BG45" s="11">
        <f t="shared" si="0"/>
        <v>2.6666666666666665</v>
      </c>
    </row>
    <row r="46" spans="1:59" ht="14.25" customHeight="1" x14ac:dyDescent="0.3">
      <c r="A46" s="11" t="s">
        <v>19682</v>
      </c>
      <c r="B46" s="11" t="s">
        <v>20236</v>
      </c>
      <c r="C46" s="11" t="s">
        <v>20237</v>
      </c>
      <c r="D46" s="11" t="s">
        <v>283</v>
      </c>
      <c r="E46" s="11" t="s">
        <v>43</v>
      </c>
      <c r="F46" s="11" t="s">
        <v>19686</v>
      </c>
      <c r="G46" s="11" t="s">
        <v>19687</v>
      </c>
      <c r="H46" s="11" t="s">
        <v>435</v>
      </c>
      <c r="I46" s="11" t="s">
        <v>435</v>
      </c>
      <c r="J46" s="11" t="s">
        <v>435</v>
      </c>
      <c r="K46" s="11" t="s">
        <v>435</v>
      </c>
      <c r="L46" s="11" t="s">
        <v>435</v>
      </c>
      <c r="M46" s="11" t="s">
        <v>20238</v>
      </c>
      <c r="N46" s="11" t="s">
        <v>435</v>
      </c>
      <c r="O46" s="11" t="s">
        <v>20239</v>
      </c>
      <c r="P46" s="11" t="s">
        <v>20240</v>
      </c>
      <c r="Q46" s="11" t="s">
        <v>20241</v>
      </c>
      <c r="R46" s="11" t="s">
        <v>20242</v>
      </c>
      <c r="S46" s="11">
        <v>80</v>
      </c>
      <c r="T46" s="11">
        <v>8</v>
      </c>
      <c r="U46" s="11">
        <v>8</v>
      </c>
      <c r="V46" s="11">
        <v>6</v>
      </c>
      <c r="W46" s="11">
        <v>30</v>
      </c>
      <c r="X46" s="11" t="s">
        <v>19754</v>
      </c>
      <c r="Y46" s="11" t="s">
        <v>19791</v>
      </c>
      <c r="Z46" s="11" t="s">
        <v>19792</v>
      </c>
      <c r="AA46" s="11" t="s">
        <v>19756</v>
      </c>
      <c r="AB46" s="11" t="s">
        <v>19757</v>
      </c>
      <c r="AC46" s="11" t="s">
        <v>435</v>
      </c>
      <c r="AD46" s="11" t="s">
        <v>19758</v>
      </c>
      <c r="AE46" s="11" t="s">
        <v>10060</v>
      </c>
      <c r="AF46" s="11" t="s">
        <v>19838</v>
      </c>
      <c r="AG46" s="11">
        <v>2023</v>
      </c>
      <c r="AH46" s="11">
        <v>60</v>
      </c>
      <c r="AI46" s="11">
        <v>4</v>
      </c>
      <c r="AJ46" s="11" t="s">
        <v>435</v>
      </c>
      <c r="AK46" s="11" t="s">
        <v>435</v>
      </c>
      <c r="AL46" s="11" t="s">
        <v>435</v>
      </c>
      <c r="AM46" s="11" t="s">
        <v>435</v>
      </c>
      <c r="AN46" s="11" t="s">
        <v>435</v>
      </c>
      <c r="AO46" s="11" t="s">
        <v>435</v>
      </c>
      <c r="AP46" s="11">
        <v>103381</v>
      </c>
      <c r="AQ46" s="11" t="s">
        <v>4100</v>
      </c>
      <c r="AR46" s="31" t="str">
        <f>HYPERLINK("http://dx.doi.org/10.1016/j.ipm.2023.103381","http://dx.doi.org/10.1016/j.ipm.2023.103381")</f>
        <v>http://dx.doi.org/10.1016/j.ipm.2023.103381</v>
      </c>
      <c r="AS46" s="11" t="s">
        <v>435</v>
      </c>
      <c r="AT46" s="11" t="s">
        <v>20243</v>
      </c>
      <c r="AU46" s="11">
        <v>24</v>
      </c>
      <c r="AV46" s="11" t="s">
        <v>19760</v>
      </c>
      <c r="AW46" s="11" t="s">
        <v>19703</v>
      </c>
      <c r="AX46" s="11" t="s">
        <v>19761</v>
      </c>
      <c r="AY46" s="11" t="s">
        <v>20244</v>
      </c>
      <c r="AZ46" s="11" t="s">
        <v>435</v>
      </c>
      <c r="BA46" s="11" t="s">
        <v>435</v>
      </c>
      <c r="BB46" s="11" t="s">
        <v>435</v>
      </c>
      <c r="BC46" s="11" t="s">
        <v>435</v>
      </c>
      <c r="BD46" s="11" t="s">
        <v>19706</v>
      </c>
      <c r="BE46" s="11" t="s">
        <v>20245</v>
      </c>
      <c r="BF46" s="11" t="str">
        <f>HYPERLINK("https%3A%2F%2Fwww.webofscience.com%2Fwos%2Fwoscc%2Ffull-record%2FWOS:000990599600001","View Full Record in Web of Science")</f>
        <v>View Full Record in Web of Science</v>
      </c>
      <c r="BG46" s="11">
        <f t="shared" si="0"/>
        <v>2.6666666666666665</v>
      </c>
    </row>
    <row r="47" spans="1:59" ht="14.25" customHeight="1" x14ac:dyDescent="0.3">
      <c r="A47" s="11" t="s">
        <v>19682</v>
      </c>
      <c r="B47" s="11" t="s">
        <v>20246</v>
      </c>
      <c r="C47" s="11" t="s">
        <v>20247</v>
      </c>
      <c r="D47" s="11" t="s">
        <v>149</v>
      </c>
      <c r="E47" s="11" t="s">
        <v>132</v>
      </c>
      <c r="F47" s="11" t="s">
        <v>19686</v>
      </c>
      <c r="G47" s="11" t="s">
        <v>19687</v>
      </c>
      <c r="H47" s="11" t="s">
        <v>435</v>
      </c>
      <c r="I47" s="11" t="s">
        <v>435</v>
      </c>
      <c r="J47" s="11" t="s">
        <v>435</v>
      </c>
      <c r="K47" s="11" t="s">
        <v>435</v>
      </c>
      <c r="L47" s="11" t="s">
        <v>435</v>
      </c>
      <c r="M47" s="11" t="s">
        <v>20248</v>
      </c>
      <c r="N47" s="11" t="s">
        <v>20249</v>
      </c>
      <c r="O47" s="11" t="s">
        <v>20250</v>
      </c>
      <c r="P47" s="11" t="s">
        <v>20251</v>
      </c>
      <c r="Q47" s="11" t="s">
        <v>20252</v>
      </c>
      <c r="R47" s="11" t="s">
        <v>20253</v>
      </c>
      <c r="S47" s="11">
        <v>68</v>
      </c>
      <c r="T47" s="11">
        <v>13</v>
      </c>
      <c r="U47" s="11">
        <v>13</v>
      </c>
      <c r="V47" s="11">
        <v>2</v>
      </c>
      <c r="W47" s="11">
        <v>52</v>
      </c>
      <c r="X47" s="11" t="s">
        <v>19694</v>
      </c>
      <c r="Y47" s="11" t="s">
        <v>19695</v>
      </c>
      <c r="Z47" s="11" t="s">
        <v>19696</v>
      </c>
      <c r="AA47" s="11" t="s">
        <v>19716</v>
      </c>
      <c r="AB47" s="11" t="s">
        <v>19717</v>
      </c>
      <c r="AC47" s="11" t="s">
        <v>435</v>
      </c>
      <c r="AD47" s="11" t="s">
        <v>19718</v>
      </c>
      <c r="AE47" s="11" t="s">
        <v>7571</v>
      </c>
      <c r="AF47" s="11" t="s">
        <v>19838</v>
      </c>
      <c r="AG47" s="11">
        <v>2021</v>
      </c>
      <c r="AH47" s="11">
        <v>120</v>
      </c>
      <c r="AI47" s="11" t="s">
        <v>435</v>
      </c>
      <c r="AJ47" s="11" t="s">
        <v>435</v>
      </c>
      <c r="AK47" s="11" t="s">
        <v>435</v>
      </c>
      <c r="AL47" s="11" t="s">
        <v>435</v>
      </c>
      <c r="AM47" s="11" t="s">
        <v>435</v>
      </c>
      <c r="AN47" s="11" t="s">
        <v>435</v>
      </c>
      <c r="AO47" s="11" t="s">
        <v>435</v>
      </c>
      <c r="AP47" s="11">
        <v>106735</v>
      </c>
      <c r="AQ47" s="11" t="s">
        <v>20254</v>
      </c>
      <c r="AR47" s="31" t="str">
        <f>HYPERLINK("http://dx.doi.org/10.1016/j.chb.2021.106735","http://dx.doi.org/10.1016/j.chb.2021.106735")</f>
        <v>http://dx.doi.org/10.1016/j.chb.2021.106735</v>
      </c>
      <c r="AS47" s="11" t="s">
        <v>435</v>
      </c>
      <c r="AT47" s="11" t="s">
        <v>19902</v>
      </c>
      <c r="AU47" s="11">
        <v>11</v>
      </c>
      <c r="AV47" s="11" t="s">
        <v>19720</v>
      </c>
      <c r="AW47" s="11" t="s">
        <v>19721</v>
      </c>
      <c r="AX47" s="11" t="s">
        <v>15131</v>
      </c>
      <c r="AY47" s="11" t="s">
        <v>20255</v>
      </c>
      <c r="AZ47" s="11" t="s">
        <v>435</v>
      </c>
      <c r="BA47" s="11" t="s">
        <v>435</v>
      </c>
      <c r="BB47" s="11" t="s">
        <v>435</v>
      </c>
      <c r="BC47" s="11" t="s">
        <v>435</v>
      </c>
      <c r="BD47" s="11" t="s">
        <v>19706</v>
      </c>
      <c r="BE47" s="11" t="s">
        <v>20256</v>
      </c>
      <c r="BF47" s="11" t="str">
        <f>HYPERLINK("https%3A%2F%2Fwww.webofscience.com%2Fwos%2Fwoscc%2Ffull-record%2FWOS:000641330900020","View Full Record in Web of Science")</f>
        <v>View Full Record in Web of Science</v>
      </c>
      <c r="BG47" s="11">
        <f t="shared" si="0"/>
        <v>2.6</v>
      </c>
    </row>
    <row r="48" spans="1:59" ht="14.25" customHeight="1" x14ac:dyDescent="0.3">
      <c r="A48" s="11" t="s">
        <v>19682</v>
      </c>
      <c r="B48" s="11" t="s">
        <v>20257</v>
      </c>
      <c r="C48" s="11" t="s">
        <v>20258</v>
      </c>
      <c r="D48" s="11" t="s">
        <v>90</v>
      </c>
      <c r="E48" s="11" t="s">
        <v>91</v>
      </c>
      <c r="F48" s="11" t="s">
        <v>19686</v>
      </c>
      <c r="G48" s="11" t="s">
        <v>19687</v>
      </c>
      <c r="H48" s="11" t="s">
        <v>435</v>
      </c>
      <c r="I48" s="11" t="s">
        <v>435</v>
      </c>
      <c r="J48" s="11" t="s">
        <v>435</v>
      </c>
      <c r="K48" s="11" t="s">
        <v>435</v>
      </c>
      <c r="L48" s="11" t="s">
        <v>435</v>
      </c>
      <c r="M48" s="11" t="s">
        <v>20259</v>
      </c>
      <c r="N48" s="11" t="s">
        <v>435</v>
      </c>
      <c r="O48" s="11" t="s">
        <v>20260</v>
      </c>
      <c r="P48" s="11" t="s">
        <v>20261</v>
      </c>
      <c r="Q48" s="11" t="s">
        <v>19864</v>
      </c>
      <c r="R48" s="11" t="s">
        <v>20262</v>
      </c>
      <c r="S48" s="11">
        <v>103</v>
      </c>
      <c r="T48" s="11">
        <v>10</v>
      </c>
      <c r="U48" s="11">
        <v>10</v>
      </c>
      <c r="V48" s="11">
        <v>1</v>
      </c>
      <c r="W48" s="11">
        <v>25</v>
      </c>
      <c r="X48" s="11" t="s">
        <v>19818</v>
      </c>
      <c r="Y48" s="11" t="s">
        <v>20086</v>
      </c>
      <c r="Z48" s="11" t="s">
        <v>20087</v>
      </c>
      <c r="AA48" s="11" t="s">
        <v>20088</v>
      </c>
      <c r="AB48" s="11" t="s">
        <v>20089</v>
      </c>
      <c r="AC48" s="11" t="s">
        <v>435</v>
      </c>
      <c r="AD48" s="11" t="s">
        <v>20090</v>
      </c>
      <c r="AE48" s="11" t="s">
        <v>20091</v>
      </c>
      <c r="AF48" s="11" t="s">
        <v>20204</v>
      </c>
      <c r="AG48" s="11">
        <v>2022</v>
      </c>
      <c r="AH48" s="11">
        <v>21</v>
      </c>
      <c r="AI48" s="11">
        <v>6</v>
      </c>
      <c r="AJ48" s="11" t="s">
        <v>435</v>
      </c>
      <c r="AK48" s="11" t="s">
        <v>435</v>
      </c>
      <c r="AL48" s="11" t="s">
        <v>435</v>
      </c>
      <c r="AM48" s="11" t="s">
        <v>435</v>
      </c>
      <c r="AN48" s="11">
        <v>1409</v>
      </c>
      <c r="AO48" s="11">
        <v>1431</v>
      </c>
      <c r="AP48" s="11" t="s">
        <v>435</v>
      </c>
      <c r="AQ48" s="11" t="s">
        <v>20263</v>
      </c>
      <c r="AR48" s="31" t="str">
        <f>HYPERLINK("http://dx.doi.org/10.1007/s10207-022-00600-y","http://dx.doi.org/10.1007/s10207-022-00600-y")</f>
        <v>http://dx.doi.org/10.1007/s10207-022-00600-y</v>
      </c>
      <c r="AS48" s="11" t="s">
        <v>435</v>
      </c>
      <c r="AT48" s="11" t="s">
        <v>20264</v>
      </c>
      <c r="AU48" s="11">
        <v>23</v>
      </c>
      <c r="AV48" s="11" t="s">
        <v>20094</v>
      </c>
      <c r="AW48" s="11" t="s">
        <v>19744</v>
      </c>
      <c r="AX48" s="11" t="s">
        <v>6885</v>
      </c>
      <c r="AY48" s="11" t="s">
        <v>20265</v>
      </c>
      <c r="AZ48" s="11" t="s">
        <v>435</v>
      </c>
      <c r="BA48" s="11" t="s">
        <v>435</v>
      </c>
      <c r="BB48" s="11" t="s">
        <v>435</v>
      </c>
      <c r="BC48" s="11" t="s">
        <v>435</v>
      </c>
      <c r="BD48" s="11" t="s">
        <v>19706</v>
      </c>
      <c r="BE48" s="11" t="s">
        <v>20266</v>
      </c>
      <c r="BF48" s="11" t="str">
        <f>HYPERLINK("https%3A%2F%2Fwww.webofscience.com%2Fwos%2Fwoscc%2Ffull-record%2FWOS:000837561100001","View Full Record in Web of Science")</f>
        <v>View Full Record in Web of Science</v>
      </c>
      <c r="BG48" s="11">
        <f t="shared" si="0"/>
        <v>2.5</v>
      </c>
    </row>
    <row r="49" spans="1:59" ht="14.25" customHeight="1" x14ac:dyDescent="0.3">
      <c r="A49" s="11" t="s">
        <v>19682</v>
      </c>
      <c r="B49" s="11" t="s">
        <v>20267</v>
      </c>
      <c r="C49" s="11" t="s">
        <v>20268</v>
      </c>
      <c r="D49" s="11" t="s">
        <v>166</v>
      </c>
      <c r="E49" s="11" t="s">
        <v>34</v>
      </c>
      <c r="F49" s="11" t="s">
        <v>19686</v>
      </c>
      <c r="G49" s="11" t="s">
        <v>19687</v>
      </c>
      <c r="H49" s="11" t="s">
        <v>435</v>
      </c>
      <c r="I49" s="11" t="s">
        <v>435</v>
      </c>
      <c r="J49" s="11" t="s">
        <v>435</v>
      </c>
      <c r="K49" s="11" t="s">
        <v>435</v>
      </c>
      <c r="L49" s="11" t="s">
        <v>435</v>
      </c>
      <c r="M49" s="11" t="s">
        <v>20269</v>
      </c>
      <c r="N49" s="11" t="s">
        <v>435</v>
      </c>
      <c r="O49" s="11" t="s">
        <v>20270</v>
      </c>
      <c r="P49" s="11" t="s">
        <v>20271</v>
      </c>
      <c r="Q49" s="11" t="s">
        <v>20272</v>
      </c>
      <c r="R49" s="11" t="s">
        <v>20273</v>
      </c>
      <c r="S49" s="11">
        <v>49</v>
      </c>
      <c r="T49" s="11">
        <v>9</v>
      </c>
      <c r="U49" s="11">
        <v>9</v>
      </c>
      <c r="V49" s="11">
        <v>1</v>
      </c>
      <c r="W49" s="11">
        <v>20</v>
      </c>
      <c r="X49" s="11" t="s">
        <v>19694</v>
      </c>
      <c r="Y49" s="11" t="s">
        <v>19695</v>
      </c>
      <c r="Z49" s="11" t="s">
        <v>19696</v>
      </c>
      <c r="AA49" s="11" t="s">
        <v>19697</v>
      </c>
      <c r="AB49" s="11" t="s">
        <v>19698</v>
      </c>
      <c r="AC49" s="11" t="s">
        <v>435</v>
      </c>
      <c r="AD49" s="11" t="s">
        <v>19699</v>
      </c>
      <c r="AE49" s="11" t="s">
        <v>1991</v>
      </c>
      <c r="AF49" s="11" t="s">
        <v>20274</v>
      </c>
      <c r="AG49" s="11">
        <v>2022</v>
      </c>
      <c r="AH49" s="11">
        <v>205</v>
      </c>
      <c r="AI49" s="11" t="s">
        <v>435</v>
      </c>
      <c r="AJ49" s="11" t="s">
        <v>435</v>
      </c>
      <c r="AK49" s="11" t="s">
        <v>435</v>
      </c>
      <c r="AL49" s="11" t="s">
        <v>435</v>
      </c>
      <c r="AM49" s="11" t="s">
        <v>435</v>
      </c>
      <c r="AN49" s="11" t="s">
        <v>435</v>
      </c>
      <c r="AO49" s="11" t="s">
        <v>435</v>
      </c>
      <c r="AP49" s="11">
        <v>117571</v>
      </c>
      <c r="AQ49" s="11" t="s">
        <v>20275</v>
      </c>
      <c r="AR49" s="31" t="str">
        <f>HYPERLINK("http://dx.doi.org/10.1016/j.eswa.2022.117571","http://dx.doi.org/10.1016/j.eswa.2022.117571")</f>
        <v>http://dx.doi.org/10.1016/j.eswa.2022.117571</v>
      </c>
      <c r="AS49" s="11" t="s">
        <v>435</v>
      </c>
      <c r="AT49" s="11" t="s">
        <v>20276</v>
      </c>
      <c r="AU49" s="11">
        <v>15</v>
      </c>
      <c r="AV49" s="11" t="s">
        <v>19702</v>
      </c>
      <c r="AW49" s="11" t="s">
        <v>19744</v>
      </c>
      <c r="AX49" s="11" t="s">
        <v>19704</v>
      </c>
      <c r="AY49" s="11" t="s">
        <v>20277</v>
      </c>
      <c r="AZ49" s="11" t="s">
        <v>435</v>
      </c>
      <c r="BA49" s="11" t="s">
        <v>19880</v>
      </c>
      <c r="BB49" s="11" t="s">
        <v>435</v>
      </c>
      <c r="BC49" s="11" t="s">
        <v>435</v>
      </c>
      <c r="BD49" s="11" t="s">
        <v>19706</v>
      </c>
      <c r="BE49" s="11" t="s">
        <v>20278</v>
      </c>
      <c r="BF49" s="11" t="str">
        <f>HYPERLINK("https%3A%2F%2Fwww.webofscience.com%2Fwos%2Fwoscc%2Ffull-record%2FWOS:000822801600009","View Full Record in Web of Science")</f>
        <v>View Full Record in Web of Science</v>
      </c>
      <c r="BG49" s="11">
        <f t="shared" si="0"/>
        <v>2.25</v>
      </c>
    </row>
    <row r="50" spans="1:59" ht="14.25" customHeight="1" x14ac:dyDescent="0.3">
      <c r="A50" s="11" t="s">
        <v>19682</v>
      </c>
      <c r="B50" s="11" t="s">
        <v>20279</v>
      </c>
      <c r="C50" s="11" t="s">
        <v>20280</v>
      </c>
      <c r="D50" s="11" t="s">
        <v>138</v>
      </c>
      <c r="E50" s="11" t="s">
        <v>34</v>
      </c>
      <c r="F50" s="11" t="s">
        <v>19686</v>
      </c>
      <c r="G50" s="11" t="s">
        <v>19687</v>
      </c>
      <c r="H50" s="11" t="s">
        <v>435</v>
      </c>
      <c r="I50" s="11" t="s">
        <v>435</v>
      </c>
      <c r="J50" s="11" t="s">
        <v>435</v>
      </c>
      <c r="K50" s="11" t="s">
        <v>435</v>
      </c>
      <c r="L50" s="11" t="s">
        <v>435</v>
      </c>
      <c r="M50" s="11" t="s">
        <v>20281</v>
      </c>
      <c r="N50" s="11" t="s">
        <v>435</v>
      </c>
      <c r="O50" s="11" t="s">
        <v>20282</v>
      </c>
      <c r="P50" s="11" t="s">
        <v>20283</v>
      </c>
      <c r="Q50" s="11" t="s">
        <v>435</v>
      </c>
      <c r="R50" s="11" t="s">
        <v>20284</v>
      </c>
      <c r="S50" s="11">
        <v>41</v>
      </c>
      <c r="T50" s="11">
        <v>2</v>
      </c>
      <c r="U50" s="11">
        <v>2</v>
      </c>
      <c r="V50" s="11">
        <v>10</v>
      </c>
      <c r="W50" s="11">
        <v>27</v>
      </c>
      <c r="X50" s="11" t="s">
        <v>19694</v>
      </c>
      <c r="Y50" s="11" t="s">
        <v>19695</v>
      </c>
      <c r="Z50" s="11" t="s">
        <v>19696</v>
      </c>
      <c r="AA50" s="11" t="s">
        <v>19697</v>
      </c>
      <c r="AB50" s="11" t="s">
        <v>19698</v>
      </c>
      <c r="AC50" s="11" t="s">
        <v>435</v>
      </c>
      <c r="AD50" s="11" t="s">
        <v>19699</v>
      </c>
      <c r="AE50" s="11" t="s">
        <v>1991</v>
      </c>
      <c r="AF50" s="11" t="s">
        <v>20285</v>
      </c>
      <c r="AG50" s="11">
        <v>2025</v>
      </c>
      <c r="AH50" s="11">
        <v>262</v>
      </c>
      <c r="AI50" s="11" t="s">
        <v>435</v>
      </c>
      <c r="AJ50" s="11" t="s">
        <v>435</v>
      </c>
      <c r="AK50" s="11" t="s">
        <v>435</v>
      </c>
      <c r="AL50" s="11" t="s">
        <v>435</v>
      </c>
      <c r="AM50" s="11" t="s">
        <v>435</v>
      </c>
      <c r="AN50" s="11" t="s">
        <v>435</v>
      </c>
      <c r="AO50" s="11" t="s">
        <v>435</v>
      </c>
      <c r="AP50" s="11">
        <v>125641</v>
      </c>
      <c r="AQ50" s="11" t="s">
        <v>20286</v>
      </c>
      <c r="AR50" s="31" t="str">
        <f>HYPERLINK("http://dx.doi.org/10.1016/j.eswa.2024.125641","http://dx.doi.org/10.1016/j.eswa.2024.125641")</f>
        <v>http://dx.doi.org/10.1016/j.eswa.2024.125641</v>
      </c>
      <c r="AS50" s="11" t="s">
        <v>435</v>
      </c>
      <c r="AT50" s="11" t="s">
        <v>20287</v>
      </c>
      <c r="AU50" s="11">
        <v>15</v>
      </c>
      <c r="AV50" s="11" t="s">
        <v>19702</v>
      </c>
      <c r="AW50" s="11" t="s">
        <v>19744</v>
      </c>
      <c r="AX50" s="11" t="s">
        <v>19704</v>
      </c>
      <c r="AY50" s="11" t="s">
        <v>20288</v>
      </c>
      <c r="AZ50" s="11" t="s">
        <v>435</v>
      </c>
      <c r="BA50" s="11" t="s">
        <v>435</v>
      </c>
      <c r="BB50" s="11" t="s">
        <v>435</v>
      </c>
      <c r="BC50" s="11" t="s">
        <v>435</v>
      </c>
      <c r="BD50" s="11" t="s">
        <v>19706</v>
      </c>
      <c r="BE50" s="11" t="s">
        <v>20289</v>
      </c>
      <c r="BF50" s="11" t="str">
        <f>HYPERLINK("https%3A%2F%2Fwww.webofscience.com%2Fwos%2Fwoscc%2Ffull-record%2FWOS:001355987300001","View Full Record in Web of Science")</f>
        <v>View Full Record in Web of Science</v>
      </c>
      <c r="BG50" s="11">
        <f t="shared" si="0"/>
        <v>2</v>
      </c>
    </row>
    <row r="51" spans="1:59" ht="14.25" customHeight="1" x14ac:dyDescent="0.3">
      <c r="A51" s="11" t="s">
        <v>19682</v>
      </c>
      <c r="B51" s="11" t="s">
        <v>20290</v>
      </c>
      <c r="C51" s="11" t="s">
        <v>20291</v>
      </c>
      <c r="D51" s="11" t="s">
        <v>153</v>
      </c>
      <c r="E51" s="11" t="s">
        <v>43</v>
      </c>
      <c r="F51" s="11" t="s">
        <v>19686</v>
      </c>
      <c r="G51" s="11" t="s">
        <v>19687</v>
      </c>
      <c r="H51" s="11" t="s">
        <v>435</v>
      </c>
      <c r="I51" s="11" t="s">
        <v>435</v>
      </c>
      <c r="J51" s="11" t="s">
        <v>435</v>
      </c>
      <c r="K51" s="11" t="s">
        <v>435</v>
      </c>
      <c r="L51" s="11" t="s">
        <v>435</v>
      </c>
      <c r="M51" s="11" t="s">
        <v>20292</v>
      </c>
      <c r="N51" s="11" t="s">
        <v>435</v>
      </c>
      <c r="O51" s="11" t="s">
        <v>20293</v>
      </c>
      <c r="P51" s="11" t="s">
        <v>20294</v>
      </c>
      <c r="Q51" s="11" t="s">
        <v>20295</v>
      </c>
      <c r="R51" s="11" t="s">
        <v>20296</v>
      </c>
      <c r="S51" s="11">
        <v>66</v>
      </c>
      <c r="T51" s="11">
        <v>2</v>
      </c>
      <c r="U51" s="11">
        <v>2</v>
      </c>
      <c r="V51" s="11">
        <v>17</v>
      </c>
      <c r="W51" s="11">
        <v>31</v>
      </c>
      <c r="X51" s="11" t="s">
        <v>19754</v>
      </c>
      <c r="Y51" s="11" t="s">
        <v>19791</v>
      </c>
      <c r="Z51" s="11" t="s">
        <v>19792</v>
      </c>
      <c r="AA51" s="11" t="s">
        <v>19756</v>
      </c>
      <c r="AB51" s="11" t="s">
        <v>19757</v>
      </c>
      <c r="AC51" s="11" t="s">
        <v>435</v>
      </c>
      <c r="AD51" s="11" t="s">
        <v>19758</v>
      </c>
      <c r="AE51" s="11" t="s">
        <v>10060</v>
      </c>
      <c r="AF51" s="11" t="s">
        <v>20297</v>
      </c>
      <c r="AG51" s="11">
        <v>2025</v>
      </c>
      <c r="AH51" s="11">
        <v>62</v>
      </c>
      <c r="AI51" s="11">
        <v>2</v>
      </c>
      <c r="AJ51" s="11" t="s">
        <v>435</v>
      </c>
      <c r="AK51" s="11" t="s">
        <v>435</v>
      </c>
      <c r="AL51" s="11" t="s">
        <v>435</v>
      </c>
      <c r="AM51" s="11" t="s">
        <v>435</v>
      </c>
      <c r="AN51" s="11" t="s">
        <v>435</v>
      </c>
      <c r="AO51" s="11" t="s">
        <v>435</v>
      </c>
      <c r="AP51" s="11">
        <v>103964</v>
      </c>
      <c r="AQ51" s="11" t="s">
        <v>20298</v>
      </c>
      <c r="AR51" s="31" t="str">
        <f>HYPERLINK("http://dx.doi.org/10.1016/j.ipm.2024.103964","http://dx.doi.org/10.1016/j.ipm.2024.103964")</f>
        <v>http://dx.doi.org/10.1016/j.ipm.2024.103964</v>
      </c>
      <c r="AS51" s="11" t="s">
        <v>435</v>
      </c>
      <c r="AT51" s="11" t="s">
        <v>20287</v>
      </c>
      <c r="AU51" s="11">
        <v>17</v>
      </c>
      <c r="AV51" s="11" t="s">
        <v>19760</v>
      </c>
      <c r="AW51" s="11" t="s">
        <v>19703</v>
      </c>
      <c r="AX51" s="11" t="s">
        <v>19761</v>
      </c>
      <c r="AY51" s="11" t="s">
        <v>20299</v>
      </c>
      <c r="AZ51" s="11" t="s">
        <v>435</v>
      </c>
      <c r="BA51" s="11" t="s">
        <v>435</v>
      </c>
      <c r="BB51" s="11" t="s">
        <v>435</v>
      </c>
      <c r="BC51" s="11" t="s">
        <v>435</v>
      </c>
      <c r="BD51" s="11" t="s">
        <v>19706</v>
      </c>
      <c r="BE51" s="11" t="s">
        <v>20300</v>
      </c>
      <c r="BF51" s="11" t="str">
        <f>HYPERLINK("https%3A%2F%2Fwww.webofscience.com%2Fwos%2Fwoscc%2Ffull-record%2FWOS:001360730000001","View Full Record in Web of Science")</f>
        <v>View Full Record in Web of Science</v>
      </c>
      <c r="BG51" s="11">
        <f t="shared" si="0"/>
        <v>2</v>
      </c>
    </row>
    <row r="52" spans="1:59" ht="14.25" customHeight="1" x14ac:dyDescent="0.3">
      <c r="A52" s="11" t="s">
        <v>19682</v>
      </c>
      <c r="B52" s="11" t="s">
        <v>20301</v>
      </c>
      <c r="C52" s="11" t="s">
        <v>20302</v>
      </c>
      <c r="D52" s="11" t="s">
        <v>361</v>
      </c>
      <c r="E52" s="11" t="s">
        <v>34</v>
      </c>
      <c r="F52" s="11" t="s">
        <v>19686</v>
      </c>
      <c r="G52" s="11" t="s">
        <v>19687</v>
      </c>
      <c r="H52" s="11" t="s">
        <v>435</v>
      </c>
      <c r="I52" s="11" t="s">
        <v>435</v>
      </c>
      <c r="J52" s="11" t="s">
        <v>435</v>
      </c>
      <c r="K52" s="11" t="s">
        <v>435</v>
      </c>
      <c r="L52" s="11" t="s">
        <v>435</v>
      </c>
      <c r="M52" s="11" t="s">
        <v>20303</v>
      </c>
      <c r="N52" s="11" t="s">
        <v>435</v>
      </c>
      <c r="O52" s="11" t="s">
        <v>20304</v>
      </c>
      <c r="P52" s="11" t="s">
        <v>20305</v>
      </c>
      <c r="Q52" s="11" t="s">
        <v>20306</v>
      </c>
      <c r="R52" s="11" t="s">
        <v>20307</v>
      </c>
      <c r="S52" s="11">
        <v>46</v>
      </c>
      <c r="T52" s="11">
        <v>2</v>
      </c>
      <c r="U52" s="11">
        <v>2</v>
      </c>
      <c r="V52" s="11">
        <v>3</v>
      </c>
      <c r="W52" s="11">
        <v>3</v>
      </c>
      <c r="X52" s="11" t="s">
        <v>19694</v>
      </c>
      <c r="Y52" s="11" t="s">
        <v>19695</v>
      </c>
      <c r="Z52" s="11" t="s">
        <v>19696</v>
      </c>
      <c r="AA52" s="11" t="s">
        <v>19697</v>
      </c>
      <c r="AB52" s="11" t="s">
        <v>19698</v>
      </c>
      <c r="AC52" s="11" t="s">
        <v>435</v>
      </c>
      <c r="AD52" s="11" t="s">
        <v>19699</v>
      </c>
      <c r="AE52" s="11" t="s">
        <v>1991</v>
      </c>
      <c r="AF52" s="11" t="s">
        <v>20308</v>
      </c>
      <c r="AG52" s="11">
        <v>2025</v>
      </c>
      <c r="AH52" s="11">
        <v>264</v>
      </c>
      <c r="AI52" s="11" t="s">
        <v>435</v>
      </c>
      <c r="AJ52" s="11" t="s">
        <v>435</v>
      </c>
      <c r="AK52" s="11" t="s">
        <v>435</v>
      </c>
      <c r="AL52" s="11" t="s">
        <v>435</v>
      </c>
      <c r="AM52" s="11" t="s">
        <v>435</v>
      </c>
      <c r="AN52" s="11" t="s">
        <v>435</v>
      </c>
      <c r="AO52" s="11" t="s">
        <v>435</v>
      </c>
      <c r="AP52" s="11">
        <v>125843</v>
      </c>
      <c r="AQ52" s="11" t="s">
        <v>20309</v>
      </c>
      <c r="AR52" s="31" t="str">
        <f>HYPERLINK("http://dx.doi.org/10.1016/j.eswa.2024.125843","http://dx.doi.org/10.1016/j.eswa.2024.125843")</f>
        <v>http://dx.doi.org/10.1016/j.eswa.2024.125843</v>
      </c>
      <c r="AS52" s="11" t="s">
        <v>435</v>
      </c>
      <c r="AT52" s="11" t="s">
        <v>20287</v>
      </c>
      <c r="AU52" s="11">
        <v>13</v>
      </c>
      <c r="AV52" s="11" t="s">
        <v>19702</v>
      </c>
      <c r="AW52" s="11" t="s">
        <v>19744</v>
      </c>
      <c r="AX52" s="11" t="s">
        <v>19704</v>
      </c>
      <c r="AY52" s="11" t="s">
        <v>20310</v>
      </c>
      <c r="AZ52" s="11" t="s">
        <v>435</v>
      </c>
      <c r="BA52" s="11" t="s">
        <v>19829</v>
      </c>
      <c r="BB52" s="11" t="s">
        <v>435</v>
      </c>
      <c r="BC52" s="11" t="s">
        <v>435</v>
      </c>
      <c r="BD52" s="11" t="s">
        <v>19706</v>
      </c>
      <c r="BE52" s="11" t="s">
        <v>20311</v>
      </c>
      <c r="BF52" s="11" t="str">
        <f>HYPERLINK("https%3A%2F%2Fwww.webofscience.com%2Fwos%2Fwoscc%2Ffull-record%2FWOS:001395232100001","View Full Record in Web of Science")</f>
        <v>View Full Record in Web of Science</v>
      </c>
      <c r="BG52" s="11">
        <f t="shared" si="0"/>
        <v>2</v>
      </c>
    </row>
    <row r="53" spans="1:59" ht="14.25" customHeight="1" x14ac:dyDescent="0.3">
      <c r="A53" s="11" t="s">
        <v>19682</v>
      </c>
      <c r="B53" s="11" t="s">
        <v>20312</v>
      </c>
      <c r="C53" s="11" t="s">
        <v>20313</v>
      </c>
      <c r="D53" s="11" t="s">
        <v>384</v>
      </c>
      <c r="E53" s="11" t="s">
        <v>43</v>
      </c>
      <c r="F53" s="11" t="s">
        <v>19686</v>
      </c>
      <c r="G53" s="11" t="s">
        <v>19687</v>
      </c>
      <c r="H53" s="11" t="s">
        <v>435</v>
      </c>
      <c r="I53" s="11" t="s">
        <v>435</v>
      </c>
      <c r="J53" s="11" t="s">
        <v>435</v>
      </c>
      <c r="K53" s="11" t="s">
        <v>435</v>
      </c>
      <c r="L53" s="11" t="s">
        <v>435</v>
      </c>
      <c r="M53" s="11" t="s">
        <v>20314</v>
      </c>
      <c r="N53" s="11" t="s">
        <v>20315</v>
      </c>
      <c r="O53" s="11" t="s">
        <v>20316</v>
      </c>
      <c r="P53" s="11" t="s">
        <v>20317</v>
      </c>
      <c r="Q53" s="11" t="s">
        <v>20318</v>
      </c>
      <c r="R53" s="11" t="s">
        <v>20319</v>
      </c>
      <c r="S53" s="11">
        <v>62</v>
      </c>
      <c r="T53" s="11">
        <v>8</v>
      </c>
      <c r="U53" s="11">
        <v>8</v>
      </c>
      <c r="V53" s="11">
        <v>5</v>
      </c>
      <c r="W53" s="11">
        <v>57</v>
      </c>
      <c r="X53" s="11" t="s">
        <v>19754</v>
      </c>
      <c r="Y53" s="11" t="s">
        <v>19791</v>
      </c>
      <c r="Z53" s="11" t="s">
        <v>19792</v>
      </c>
      <c r="AA53" s="11" t="s">
        <v>19756</v>
      </c>
      <c r="AB53" s="11" t="s">
        <v>19757</v>
      </c>
      <c r="AC53" s="11" t="s">
        <v>435</v>
      </c>
      <c r="AD53" s="11" t="s">
        <v>19758</v>
      </c>
      <c r="AE53" s="11" t="s">
        <v>10060</v>
      </c>
      <c r="AF53" s="11" t="s">
        <v>19877</v>
      </c>
      <c r="AG53" s="11">
        <v>2022</v>
      </c>
      <c r="AH53" s="11">
        <v>59</v>
      </c>
      <c r="AI53" s="11">
        <v>5</v>
      </c>
      <c r="AJ53" s="11" t="s">
        <v>435</v>
      </c>
      <c r="AK53" s="11" t="s">
        <v>435</v>
      </c>
      <c r="AL53" s="11" t="s">
        <v>435</v>
      </c>
      <c r="AM53" s="11" t="s">
        <v>435</v>
      </c>
      <c r="AN53" s="11" t="s">
        <v>435</v>
      </c>
      <c r="AO53" s="11" t="s">
        <v>435</v>
      </c>
      <c r="AP53" s="11">
        <v>103012</v>
      </c>
      <c r="AQ53" s="11" t="s">
        <v>20320</v>
      </c>
      <c r="AR53" s="31" t="str">
        <f>HYPERLINK("http://dx.doi.org/10.1016/j.ipm.2022.103012","http://dx.doi.org/10.1016/j.ipm.2022.103012")</f>
        <v>http://dx.doi.org/10.1016/j.ipm.2022.103012</v>
      </c>
      <c r="AS53" s="11" t="s">
        <v>435</v>
      </c>
      <c r="AT53" s="11" t="s">
        <v>20321</v>
      </c>
      <c r="AU53" s="11">
        <v>15</v>
      </c>
      <c r="AV53" s="11" t="s">
        <v>19760</v>
      </c>
      <c r="AW53" s="11" t="s">
        <v>19703</v>
      </c>
      <c r="AX53" s="11" t="s">
        <v>19761</v>
      </c>
      <c r="AY53" s="11" t="s">
        <v>20322</v>
      </c>
      <c r="AZ53" s="11" t="s">
        <v>435</v>
      </c>
      <c r="BA53" s="11" t="s">
        <v>19829</v>
      </c>
      <c r="BB53" s="11" t="s">
        <v>435</v>
      </c>
      <c r="BC53" s="11" t="s">
        <v>435</v>
      </c>
      <c r="BD53" s="11" t="s">
        <v>19706</v>
      </c>
      <c r="BE53" s="11" t="s">
        <v>20323</v>
      </c>
      <c r="BF53" s="11" t="str">
        <f>HYPERLINK("https%3A%2F%2Fwww.webofscience.com%2Fwos%2Fwoscc%2Ffull-record%2FWOS:000848165100003","View Full Record in Web of Science")</f>
        <v>View Full Record in Web of Science</v>
      </c>
      <c r="BG53" s="11">
        <f t="shared" si="0"/>
        <v>2</v>
      </c>
    </row>
    <row r="54" spans="1:59" ht="14.25" customHeight="1" x14ac:dyDescent="0.3">
      <c r="A54" s="11" t="s">
        <v>19682</v>
      </c>
      <c r="B54" s="11" t="s">
        <v>20324</v>
      </c>
      <c r="C54" s="11" t="s">
        <v>20325</v>
      </c>
      <c r="D54" s="11" t="s">
        <v>380</v>
      </c>
      <c r="E54" s="11" t="s">
        <v>43</v>
      </c>
      <c r="F54" s="11" t="s">
        <v>19686</v>
      </c>
      <c r="G54" s="11" t="s">
        <v>19687</v>
      </c>
      <c r="H54" s="11" t="s">
        <v>435</v>
      </c>
      <c r="I54" s="11" t="s">
        <v>435</v>
      </c>
      <c r="J54" s="11" t="s">
        <v>435</v>
      </c>
      <c r="K54" s="11" t="s">
        <v>435</v>
      </c>
      <c r="L54" s="11" t="s">
        <v>435</v>
      </c>
      <c r="M54" s="11" t="s">
        <v>20326</v>
      </c>
      <c r="N54" s="11" t="s">
        <v>435</v>
      </c>
      <c r="O54" s="11" t="s">
        <v>20327</v>
      </c>
      <c r="P54" s="11" t="s">
        <v>20328</v>
      </c>
      <c r="Q54" s="11" t="s">
        <v>20150</v>
      </c>
      <c r="R54" s="11" t="s">
        <v>20329</v>
      </c>
      <c r="S54" s="11">
        <v>35</v>
      </c>
      <c r="T54" s="11">
        <v>5</v>
      </c>
      <c r="U54" s="11">
        <v>5</v>
      </c>
      <c r="V54" s="11">
        <v>1</v>
      </c>
      <c r="W54" s="11">
        <v>16</v>
      </c>
      <c r="X54" s="11" t="s">
        <v>19754</v>
      </c>
      <c r="Y54" s="11" t="s">
        <v>19791</v>
      </c>
      <c r="Z54" s="11" t="s">
        <v>19792</v>
      </c>
      <c r="AA54" s="11" t="s">
        <v>19756</v>
      </c>
      <c r="AB54" s="11" t="s">
        <v>19757</v>
      </c>
      <c r="AC54" s="11" t="s">
        <v>435</v>
      </c>
      <c r="AD54" s="11" t="s">
        <v>19758</v>
      </c>
      <c r="AE54" s="11" t="s">
        <v>10060</v>
      </c>
      <c r="AF54" s="11" t="s">
        <v>19877</v>
      </c>
      <c r="AG54" s="11">
        <v>2023</v>
      </c>
      <c r="AH54" s="11">
        <v>60</v>
      </c>
      <c r="AI54" s="11">
        <v>5</v>
      </c>
      <c r="AJ54" s="11" t="s">
        <v>435</v>
      </c>
      <c r="AK54" s="11" t="s">
        <v>435</v>
      </c>
      <c r="AL54" s="11" t="s">
        <v>435</v>
      </c>
      <c r="AM54" s="11" t="s">
        <v>435</v>
      </c>
      <c r="AN54" s="11" t="s">
        <v>435</v>
      </c>
      <c r="AO54" s="11" t="s">
        <v>435</v>
      </c>
      <c r="AP54" s="11">
        <v>103433</v>
      </c>
      <c r="AQ54" s="11" t="s">
        <v>20330</v>
      </c>
      <c r="AR54" s="31" t="str">
        <f>HYPERLINK("http://dx.doi.org/10.1016/j.ipm.2023.103433","http://dx.doi.org/10.1016/j.ipm.2023.103433")</f>
        <v>http://dx.doi.org/10.1016/j.ipm.2023.103433</v>
      </c>
      <c r="AS54" s="11" t="s">
        <v>435</v>
      </c>
      <c r="AT54" s="11" t="s">
        <v>19914</v>
      </c>
      <c r="AU54" s="11">
        <v>14</v>
      </c>
      <c r="AV54" s="11" t="s">
        <v>19760</v>
      </c>
      <c r="AW54" s="11" t="s">
        <v>19703</v>
      </c>
      <c r="AX54" s="11" t="s">
        <v>19761</v>
      </c>
      <c r="AY54" s="11" t="s">
        <v>20331</v>
      </c>
      <c r="AZ54" s="11" t="s">
        <v>435</v>
      </c>
      <c r="BA54" s="11" t="s">
        <v>20130</v>
      </c>
      <c r="BB54" s="11" t="s">
        <v>435</v>
      </c>
      <c r="BC54" s="11" t="s">
        <v>435</v>
      </c>
      <c r="BD54" s="11" t="s">
        <v>19706</v>
      </c>
      <c r="BE54" s="11" t="s">
        <v>20332</v>
      </c>
      <c r="BF54" s="11" t="str">
        <f>HYPERLINK("https%3A%2F%2Fwww.webofscience.com%2Fwos%2Fwoscc%2Ffull-record%2FWOS:001028286700001","View Full Record in Web of Science")</f>
        <v>View Full Record in Web of Science</v>
      </c>
      <c r="BG54" s="11">
        <f t="shared" si="0"/>
        <v>1.6666666666666667</v>
      </c>
    </row>
    <row r="55" spans="1:59" ht="14.25" customHeight="1" x14ac:dyDescent="0.3">
      <c r="A55" s="11" t="s">
        <v>19682</v>
      </c>
      <c r="B55" s="11" t="s">
        <v>20333</v>
      </c>
      <c r="C55" s="11" t="s">
        <v>20334</v>
      </c>
      <c r="D55" s="11" t="s">
        <v>33</v>
      </c>
      <c r="E55" s="11" t="s">
        <v>34</v>
      </c>
      <c r="F55" s="11" t="s">
        <v>19686</v>
      </c>
      <c r="G55" s="11" t="s">
        <v>19726</v>
      </c>
      <c r="H55" s="11" t="s">
        <v>435</v>
      </c>
      <c r="I55" s="11" t="s">
        <v>435</v>
      </c>
      <c r="J55" s="11" t="s">
        <v>435</v>
      </c>
      <c r="K55" s="11" t="s">
        <v>435</v>
      </c>
      <c r="L55" s="11" t="s">
        <v>435</v>
      </c>
      <c r="M55" s="11" t="s">
        <v>20335</v>
      </c>
      <c r="N55" s="11" t="s">
        <v>20336</v>
      </c>
      <c r="O55" s="11" t="s">
        <v>20337</v>
      </c>
      <c r="P55" s="11" t="s">
        <v>20338</v>
      </c>
      <c r="Q55" s="11" t="s">
        <v>20339</v>
      </c>
      <c r="R55" s="11" t="s">
        <v>20340</v>
      </c>
      <c r="S55" s="11">
        <v>248</v>
      </c>
      <c r="T55" s="11">
        <v>3</v>
      </c>
      <c r="U55" s="11">
        <v>3</v>
      </c>
      <c r="V55" s="11">
        <v>7</v>
      </c>
      <c r="W55" s="11">
        <v>42</v>
      </c>
      <c r="X55" s="11" t="s">
        <v>19694</v>
      </c>
      <c r="Y55" s="11" t="s">
        <v>19695</v>
      </c>
      <c r="Z55" s="11" t="s">
        <v>19696</v>
      </c>
      <c r="AA55" s="11" t="s">
        <v>19697</v>
      </c>
      <c r="AB55" s="11" t="s">
        <v>19698</v>
      </c>
      <c r="AC55" s="11" t="s">
        <v>435</v>
      </c>
      <c r="AD55" s="11" t="s">
        <v>19699</v>
      </c>
      <c r="AE55" s="11" t="s">
        <v>1991</v>
      </c>
      <c r="AF55" s="11" t="s">
        <v>20341</v>
      </c>
      <c r="AG55" s="11">
        <v>2024</v>
      </c>
      <c r="AH55" s="11">
        <v>244</v>
      </c>
      <c r="AI55" s="11" t="s">
        <v>435</v>
      </c>
      <c r="AJ55" s="11" t="s">
        <v>435</v>
      </c>
      <c r="AK55" s="11" t="s">
        <v>435</v>
      </c>
      <c r="AL55" s="11" t="s">
        <v>435</v>
      </c>
      <c r="AM55" s="11" t="s">
        <v>435</v>
      </c>
      <c r="AN55" s="11" t="s">
        <v>435</v>
      </c>
      <c r="AO55" s="11" t="s">
        <v>435</v>
      </c>
      <c r="AP55" s="11">
        <v>122644</v>
      </c>
      <c r="AQ55" s="11" t="s">
        <v>20342</v>
      </c>
      <c r="AR55" s="31" t="str">
        <f>HYPERLINK("http://dx.doi.org/10.1016/j.eswa.2023.122644","http://dx.doi.org/10.1016/j.eswa.2023.122644")</f>
        <v>http://dx.doi.org/10.1016/j.eswa.2023.122644</v>
      </c>
      <c r="AS55" s="11" t="s">
        <v>435</v>
      </c>
      <c r="AT55" s="11" t="s">
        <v>20028</v>
      </c>
      <c r="AU55" s="11">
        <v>58</v>
      </c>
      <c r="AV55" s="11" t="s">
        <v>19702</v>
      </c>
      <c r="AW55" s="11" t="s">
        <v>19744</v>
      </c>
      <c r="AX55" s="11" t="s">
        <v>19704</v>
      </c>
      <c r="AY55" s="11" t="s">
        <v>20343</v>
      </c>
      <c r="AZ55" s="11" t="s">
        <v>435</v>
      </c>
      <c r="BA55" s="11" t="s">
        <v>435</v>
      </c>
      <c r="BB55" s="11" t="s">
        <v>435</v>
      </c>
      <c r="BC55" s="11" t="s">
        <v>435</v>
      </c>
      <c r="BD55" s="11" t="s">
        <v>19706</v>
      </c>
      <c r="BE55" s="11" t="s">
        <v>20344</v>
      </c>
      <c r="BF55" s="11" t="str">
        <f>HYPERLINK("https%3A%2F%2Fwww.webofscience.com%2Fwos%2Fwoscc%2Ffull-record%2FWOS:001149701000001","View Full Record in Web of Science")</f>
        <v>View Full Record in Web of Science</v>
      </c>
      <c r="BG55" s="11">
        <f t="shared" si="0"/>
        <v>1.5</v>
      </c>
    </row>
    <row r="56" spans="1:59" ht="14.25" customHeight="1" x14ac:dyDescent="0.3">
      <c r="A56" s="11" t="s">
        <v>19682</v>
      </c>
      <c r="B56" s="11" t="s">
        <v>20345</v>
      </c>
      <c r="C56" s="11" t="s">
        <v>20346</v>
      </c>
      <c r="D56" s="11" t="s">
        <v>364</v>
      </c>
      <c r="E56" s="11" t="s">
        <v>61</v>
      </c>
      <c r="F56" s="11" t="s">
        <v>19686</v>
      </c>
      <c r="G56" s="11" t="s">
        <v>19687</v>
      </c>
      <c r="H56" s="11" t="s">
        <v>435</v>
      </c>
      <c r="I56" s="11" t="s">
        <v>435</v>
      </c>
      <c r="J56" s="11" t="s">
        <v>435</v>
      </c>
      <c r="K56" s="11" t="s">
        <v>435</v>
      </c>
      <c r="L56" s="11" t="s">
        <v>435</v>
      </c>
      <c r="M56" s="11" t="s">
        <v>20347</v>
      </c>
      <c r="N56" s="11" t="s">
        <v>435</v>
      </c>
      <c r="O56" s="11" t="s">
        <v>20348</v>
      </c>
      <c r="P56" s="11" t="s">
        <v>20349</v>
      </c>
      <c r="Q56" s="11" t="s">
        <v>20350</v>
      </c>
      <c r="R56" s="11" t="s">
        <v>20351</v>
      </c>
      <c r="S56" s="11">
        <v>72</v>
      </c>
      <c r="T56" s="11">
        <v>3</v>
      </c>
      <c r="U56" s="11">
        <v>3</v>
      </c>
      <c r="V56" s="11">
        <v>0</v>
      </c>
      <c r="W56" s="11">
        <v>11</v>
      </c>
      <c r="X56" s="11" t="s">
        <v>19772</v>
      </c>
      <c r="Y56" s="11" t="s">
        <v>19773</v>
      </c>
      <c r="Z56" s="11" t="s">
        <v>19774</v>
      </c>
      <c r="AA56" s="11" t="s">
        <v>19775</v>
      </c>
      <c r="AB56" s="11" t="s">
        <v>19776</v>
      </c>
      <c r="AC56" s="11" t="s">
        <v>435</v>
      </c>
      <c r="AD56" s="11" t="s">
        <v>19777</v>
      </c>
      <c r="AE56" s="11" t="s">
        <v>19778</v>
      </c>
      <c r="AF56" s="11" t="s">
        <v>20352</v>
      </c>
      <c r="AG56" s="11">
        <v>2024</v>
      </c>
      <c r="AH56" s="11">
        <v>287</v>
      </c>
      <c r="AI56" s="11" t="s">
        <v>435</v>
      </c>
      <c r="AJ56" s="11" t="s">
        <v>435</v>
      </c>
      <c r="AK56" s="11" t="s">
        <v>435</v>
      </c>
      <c r="AL56" s="11" t="s">
        <v>435</v>
      </c>
      <c r="AM56" s="11" t="s">
        <v>435</v>
      </c>
      <c r="AN56" s="11" t="s">
        <v>435</v>
      </c>
      <c r="AO56" s="11" t="s">
        <v>435</v>
      </c>
      <c r="AP56" s="11">
        <v>111386</v>
      </c>
      <c r="AQ56" s="11" t="s">
        <v>12207</v>
      </c>
      <c r="AR56" s="31" t="str">
        <f>HYPERLINK("http://dx.doi.org/10.1016/j.knosys.2024.111386","http://dx.doi.org/10.1016/j.knosys.2024.111386")</f>
        <v>http://dx.doi.org/10.1016/j.knosys.2024.111386</v>
      </c>
      <c r="AS56" s="11" t="s">
        <v>435</v>
      </c>
      <c r="AT56" s="11" t="s">
        <v>19927</v>
      </c>
      <c r="AU56" s="11">
        <v>16</v>
      </c>
      <c r="AV56" s="11" t="s">
        <v>19780</v>
      </c>
      <c r="AW56" s="11" t="s">
        <v>19744</v>
      </c>
      <c r="AX56" s="11" t="s">
        <v>6885</v>
      </c>
      <c r="AY56" s="11" t="s">
        <v>20353</v>
      </c>
      <c r="AZ56" s="11" t="s">
        <v>435</v>
      </c>
      <c r="BA56" s="11" t="s">
        <v>435</v>
      </c>
      <c r="BB56" s="11" t="s">
        <v>435</v>
      </c>
      <c r="BC56" s="11" t="s">
        <v>435</v>
      </c>
      <c r="BD56" s="11" t="s">
        <v>19706</v>
      </c>
      <c r="BE56" s="11" t="s">
        <v>20354</v>
      </c>
      <c r="BF56" s="11" t="str">
        <f>HYPERLINK("https%3A%2F%2Fwww.webofscience.com%2Fwos%2Fwoscc%2Ffull-record%2FWOS:001174613400001","View Full Record in Web of Science")</f>
        <v>View Full Record in Web of Science</v>
      </c>
      <c r="BG56" s="11">
        <f t="shared" si="0"/>
        <v>1.5</v>
      </c>
    </row>
    <row r="57" spans="1:59" ht="14.25" customHeight="1" x14ac:dyDescent="0.3">
      <c r="A57" s="11" t="s">
        <v>19682</v>
      </c>
      <c r="B57" s="11" t="s">
        <v>20355</v>
      </c>
      <c r="C57" s="11" t="s">
        <v>20356</v>
      </c>
      <c r="D57" s="11" t="s">
        <v>237</v>
      </c>
      <c r="E57" s="11" t="s">
        <v>61</v>
      </c>
      <c r="F57" s="11" t="s">
        <v>19686</v>
      </c>
      <c r="G57" s="11" t="s">
        <v>19687</v>
      </c>
      <c r="H57" s="11" t="s">
        <v>435</v>
      </c>
      <c r="I57" s="11" t="s">
        <v>435</v>
      </c>
      <c r="J57" s="11" t="s">
        <v>435</v>
      </c>
      <c r="K57" s="11" t="s">
        <v>435</v>
      </c>
      <c r="L57" s="11" t="s">
        <v>435</v>
      </c>
      <c r="M57" s="11" t="s">
        <v>20357</v>
      </c>
      <c r="N57" s="11" t="s">
        <v>20147</v>
      </c>
      <c r="O57" s="11" t="s">
        <v>20358</v>
      </c>
      <c r="P57" s="11" t="s">
        <v>20359</v>
      </c>
      <c r="Q57" s="11" t="s">
        <v>20360</v>
      </c>
      <c r="R57" s="11" t="s">
        <v>20361</v>
      </c>
      <c r="S57" s="11">
        <v>51</v>
      </c>
      <c r="T57" s="11">
        <v>6</v>
      </c>
      <c r="U57" s="11">
        <v>6</v>
      </c>
      <c r="V57" s="11">
        <v>0</v>
      </c>
      <c r="W57" s="11">
        <v>16</v>
      </c>
      <c r="X57" s="11" t="s">
        <v>19772</v>
      </c>
      <c r="Y57" s="11" t="s">
        <v>19773</v>
      </c>
      <c r="Z57" s="11" t="s">
        <v>19774</v>
      </c>
      <c r="AA57" s="11" t="s">
        <v>19775</v>
      </c>
      <c r="AB57" s="11" t="s">
        <v>19776</v>
      </c>
      <c r="AC57" s="11" t="s">
        <v>435</v>
      </c>
      <c r="AD57" s="11" t="s">
        <v>19777</v>
      </c>
      <c r="AE57" s="11" t="s">
        <v>19778</v>
      </c>
      <c r="AF57" s="11" t="s">
        <v>20362</v>
      </c>
      <c r="AG57" s="11">
        <v>2021</v>
      </c>
      <c r="AH57" s="11">
        <v>233</v>
      </c>
      <c r="AI57" s="11" t="s">
        <v>435</v>
      </c>
      <c r="AJ57" s="11" t="s">
        <v>435</v>
      </c>
      <c r="AK57" s="11" t="s">
        <v>435</v>
      </c>
      <c r="AL57" s="11" t="s">
        <v>435</v>
      </c>
      <c r="AM57" s="11" t="s">
        <v>435</v>
      </c>
      <c r="AN57" s="11" t="s">
        <v>435</v>
      </c>
      <c r="AO57" s="11" t="s">
        <v>435</v>
      </c>
      <c r="AP57" s="11">
        <v>107504</v>
      </c>
      <c r="AQ57" s="11" t="s">
        <v>20363</v>
      </c>
      <c r="AR57" s="31" t="str">
        <f>HYPERLINK("http://dx.doi.org/10.1016/j.knosys.2021.107504","http://dx.doi.org/10.1016/j.knosys.2021.107504")</f>
        <v>http://dx.doi.org/10.1016/j.knosys.2021.107504</v>
      </c>
      <c r="AS57" s="11" t="s">
        <v>435</v>
      </c>
      <c r="AT57" s="11" t="s">
        <v>20364</v>
      </c>
      <c r="AU57" s="11">
        <v>15</v>
      </c>
      <c r="AV57" s="11" t="s">
        <v>19780</v>
      </c>
      <c r="AW57" s="11" t="s">
        <v>19744</v>
      </c>
      <c r="AX57" s="11" t="s">
        <v>6885</v>
      </c>
      <c r="AY57" s="11" t="s">
        <v>20365</v>
      </c>
      <c r="AZ57" s="11" t="s">
        <v>435</v>
      </c>
      <c r="BA57" s="11" t="s">
        <v>435</v>
      </c>
      <c r="BB57" s="11" t="s">
        <v>435</v>
      </c>
      <c r="BC57" s="11" t="s">
        <v>435</v>
      </c>
      <c r="BD57" s="11" t="s">
        <v>19706</v>
      </c>
      <c r="BE57" s="11" t="s">
        <v>20366</v>
      </c>
      <c r="BF57" s="11" t="str">
        <f>HYPERLINK("https%3A%2F%2Fwww.webofscience.com%2Fwos%2Fwoscc%2Ffull-record%2FWOS:000709919000013","View Full Record in Web of Science")</f>
        <v>View Full Record in Web of Science</v>
      </c>
      <c r="BG57" s="11">
        <f t="shared" si="0"/>
        <v>1.2</v>
      </c>
    </row>
    <row r="58" spans="1:59" ht="14.25" customHeight="1" x14ac:dyDescent="0.3">
      <c r="A58" s="11" t="s">
        <v>19682</v>
      </c>
      <c r="B58" s="11" t="s">
        <v>20367</v>
      </c>
      <c r="C58" s="11" t="s">
        <v>20368</v>
      </c>
      <c r="D58" s="11" t="s">
        <v>245</v>
      </c>
      <c r="E58" s="11" t="s">
        <v>246</v>
      </c>
      <c r="F58" s="11" t="s">
        <v>19686</v>
      </c>
      <c r="G58" s="11" t="s">
        <v>19687</v>
      </c>
      <c r="H58" s="11" t="s">
        <v>435</v>
      </c>
      <c r="I58" s="11" t="s">
        <v>435</v>
      </c>
      <c r="J58" s="11" t="s">
        <v>435</v>
      </c>
      <c r="K58" s="11" t="s">
        <v>435</v>
      </c>
      <c r="L58" s="11" t="s">
        <v>435</v>
      </c>
      <c r="M58" s="11" t="s">
        <v>20369</v>
      </c>
      <c r="N58" s="11" t="s">
        <v>20370</v>
      </c>
      <c r="O58" s="11" t="s">
        <v>20371</v>
      </c>
      <c r="P58" s="11" t="s">
        <v>20372</v>
      </c>
      <c r="Q58" s="11" t="s">
        <v>20373</v>
      </c>
      <c r="R58" s="11" t="s">
        <v>20374</v>
      </c>
      <c r="S58" s="11">
        <v>77</v>
      </c>
      <c r="T58" s="11">
        <v>2</v>
      </c>
      <c r="U58" s="11">
        <v>2</v>
      </c>
      <c r="V58" s="11">
        <v>1</v>
      </c>
      <c r="W58" s="11">
        <v>19</v>
      </c>
      <c r="X58" s="11" t="s">
        <v>20375</v>
      </c>
      <c r="Y58" s="11" t="s">
        <v>20376</v>
      </c>
      <c r="Z58" s="11" t="s">
        <v>20377</v>
      </c>
      <c r="AA58" s="11" t="s">
        <v>20378</v>
      </c>
      <c r="AB58" s="11" t="s">
        <v>20379</v>
      </c>
      <c r="AC58" s="11" t="s">
        <v>435</v>
      </c>
      <c r="AD58" s="11" t="s">
        <v>20380</v>
      </c>
      <c r="AE58" s="11" t="s">
        <v>20381</v>
      </c>
      <c r="AF58" s="11" t="s">
        <v>20382</v>
      </c>
      <c r="AG58" s="11">
        <v>2023</v>
      </c>
      <c r="AH58" s="11">
        <v>63</v>
      </c>
      <c r="AI58" s="11">
        <v>6</v>
      </c>
      <c r="AJ58" s="11" t="s">
        <v>435</v>
      </c>
      <c r="AK58" s="11" t="s">
        <v>435</v>
      </c>
      <c r="AL58" s="11" t="s">
        <v>435</v>
      </c>
      <c r="AM58" s="11" t="s">
        <v>435</v>
      </c>
      <c r="AN58" s="11">
        <v>1362</v>
      </c>
      <c r="AO58" s="11">
        <v>1381</v>
      </c>
      <c r="AP58" s="11" t="s">
        <v>435</v>
      </c>
      <c r="AQ58" s="11" t="s">
        <v>20383</v>
      </c>
      <c r="AR58" s="31" t="str">
        <f>HYPERLINK("http://dx.doi.org/10.1080/08874417.2022.2155267","http://dx.doi.org/10.1080/08874417.2022.2155267")</f>
        <v>http://dx.doi.org/10.1080/08874417.2022.2155267</v>
      </c>
      <c r="AS58" s="11" t="s">
        <v>435</v>
      </c>
      <c r="AT58" s="11" t="s">
        <v>20384</v>
      </c>
      <c r="AU58" s="11">
        <v>20</v>
      </c>
      <c r="AV58" s="11" t="s">
        <v>20385</v>
      </c>
      <c r="AW58" s="11" t="s">
        <v>19744</v>
      </c>
      <c r="AX58" s="11" t="s">
        <v>6885</v>
      </c>
      <c r="AY58" s="11" t="s">
        <v>20386</v>
      </c>
      <c r="AZ58" s="11" t="s">
        <v>435</v>
      </c>
      <c r="BA58" s="11" t="s">
        <v>435</v>
      </c>
      <c r="BB58" s="11" t="s">
        <v>435</v>
      </c>
      <c r="BC58" s="11" t="s">
        <v>435</v>
      </c>
      <c r="BD58" s="11" t="s">
        <v>19706</v>
      </c>
      <c r="BE58" s="11" t="s">
        <v>20387</v>
      </c>
      <c r="BF58" s="11" t="str">
        <f>HYPERLINK("https%3A%2F%2Fwww.webofscience.com%2Fwos%2Fwoscc%2Ffull-record%2FWOS:000914741400001","View Full Record in Web of Science")</f>
        <v>View Full Record in Web of Science</v>
      </c>
      <c r="BG58" s="11">
        <f t="shared" si="0"/>
        <v>0.66666666666666663</v>
      </c>
    </row>
    <row r="59" spans="1:59" ht="14.25" customHeight="1" x14ac:dyDescent="0.3">
      <c r="A59" s="11" t="s">
        <v>19682</v>
      </c>
      <c r="B59" s="11" t="s">
        <v>20388</v>
      </c>
      <c r="C59" s="11" t="s">
        <v>20389</v>
      </c>
      <c r="D59" s="11" t="s">
        <v>49</v>
      </c>
      <c r="E59" s="11" t="s">
        <v>50</v>
      </c>
      <c r="F59" s="11" t="s">
        <v>19686</v>
      </c>
      <c r="G59" s="11" t="s">
        <v>19687</v>
      </c>
      <c r="H59" s="11" t="s">
        <v>435</v>
      </c>
      <c r="I59" s="11" t="s">
        <v>435</v>
      </c>
      <c r="J59" s="11" t="s">
        <v>435</v>
      </c>
      <c r="K59" s="11" t="s">
        <v>435</v>
      </c>
      <c r="L59" s="11" t="s">
        <v>435</v>
      </c>
      <c r="M59" s="11" t="s">
        <v>20390</v>
      </c>
      <c r="N59" s="11" t="s">
        <v>20391</v>
      </c>
      <c r="O59" s="11" t="s">
        <v>20392</v>
      </c>
      <c r="P59" s="11" t="s">
        <v>20393</v>
      </c>
      <c r="Q59" s="11" t="s">
        <v>20394</v>
      </c>
      <c r="R59" s="11" t="s">
        <v>20395</v>
      </c>
      <c r="S59" s="11">
        <v>105</v>
      </c>
      <c r="T59" s="11">
        <v>0</v>
      </c>
      <c r="U59" s="11">
        <v>0</v>
      </c>
      <c r="V59" s="11">
        <v>4</v>
      </c>
      <c r="W59" s="11">
        <v>4</v>
      </c>
      <c r="X59" s="11" t="s">
        <v>20396</v>
      </c>
      <c r="Y59" s="11" t="s">
        <v>20397</v>
      </c>
      <c r="Z59" s="11" t="s">
        <v>20398</v>
      </c>
      <c r="AA59" s="11" t="s">
        <v>20399</v>
      </c>
      <c r="AB59" s="11" t="s">
        <v>20400</v>
      </c>
      <c r="AC59" s="11" t="s">
        <v>435</v>
      </c>
      <c r="AD59" s="11" t="s">
        <v>20401</v>
      </c>
      <c r="AE59" s="11" t="s">
        <v>20402</v>
      </c>
      <c r="AF59" s="11" t="s">
        <v>19733</v>
      </c>
      <c r="AG59" s="11">
        <v>2025</v>
      </c>
      <c r="AH59" s="11">
        <v>198</v>
      </c>
      <c r="AI59" s="11" t="s">
        <v>435</v>
      </c>
      <c r="AJ59" s="11" t="s">
        <v>435</v>
      </c>
      <c r="AK59" s="11" t="s">
        <v>435</v>
      </c>
      <c r="AL59" s="11" t="s">
        <v>435</v>
      </c>
      <c r="AM59" s="11" t="s">
        <v>435</v>
      </c>
      <c r="AN59" s="11" t="s">
        <v>435</v>
      </c>
      <c r="AO59" s="11" t="s">
        <v>435</v>
      </c>
      <c r="AP59" s="11">
        <v>103468</v>
      </c>
      <c r="AQ59" s="11" t="s">
        <v>20403</v>
      </c>
      <c r="AR59" s="31" t="str">
        <f>HYPERLINK("http://dx.doi.org/10.1016/j.ijhcs.2025.103468","http://dx.doi.org/10.1016/j.ijhcs.2025.103468")</f>
        <v>http://dx.doi.org/10.1016/j.ijhcs.2025.103468</v>
      </c>
      <c r="AS59" s="11" t="s">
        <v>435</v>
      </c>
      <c r="AT59" s="11" t="s">
        <v>20404</v>
      </c>
      <c r="AU59" s="11">
        <v>15</v>
      </c>
      <c r="AV59" s="11" t="s">
        <v>20405</v>
      </c>
      <c r="AW59" s="11" t="s">
        <v>19703</v>
      </c>
      <c r="AX59" s="11" t="s">
        <v>20406</v>
      </c>
      <c r="AY59" s="11" t="s">
        <v>20407</v>
      </c>
      <c r="AZ59" s="11" t="s">
        <v>435</v>
      </c>
      <c r="BA59" s="11" t="s">
        <v>20408</v>
      </c>
      <c r="BB59" s="11" t="s">
        <v>435</v>
      </c>
      <c r="BC59" s="11" t="s">
        <v>435</v>
      </c>
      <c r="BD59" s="11" t="s">
        <v>19706</v>
      </c>
      <c r="BE59" s="11" t="s">
        <v>20409</v>
      </c>
      <c r="BF59" s="11" t="str">
        <f>HYPERLINK("https%3A%2F%2Fwww.webofscience.com%2Fwos%2Fwoscc%2Ffull-record%2FWOS:001435846200001","View Full Record in Web of Science")</f>
        <v>View Full Record in Web of Science</v>
      </c>
      <c r="BG59" s="11">
        <f t="shared" si="0"/>
        <v>0</v>
      </c>
    </row>
    <row r="60" spans="1:59" ht="14.25" customHeight="1" x14ac:dyDescent="0.3">
      <c r="A60" s="11" t="s">
        <v>19682</v>
      </c>
      <c r="B60" s="11" t="s">
        <v>20410</v>
      </c>
      <c r="C60" s="11" t="s">
        <v>20411</v>
      </c>
      <c r="D60" s="11" t="s">
        <v>106</v>
      </c>
      <c r="E60" s="11" t="s">
        <v>43</v>
      </c>
      <c r="F60" s="11" t="s">
        <v>19686</v>
      </c>
      <c r="G60" s="11" t="s">
        <v>19687</v>
      </c>
      <c r="H60" s="11" t="s">
        <v>435</v>
      </c>
      <c r="I60" s="11" t="s">
        <v>435</v>
      </c>
      <c r="J60" s="11" t="s">
        <v>435</v>
      </c>
      <c r="K60" s="11" t="s">
        <v>435</v>
      </c>
      <c r="L60" s="11" t="s">
        <v>435</v>
      </c>
      <c r="M60" s="11" t="s">
        <v>20412</v>
      </c>
      <c r="N60" s="11" t="s">
        <v>435</v>
      </c>
      <c r="O60" s="11" t="s">
        <v>20413</v>
      </c>
      <c r="P60" s="11" t="s">
        <v>20414</v>
      </c>
      <c r="Q60" s="11" t="s">
        <v>20415</v>
      </c>
      <c r="R60" s="11" t="s">
        <v>20416</v>
      </c>
      <c r="S60" s="11">
        <v>88</v>
      </c>
      <c r="T60" s="11">
        <v>0</v>
      </c>
      <c r="U60" s="11">
        <v>0</v>
      </c>
      <c r="V60" s="11">
        <v>3</v>
      </c>
      <c r="W60" s="11">
        <v>3</v>
      </c>
      <c r="X60" s="11" t="s">
        <v>19754</v>
      </c>
      <c r="Y60" s="11" t="s">
        <v>19791</v>
      </c>
      <c r="Z60" s="11" t="s">
        <v>19792</v>
      </c>
      <c r="AA60" s="11" t="s">
        <v>19756</v>
      </c>
      <c r="AB60" s="11" t="s">
        <v>19757</v>
      </c>
      <c r="AC60" s="11" t="s">
        <v>435</v>
      </c>
      <c r="AD60" s="11" t="s">
        <v>19758</v>
      </c>
      <c r="AE60" s="11" t="s">
        <v>10060</v>
      </c>
      <c r="AF60" s="11" t="s">
        <v>19838</v>
      </c>
      <c r="AG60" s="11">
        <v>2025</v>
      </c>
      <c r="AH60" s="11">
        <v>62</v>
      </c>
      <c r="AI60" s="11">
        <v>4</v>
      </c>
      <c r="AJ60" s="11" t="s">
        <v>435</v>
      </c>
      <c r="AK60" s="11" t="s">
        <v>435</v>
      </c>
      <c r="AL60" s="11" t="s">
        <v>435</v>
      </c>
      <c r="AM60" s="11" t="s">
        <v>435</v>
      </c>
      <c r="AN60" s="11" t="s">
        <v>435</v>
      </c>
      <c r="AO60" s="11" t="s">
        <v>435</v>
      </c>
      <c r="AP60" s="11">
        <v>104143</v>
      </c>
      <c r="AQ60" s="11" t="s">
        <v>20417</v>
      </c>
      <c r="AR60" s="31" t="str">
        <f>HYPERLINK("http://dx.doi.org/10.1016/j.ipm.2025.104143","http://dx.doi.org/10.1016/j.ipm.2025.104143")</f>
        <v>http://dx.doi.org/10.1016/j.ipm.2025.104143</v>
      </c>
      <c r="AS60" s="11" t="s">
        <v>435</v>
      </c>
      <c r="AT60" s="11" t="s">
        <v>20418</v>
      </c>
      <c r="AU60" s="11">
        <v>25</v>
      </c>
      <c r="AV60" s="11" t="s">
        <v>19760</v>
      </c>
      <c r="AW60" s="11" t="s">
        <v>19703</v>
      </c>
      <c r="AX60" s="11" t="s">
        <v>19761</v>
      </c>
      <c r="AY60" s="11" t="s">
        <v>20419</v>
      </c>
      <c r="AZ60" s="11" t="s">
        <v>435</v>
      </c>
      <c r="BA60" s="11" t="s">
        <v>435</v>
      </c>
      <c r="BB60" s="11" t="s">
        <v>435</v>
      </c>
      <c r="BC60" s="11" t="s">
        <v>435</v>
      </c>
      <c r="BD60" s="11" t="s">
        <v>19706</v>
      </c>
      <c r="BE60" s="11" t="s">
        <v>20420</v>
      </c>
      <c r="BF60" s="11" t="str">
        <f>HYPERLINK("https%3A%2F%2Fwww.webofscience.com%2Fwos%2Fwoscc%2Ffull-record%2FWOS:001458864700001","View Full Record in Web of Science")</f>
        <v>View Full Record in Web of Science</v>
      </c>
      <c r="BG60" s="11">
        <f t="shared" si="0"/>
        <v>0</v>
      </c>
    </row>
    <row r="61" spans="1:59" ht="14.25" customHeight="1" x14ac:dyDescent="0.3">
      <c r="A61" s="11" t="s">
        <v>19682</v>
      </c>
      <c r="B61" s="11" t="s">
        <v>20421</v>
      </c>
      <c r="C61" s="11" t="s">
        <v>20422</v>
      </c>
      <c r="D61" s="11" t="s">
        <v>175</v>
      </c>
      <c r="E61" s="11" t="s">
        <v>176</v>
      </c>
      <c r="F61" s="11" t="s">
        <v>19686</v>
      </c>
      <c r="G61" s="11" t="s">
        <v>20423</v>
      </c>
      <c r="H61" s="11" t="s">
        <v>435</v>
      </c>
      <c r="I61" s="11" t="s">
        <v>435</v>
      </c>
      <c r="J61" s="11" t="s">
        <v>435</v>
      </c>
      <c r="K61" s="11" t="s">
        <v>435</v>
      </c>
      <c r="L61" s="11" t="s">
        <v>435</v>
      </c>
      <c r="M61" s="11" t="s">
        <v>20424</v>
      </c>
      <c r="N61" s="11" t="s">
        <v>20425</v>
      </c>
      <c r="O61" s="11" t="s">
        <v>20426</v>
      </c>
      <c r="P61" s="11" t="s">
        <v>20427</v>
      </c>
      <c r="Q61" s="11" t="s">
        <v>20428</v>
      </c>
      <c r="R61" s="11" t="s">
        <v>20429</v>
      </c>
      <c r="S61" s="11">
        <v>46</v>
      </c>
      <c r="T61" s="11">
        <v>0</v>
      </c>
      <c r="U61" s="11">
        <v>0</v>
      </c>
      <c r="V61" s="11">
        <v>4</v>
      </c>
      <c r="W61" s="11">
        <v>8</v>
      </c>
      <c r="X61" s="11" t="s">
        <v>19818</v>
      </c>
      <c r="Y61" s="11" t="s">
        <v>19819</v>
      </c>
      <c r="Z61" s="11" t="s">
        <v>19820</v>
      </c>
      <c r="AA61" s="11" t="s">
        <v>19821</v>
      </c>
      <c r="AB61" s="11" t="s">
        <v>19822</v>
      </c>
      <c r="AC61" s="11" t="s">
        <v>435</v>
      </c>
      <c r="AD61" s="11" t="s">
        <v>19823</v>
      </c>
      <c r="AE61" s="11" t="s">
        <v>19824</v>
      </c>
      <c r="AF61" s="11" t="s">
        <v>20430</v>
      </c>
      <c r="AG61" s="11">
        <v>2024</v>
      </c>
      <c r="AH61" s="11" t="s">
        <v>435</v>
      </c>
      <c r="AI61" s="11" t="s">
        <v>435</v>
      </c>
      <c r="AJ61" s="11" t="s">
        <v>435</v>
      </c>
      <c r="AK61" s="11" t="s">
        <v>435</v>
      </c>
      <c r="AL61" s="11" t="s">
        <v>435</v>
      </c>
      <c r="AM61" s="11" t="s">
        <v>435</v>
      </c>
      <c r="AN61" s="11" t="s">
        <v>435</v>
      </c>
      <c r="AO61" s="11" t="s">
        <v>435</v>
      </c>
      <c r="AP61" s="11" t="s">
        <v>435</v>
      </c>
      <c r="AQ61" s="11" t="s">
        <v>20431</v>
      </c>
      <c r="AR61" s="31" t="str">
        <f>HYPERLINK("http://dx.doi.org/10.1007/s10796-024-10540-8","http://dx.doi.org/10.1007/s10796-024-10540-8")</f>
        <v>http://dx.doi.org/10.1007/s10796-024-10540-8</v>
      </c>
      <c r="AS61" s="11" t="s">
        <v>435</v>
      </c>
      <c r="AT61" s="11" t="s">
        <v>19989</v>
      </c>
      <c r="AU61" s="11">
        <v>16</v>
      </c>
      <c r="AV61" s="11" t="s">
        <v>19827</v>
      </c>
      <c r="AW61" s="11" t="s">
        <v>19744</v>
      </c>
      <c r="AX61" s="11" t="s">
        <v>6885</v>
      </c>
      <c r="AY61" s="11" t="s">
        <v>20432</v>
      </c>
      <c r="AZ61" s="11" t="s">
        <v>435</v>
      </c>
      <c r="BA61" s="11" t="s">
        <v>435</v>
      </c>
      <c r="BB61" s="11" t="s">
        <v>435</v>
      </c>
      <c r="BC61" s="11" t="s">
        <v>435</v>
      </c>
      <c r="BD61" s="11" t="s">
        <v>19706</v>
      </c>
      <c r="BE61" s="11" t="s">
        <v>20433</v>
      </c>
      <c r="BF61" s="11" t="str">
        <f>HYPERLINK("https%3A%2F%2Fwww.webofscience.com%2Fwos%2Fwoscc%2Ffull-record%2FWOS:001318976100001","View Full Record in Web of Science")</f>
        <v>View Full Record in Web of Science</v>
      </c>
      <c r="BG61" s="11">
        <f t="shared" si="0"/>
        <v>0</v>
      </c>
    </row>
    <row r="62" spans="1:59" ht="14.25" customHeight="1" x14ac:dyDescent="0.3">
      <c r="A62" s="11" t="s">
        <v>19682</v>
      </c>
      <c r="B62" s="11" t="s">
        <v>20434</v>
      </c>
      <c r="C62" s="11" t="s">
        <v>20435</v>
      </c>
      <c r="D62" s="11" t="s">
        <v>189</v>
      </c>
      <c r="E62" s="11" t="s">
        <v>61</v>
      </c>
      <c r="F62" s="11" t="s">
        <v>19686</v>
      </c>
      <c r="G62" s="11" t="s">
        <v>19687</v>
      </c>
      <c r="H62" s="11" t="s">
        <v>435</v>
      </c>
      <c r="I62" s="11" t="s">
        <v>435</v>
      </c>
      <c r="J62" s="11" t="s">
        <v>435</v>
      </c>
      <c r="K62" s="11" t="s">
        <v>435</v>
      </c>
      <c r="L62" s="11" t="s">
        <v>435</v>
      </c>
      <c r="M62" s="11" t="s">
        <v>20436</v>
      </c>
      <c r="N62" s="11" t="s">
        <v>435</v>
      </c>
      <c r="O62" s="11" t="s">
        <v>20437</v>
      </c>
      <c r="P62" s="11" t="s">
        <v>20438</v>
      </c>
      <c r="Q62" s="11" t="s">
        <v>20439</v>
      </c>
      <c r="R62" s="11" t="s">
        <v>20440</v>
      </c>
      <c r="S62" s="11">
        <v>47</v>
      </c>
      <c r="T62" s="11">
        <v>0</v>
      </c>
      <c r="U62" s="11">
        <v>0</v>
      </c>
      <c r="V62" s="11">
        <v>2</v>
      </c>
      <c r="W62" s="11">
        <v>2</v>
      </c>
      <c r="X62" s="11" t="s">
        <v>19772</v>
      </c>
      <c r="Y62" s="11" t="s">
        <v>19773</v>
      </c>
      <c r="Z62" s="11" t="s">
        <v>19774</v>
      </c>
      <c r="AA62" s="11" t="s">
        <v>19775</v>
      </c>
      <c r="AB62" s="11" t="s">
        <v>19776</v>
      </c>
      <c r="AC62" s="11" t="s">
        <v>435</v>
      </c>
      <c r="AD62" s="11" t="s">
        <v>19777</v>
      </c>
      <c r="AE62" s="11" t="s">
        <v>19778</v>
      </c>
      <c r="AF62" s="11" t="s">
        <v>20441</v>
      </c>
      <c r="AG62" s="11">
        <v>2025</v>
      </c>
      <c r="AH62" s="11">
        <v>322</v>
      </c>
      <c r="AI62" s="11" t="s">
        <v>435</v>
      </c>
      <c r="AJ62" s="11" t="s">
        <v>435</v>
      </c>
      <c r="AK62" s="11" t="s">
        <v>435</v>
      </c>
      <c r="AL62" s="11" t="s">
        <v>435</v>
      </c>
      <c r="AM62" s="11" t="s">
        <v>435</v>
      </c>
      <c r="AN62" s="11" t="s">
        <v>435</v>
      </c>
      <c r="AO62" s="11" t="s">
        <v>435</v>
      </c>
      <c r="AP62" s="11">
        <v>113705</v>
      </c>
      <c r="AQ62" s="11" t="s">
        <v>20442</v>
      </c>
      <c r="AR62" s="31" t="str">
        <f>HYPERLINK("http://dx.doi.org/10.1016/j.knosys.2025.113705","http://dx.doi.org/10.1016/j.knosys.2025.113705")</f>
        <v>http://dx.doi.org/10.1016/j.knosys.2025.113705</v>
      </c>
      <c r="AS62" s="11" t="s">
        <v>435</v>
      </c>
      <c r="AT62" s="11" t="s">
        <v>435</v>
      </c>
      <c r="AU62" s="11">
        <v>12</v>
      </c>
      <c r="AV62" s="11" t="s">
        <v>19780</v>
      </c>
      <c r="AW62" s="11" t="s">
        <v>19744</v>
      </c>
      <c r="AX62" s="11" t="s">
        <v>6885</v>
      </c>
      <c r="AY62" s="11" t="s">
        <v>20443</v>
      </c>
      <c r="AZ62" s="11" t="s">
        <v>435</v>
      </c>
      <c r="BA62" s="11" t="s">
        <v>435</v>
      </c>
      <c r="BB62" s="11" t="s">
        <v>435</v>
      </c>
      <c r="BC62" s="11" t="s">
        <v>435</v>
      </c>
      <c r="BD62" s="11" t="s">
        <v>19706</v>
      </c>
      <c r="BE62" s="11" t="s">
        <v>20444</v>
      </c>
      <c r="BF62" s="11" t="str">
        <f>HYPERLINK("https%3A%2F%2Fwww.webofscience.com%2Fwos%2Fwoscc%2Ffull-record%2FWOS:001502019800004","View Full Record in Web of Science")</f>
        <v>View Full Record in Web of Science</v>
      </c>
      <c r="BG62" s="11">
        <f t="shared" si="0"/>
        <v>0</v>
      </c>
    </row>
    <row r="63" spans="1:59" ht="14.25" customHeight="1" x14ac:dyDescent="0.3">
      <c r="A63" s="11" t="s">
        <v>19682</v>
      </c>
      <c r="B63" s="11" t="s">
        <v>20445</v>
      </c>
      <c r="C63" s="11" t="s">
        <v>20446</v>
      </c>
      <c r="D63" s="11" t="s">
        <v>249</v>
      </c>
      <c r="E63" s="11" t="s">
        <v>34</v>
      </c>
      <c r="F63" s="11" t="s">
        <v>19686</v>
      </c>
      <c r="G63" s="11" t="s">
        <v>19687</v>
      </c>
      <c r="H63" s="11" t="s">
        <v>435</v>
      </c>
      <c r="I63" s="11" t="s">
        <v>435</v>
      </c>
      <c r="J63" s="11" t="s">
        <v>435</v>
      </c>
      <c r="K63" s="11" t="s">
        <v>435</v>
      </c>
      <c r="L63" s="11" t="s">
        <v>435</v>
      </c>
      <c r="M63" s="11" t="s">
        <v>20447</v>
      </c>
      <c r="N63" s="11" t="s">
        <v>435</v>
      </c>
      <c r="O63" s="11" t="s">
        <v>20448</v>
      </c>
      <c r="P63" s="11" t="s">
        <v>20449</v>
      </c>
      <c r="Q63" s="11" t="s">
        <v>20450</v>
      </c>
      <c r="R63" s="11" t="s">
        <v>20451</v>
      </c>
      <c r="S63" s="11">
        <v>36</v>
      </c>
      <c r="T63" s="11">
        <v>0</v>
      </c>
      <c r="U63" s="11">
        <v>0</v>
      </c>
      <c r="V63" s="11">
        <v>9</v>
      </c>
      <c r="W63" s="11">
        <v>9</v>
      </c>
      <c r="X63" s="11" t="s">
        <v>19694</v>
      </c>
      <c r="Y63" s="11" t="s">
        <v>19695</v>
      </c>
      <c r="Z63" s="11" t="s">
        <v>19696</v>
      </c>
      <c r="AA63" s="11" t="s">
        <v>19697</v>
      </c>
      <c r="AB63" s="11" t="s">
        <v>19698</v>
      </c>
      <c r="AC63" s="11" t="s">
        <v>435</v>
      </c>
      <c r="AD63" s="11" t="s">
        <v>19699</v>
      </c>
      <c r="AE63" s="11" t="s">
        <v>1991</v>
      </c>
      <c r="AF63" s="11" t="s">
        <v>20452</v>
      </c>
      <c r="AG63" s="11">
        <v>2025</v>
      </c>
      <c r="AH63" s="11">
        <v>282</v>
      </c>
      <c r="AI63" s="11" t="s">
        <v>435</v>
      </c>
      <c r="AJ63" s="11" t="s">
        <v>435</v>
      </c>
      <c r="AK63" s="11" t="s">
        <v>435</v>
      </c>
      <c r="AL63" s="11" t="s">
        <v>435</v>
      </c>
      <c r="AM63" s="11" t="s">
        <v>435</v>
      </c>
      <c r="AN63" s="11" t="s">
        <v>435</v>
      </c>
      <c r="AO63" s="11" t="s">
        <v>435</v>
      </c>
      <c r="AP63" s="11">
        <v>127555</v>
      </c>
      <c r="AQ63" s="11" t="s">
        <v>20453</v>
      </c>
      <c r="AR63" s="31" t="str">
        <f>HYPERLINK("http://dx.doi.org/10.1016/j.eswa.2025.127555","http://dx.doi.org/10.1016/j.eswa.2025.127555")</f>
        <v>http://dx.doi.org/10.1016/j.eswa.2025.127555</v>
      </c>
      <c r="AS63" s="11" t="s">
        <v>435</v>
      </c>
      <c r="AT63" s="11" t="s">
        <v>20454</v>
      </c>
      <c r="AU63" s="11">
        <v>15</v>
      </c>
      <c r="AV63" s="11" t="s">
        <v>19702</v>
      </c>
      <c r="AW63" s="11" t="s">
        <v>19744</v>
      </c>
      <c r="AX63" s="11" t="s">
        <v>19704</v>
      </c>
      <c r="AY63" s="11" t="s">
        <v>20455</v>
      </c>
      <c r="AZ63" s="11" t="s">
        <v>435</v>
      </c>
      <c r="BA63" s="11" t="s">
        <v>435</v>
      </c>
      <c r="BB63" s="11" t="s">
        <v>435</v>
      </c>
      <c r="BC63" s="11" t="s">
        <v>435</v>
      </c>
      <c r="BD63" s="11" t="s">
        <v>19706</v>
      </c>
      <c r="BE63" s="11" t="s">
        <v>20456</v>
      </c>
      <c r="BF63" s="11" t="str">
        <f>HYPERLINK("https%3A%2F%2Fwww.webofscience.com%2Fwos%2Fwoscc%2Ffull-record%2FWOS:001483094600001","View Full Record in Web of Science")</f>
        <v>View Full Record in Web of Science</v>
      </c>
      <c r="BG63" s="11">
        <f t="shared" si="0"/>
        <v>0</v>
      </c>
    </row>
    <row r="64" spans="1:59" ht="14.25" customHeight="1" x14ac:dyDescent="0.3">
      <c r="A64" s="11" t="s">
        <v>19682</v>
      </c>
      <c r="B64" s="11" t="s">
        <v>20457</v>
      </c>
      <c r="C64" s="11" t="s">
        <v>20458</v>
      </c>
      <c r="D64" s="11" t="s">
        <v>268</v>
      </c>
      <c r="E64" s="11" t="s">
        <v>34</v>
      </c>
      <c r="F64" s="11" t="s">
        <v>19686</v>
      </c>
      <c r="G64" s="11" t="s">
        <v>19687</v>
      </c>
      <c r="H64" s="11" t="s">
        <v>435</v>
      </c>
      <c r="I64" s="11" t="s">
        <v>435</v>
      </c>
      <c r="J64" s="11" t="s">
        <v>435</v>
      </c>
      <c r="K64" s="11" t="s">
        <v>435</v>
      </c>
      <c r="L64" s="11" t="s">
        <v>435</v>
      </c>
      <c r="M64" s="11" t="s">
        <v>20459</v>
      </c>
      <c r="N64" s="11" t="s">
        <v>435</v>
      </c>
      <c r="O64" s="11" t="s">
        <v>20460</v>
      </c>
      <c r="P64" s="11" t="s">
        <v>20461</v>
      </c>
      <c r="Q64" s="11" t="s">
        <v>20462</v>
      </c>
      <c r="R64" s="11" t="s">
        <v>20463</v>
      </c>
      <c r="S64" s="11">
        <v>79</v>
      </c>
      <c r="T64" s="11">
        <v>0</v>
      </c>
      <c r="U64" s="11">
        <v>0</v>
      </c>
      <c r="V64" s="11">
        <v>1</v>
      </c>
      <c r="W64" s="11">
        <v>1</v>
      </c>
      <c r="X64" s="11" t="s">
        <v>19694</v>
      </c>
      <c r="Y64" s="11" t="s">
        <v>19695</v>
      </c>
      <c r="Z64" s="11" t="s">
        <v>19696</v>
      </c>
      <c r="AA64" s="11" t="s">
        <v>19697</v>
      </c>
      <c r="AB64" s="11" t="s">
        <v>19698</v>
      </c>
      <c r="AC64" s="11" t="s">
        <v>435</v>
      </c>
      <c r="AD64" s="11" t="s">
        <v>19699</v>
      </c>
      <c r="AE64" s="11" t="s">
        <v>1991</v>
      </c>
      <c r="AF64" s="11" t="s">
        <v>20464</v>
      </c>
      <c r="AG64" s="11">
        <v>2025</v>
      </c>
      <c r="AH64" s="11">
        <v>289</v>
      </c>
      <c r="AI64" s="11" t="s">
        <v>435</v>
      </c>
      <c r="AJ64" s="11" t="s">
        <v>435</v>
      </c>
      <c r="AK64" s="11" t="s">
        <v>435</v>
      </c>
      <c r="AL64" s="11" t="s">
        <v>435</v>
      </c>
      <c r="AM64" s="11" t="s">
        <v>435</v>
      </c>
      <c r="AN64" s="11" t="s">
        <v>435</v>
      </c>
      <c r="AO64" s="11" t="s">
        <v>435</v>
      </c>
      <c r="AP64" s="11">
        <v>128364</v>
      </c>
      <c r="AQ64" s="11" t="s">
        <v>20465</v>
      </c>
      <c r="AR64" s="31" t="str">
        <f>HYPERLINK("http://dx.doi.org/10.1016/j.eswa.2025.128364","http://dx.doi.org/10.1016/j.eswa.2025.128364")</f>
        <v>http://dx.doi.org/10.1016/j.eswa.2025.128364</v>
      </c>
      <c r="AS64" s="11" t="s">
        <v>435</v>
      </c>
      <c r="AT64" s="11" t="s">
        <v>435</v>
      </c>
      <c r="AU64" s="11">
        <v>11</v>
      </c>
      <c r="AV64" s="11" t="s">
        <v>19702</v>
      </c>
      <c r="AW64" s="11" t="s">
        <v>19744</v>
      </c>
      <c r="AX64" s="11" t="s">
        <v>19704</v>
      </c>
      <c r="AY64" s="11" t="s">
        <v>20466</v>
      </c>
      <c r="AZ64" s="11" t="s">
        <v>435</v>
      </c>
      <c r="BA64" s="11" t="s">
        <v>435</v>
      </c>
      <c r="BB64" s="11" t="s">
        <v>435</v>
      </c>
      <c r="BC64" s="11" t="s">
        <v>435</v>
      </c>
      <c r="BD64" s="11" t="s">
        <v>19706</v>
      </c>
      <c r="BE64" s="11" t="s">
        <v>20467</v>
      </c>
      <c r="BF64" s="11" t="str">
        <f>HYPERLINK("https%3A%2F%2Fwww.webofscience.com%2Fwos%2Fwoscc%2Ffull-record%2FWOS:001508990100009","View Full Record in Web of Science")</f>
        <v>View Full Record in Web of Science</v>
      </c>
      <c r="BG64" s="11">
        <f t="shared" si="0"/>
        <v>0</v>
      </c>
    </row>
    <row r="65" spans="1:59" ht="14.25" customHeight="1" x14ac:dyDescent="0.3">
      <c r="A65" s="11" t="s">
        <v>19682</v>
      </c>
      <c r="B65" s="11" t="s">
        <v>20468</v>
      </c>
      <c r="C65" s="11" t="s">
        <v>20469</v>
      </c>
      <c r="D65" s="11" t="s">
        <v>276</v>
      </c>
      <c r="E65" s="11" t="s">
        <v>43</v>
      </c>
      <c r="F65" s="11" t="s">
        <v>19686</v>
      </c>
      <c r="G65" s="11" t="s">
        <v>19687</v>
      </c>
      <c r="H65" s="11" t="s">
        <v>435</v>
      </c>
      <c r="I65" s="11" t="s">
        <v>435</v>
      </c>
      <c r="J65" s="11" t="s">
        <v>435</v>
      </c>
      <c r="K65" s="11" t="s">
        <v>435</v>
      </c>
      <c r="L65" s="11" t="s">
        <v>435</v>
      </c>
      <c r="M65" s="11" t="s">
        <v>20470</v>
      </c>
      <c r="N65" s="11" t="s">
        <v>435</v>
      </c>
      <c r="O65" s="11" t="s">
        <v>20471</v>
      </c>
      <c r="P65" s="11" t="s">
        <v>20472</v>
      </c>
      <c r="Q65" s="11" t="s">
        <v>20473</v>
      </c>
      <c r="R65" s="11" t="s">
        <v>20474</v>
      </c>
      <c r="S65" s="11">
        <v>84</v>
      </c>
      <c r="T65" s="11">
        <v>0</v>
      </c>
      <c r="U65" s="11">
        <v>0</v>
      </c>
      <c r="V65" s="11">
        <v>33</v>
      </c>
      <c r="W65" s="11">
        <v>33</v>
      </c>
      <c r="X65" s="11" t="s">
        <v>19754</v>
      </c>
      <c r="Y65" s="11" t="s">
        <v>19791</v>
      </c>
      <c r="Z65" s="11" t="s">
        <v>19792</v>
      </c>
      <c r="AA65" s="11" t="s">
        <v>19756</v>
      </c>
      <c r="AB65" s="11" t="s">
        <v>19757</v>
      </c>
      <c r="AC65" s="11" t="s">
        <v>435</v>
      </c>
      <c r="AD65" s="11" t="s">
        <v>19758</v>
      </c>
      <c r="AE65" s="11" t="s">
        <v>10060</v>
      </c>
      <c r="AF65" s="11" t="s">
        <v>19759</v>
      </c>
      <c r="AG65" s="11">
        <v>2025</v>
      </c>
      <c r="AH65" s="11">
        <v>62</v>
      </c>
      <c r="AI65" s="11">
        <v>3</v>
      </c>
      <c r="AJ65" s="11" t="s">
        <v>435</v>
      </c>
      <c r="AK65" s="11" t="s">
        <v>435</v>
      </c>
      <c r="AL65" s="11" t="s">
        <v>435</v>
      </c>
      <c r="AM65" s="11" t="s">
        <v>435</v>
      </c>
      <c r="AN65" s="11" t="s">
        <v>435</v>
      </c>
      <c r="AO65" s="11" t="s">
        <v>435</v>
      </c>
      <c r="AP65" s="11">
        <v>104043</v>
      </c>
      <c r="AQ65" s="11" t="s">
        <v>20475</v>
      </c>
      <c r="AR65" s="31" t="str">
        <f>HYPERLINK("http://dx.doi.org/10.1016/j.ipm.2024.104043","http://dx.doi.org/10.1016/j.ipm.2024.104043")</f>
        <v>http://dx.doi.org/10.1016/j.ipm.2024.104043</v>
      </c>
      <c r="AS65" s="11" t="s">
        <v>435</v>
      </c>
      <c r="AT65" s="11" t="s">
        <v>20476</v>
      </c>
      <c r="AU65" s="11">
        <v>29</v>
      </c>
      <c r="AV65" s="11" t="s">
        <v>19760</v>
      </c>
      <c r="AW65" s="11" t="s">
        <v>19703</v>
      </c>
      <c r="AX65" s="11" t="s">
        <v>19761</v>
      </c>
      <c r="AY65" s="11" t="s">
        <v>20477</v>
      </c>
      <c r="AZ65" s="11" t="s">
        <v>435</v>
      </c>
      <c r="BA65" s="11" t="s">
        <v>435</v>
      </c>
      <c r="BB65" s="11" t="s">
        <v>435</v>
      </c>
      <c r="BC65" s="11" t="s">
        <v>435</v>
      </c>
      <c r="BD65" s="11" t="s">
        <v>19706</v>
      </c>
      <c r="BE65" s="11" t="s">
        <v>20478</v>
      </c>
      <c r="BF65" s="11" t="str">
        <f>HYPERLINK("https%3A%2F%2Fwww.webofscience.com%2Fwos%2Fwoscc%2Ffull-record%2FWOS:001394651100001","View Full Record in Web of Science")</f>
        <v>View Full Record in Web of Science</v>
      </c>
      <c r="BG65" s="11">
        <f t="shared" si="0"/>
        <v>0</v>
      </c>
    </row>
    <row r="66" spans="1:59" ht="14.25" customHeight="1" x14ac:dyDescent="0.3">
      <c r="A66" s="11" t="s">
        <v>19682</v>
      </c>
      <c r="B66" s="11" t="s">
        <v>20479</v>
      </c>
      <c r="C66" s="11" t="s">
        <v>20480</v>
      </c>
      <c r="D66" s="11" t="s">
        <v>287</v>
      </c>
      <c r="E66" s="11" t="s">
        <v>61</v>
      </c>
      <c r="F66" s="11" t="s">
        <v>19686</v>
      </c>
      <c r="G66" s="11" t="s">
        <v>19687</v>
      </c>
      <c r="H66" s="11" t="s">
        <v>435</v>
      </c>
      <c r="I66" s="11" t="s">
        <v>435</v>
      </c>
      <c r="J66" s="11" t="s">
        <v>435</v>
      </c>
      <c r="K66" s="11" t="s">
        <v>435</v>
      </c>
      <c r="L66" s="11" t="s">
        <v>435</v>
      </c>
      <c r="M66" s="11" t="s">
        <v>20481</v>
      </c>
      <c r="N66" s="11" t="s">
        <v>435</v>
      </c>
      <c r="O66" s="11" t="s">
        <v>20482</v>
      </c>
      <c r="P66" s="11" t="s">
        <v>20483</v>
      </c>
      <c r="Q66" s="11" t="s">
        <v>20484</v>
      </c>
      <c r="R66" s="11" t="s">
        <v>20485</v>
      </c>
      <c r="S66" s="11">
        <v>57</v>
      </c>
      <c r="T66" s="11">
        <v>0</v>
      </c>
      <c r="U66" s="11">
        <v>0</v>
      </c>
      <c r="V66" s="11">
        <v>0</v>
      </c>
      <c r="W66" s="11">
        <v>8</v>
      </c>
      <c r="X66" s="11" t="s">
        <v>19772</v>
      </c>
      <c r="Y66" s="11" t="s">
        <v>19773</v>
      </c>
      <c r="Z66" s="11" t="s">
        <v>19774</v>
      </c>
      <c r="AA66" s="11" t="s">
        <v>19775</v>
      </c>
      <c r="AB66" s="11" t="s">
        <v>19776</v>
      </c>
      <c r="AC66" s="11" t="s">
        <v>435</v>
      </c>
      <c r="AD66" s="11" t="s">
        <v>19777</v>
      </c>
      <c r="AE66" s="11" t="s">
        <v>19778</v>
      </c>
      <c r="AF66" s="11" t="s">
        <v>20486</v>
      </c>
      <c r="AG66" s="11">
        <v>2024</v>
      </c>
      <c r="AH66" s="11">
        <v>300</v>
      </c>
      <c r="AI66" s="11" t="s">
        <v>435</v>
      </c>
      <c r="AJ66" s="11" t="s">
        <v>435</v>
      </c>
      <c r="AK66" s="11" t="s">
        <v>435</v>
      </c>
      <c r="AL66" s="11" t="s">
        <v>435</v>
      </c>
      <c r="AM66" s="11" t="s">
        <v>435</v>
      </c>
      <c r="AN66" s="11" t="s">
        <v>435</v>
      </c>
      <c r="AO66" s="11" t="s">
        <v>435</v>
      </c>
      <c r="AP66" s="11">
        <v>112166</v>
      </c>
      <c r="AQ66" s="11" t="s">
        <v>20487</v>
      </c>
      <c r="AR66" s="31" t="str">
        <f>HYPERLINK("http://dx.doi.org/10.1016/j.knosys.2024.112166","http://dx.doi.org/10.1016/j.knosys.2024.112166")</f>
        <v>http://dx.doi.org/10.1016/j.knosys.2024.112166</v>
      </c>
      <c r="AS66" s="11" t="s">
        <v>435</v>
      </c>
      <c r="AT66" s="11" t="s">
        <v>20141</v>
      </c>
      <c r="AU66" s="11">
        <v>14</v>
      </c>
      <c r="AV66" s="11" t="s">
        <v>19780</v>
      </c>
      <c r="AW66" s="11" t="s">
        <v>19744</v>
      </c>
      <c r="AX66" s="11" t="s">
        <v>6885</v>
      </c>
      <c r="AY66" s="11" t="s">
        <v>20488</v>
      </c>
      <c r="AZ66" s="11" t="s">
        <v>435</v>
      </c>
      <c r="BA66" s="11" t="s">
        <v>435</v>
      </c>
      <c r="BB66" s="11" t="s">
        <v>435</v>
      </c>
      <c r="BC66" s="11" t="s">
        <v>435</v>
      </c>
      <c r="BD66" s="11" t="s">
        <v>19706</v>
      </c>
      <c r="BE66" s="11" t="s">
        <v>20489</v>
      </c>
      <c r="BF66" s="11" t="str">
        <f>HYPERLINK("https%3A%2F%2Fwww.webofscience.com%2Fwos%2Fwoscc%2Ffull-record%2FWOS:001261534600001","View Full Record in Web of Science")</f>
        <v>View Full Record in Web of Science</v>
      </c>
      <c r="BG66" s="11">
        <f t="shared" si="0"/>
        <v>0</v>
      </c>
    </row>
    <row r="67" spans="1:59" ht="14.25" customHeight="1" x14ac:dyDescent="0.3">
      <c r="A67" s="11" t="s">
        <v>19682</v>
      </c>
      <c r="B67" s="11" t="s">
        <v>20490</v>
      </c>
      <c r="C67" s="11" t="s">
        <v>20491</v>
      </c>
      <c r="D67" s="11" t="s">
        <v>351</v>
      </c>
      <c r="E67" s="11" t="s">
        <v>34</v>
      </c>
      <c r="F67" s="11" t="s">
        <v>19686</v>
      </c>
      <c r="G67" s="11" t="s">
        <v>19687</v>
      </c>
      <c r="H67" s="11" t="s">
        <v>435</v>
      </c>
      <c r="I67" s="11" t="s">
        <v>435</v>
      </c>
      <c r="J67" s="11" t="s">
        <v>435</v>
      </c>
      <c r="K67" s="11" t="s">
        <v>435</v>
      </c>
      <c r="L67" s="11" t="s">
        <v>435</v>
      </c>
      <c r="M67" s="11" t="s">
        <v>20492</v>
      </c>
      <c r="N67" s="11" t="s">
        <v>435</v>
      </c>
      <c r="O67" s="11" t="s">
        <v>20493</v>
      </c>
      <c r="P67" s="11" t="s">
        <v>20494</v>
      </c>
      <c r="Q67" s="11" t="s">
        <v>20495</v>
      </c>
      <c r="R67" s="11" t="s">
        <v>20496</v>
      </c>
      <c r="S67" s="11">
        <v>42</v>
      </c>
      <c r="T67" s="11">
        <v>0</v>
      </c>
      <c r="U67" s="11">
        <v>0</v>
      </c>
      <c r="V67" s="11">
        <v>1</v>
      </c>
      <c r="W67" s="11">
        <v>1</v>
      </c>
      <c r="X67" s="11" t="s">
        <v>19694</v>
      </c>
      <c r="Y67" s="11" t="s">
        <v>19695</v>
      </c>
      <c r="Z67" s="11" t="s">
        <v>19696</v>
      </c>
      <c r="AA67" s="11" t="s">
        <v>19697</v>
      </c>
      <c r="AB67" s="11" t="s">
        <v>19698</v>
      </c>
      <c r="AC67" s="11" t="s">
        <v>435</v>
      </c>
      <c r="AD67" s="11" t="s">
        <v>19699</v>
      </c>
      <c r="AE67" s="11" t="s">
        <v>1991</v>
      </c>
      <c r="AF67" s="11" t="s">
        <v>19889</v>
      </c>
      <c r="AG67" s="11">
        <v>2025</v>
      </c>
      <c r="AH67" s="11">
        <v>291</v>
      </c>
      <c r="AI67" s="11" t="s">
        <v>435</v>
      </c>
      <c r="AJ67" s="11" t="s">
        <v>435</v>
      </c>
      <c r="AK67" s="11" t="s">
        <v>435</v>
      </c>
      <c r="AL67" s="11" t="s">
        <v>435</v>
      </c>
      <c r="AM67" s="11" t="s">
        <v>435</v>
      </c>
      <c r="AN67" s="11" t="s">
        <v>435</v>
      </c>
      <c r="AO67" s="11" t="s">
        <v>435</v>
      </c>
      <c r="AP67" s="11">
        <v>128544</v>
      </c>
      <c r="AQ67" s="11" t="s">
        <v>20497</v>
      </c>
      <c r="AR67" s="31" t="str">
        <f>HYPERLINK("http://dx.doi.org/10.1016/j.eswa.2025.128544","http://dx.doi.org/10.1016/j.eswa.2025.128544")</f>
        <v>http://dx.doi.org/10.1016/j.eswa.2025.128544</v>
      </c>
      <c r="AS67" s="11" t="s">
        <v>435</v>
      </c>
      <c r="AT67" s="11" t="s">
        <v>435</v>
      </c>
      <c r="AU67" s="11">
        <v>13</v>
      </c>
      <c r="AV67" s="11" t="s">
        <v>19702</v>
      </c>
      <c r="AW67" s="11" t="s">
        <v>19744</v>
      </c>
      <c r="AX67" s="11" t="s">
        <v>19704</v>
      </c>
      <c r="AY67" s="11" t="s">
        <v>20498</v>
      </c>
      <c r="AZ67" s="11" t="s">
        <v>435</v>
      </c>
      <c r="BA67" s="11" t="s">
        <v>435</v>
      </c>
      <c r="BB67" s="11" t="s">
        <v>435</v>
      </c>
      <c r="BC67" s="11" t="s">
        <v>435</v>
      </c>
      <c r="BD67" s="11" t="s">
        <v>19706</v>
      </c>
      <c r="BE67" s="11" t="s">
        <v>20499</v>
      </c>
      <c r="BF67" s="11" t="str">
        <f>HYPERLINK("https%3A%2F%2Fwww.webofscience.com%2Fwos%2Fwoscc%2Ffull-record%2FWOS:001513383300009","View Full Record in Web of Science")</f>
        <v>View Full Record in Web of Science</v>
      </c>
      <c r="BG67" s="11">
        <f t="shared" si="0"/>
        <v>0</v>
      </c>
    </row>
    <row r="68" spans="1:59" ht="14.25" customHeight="1" x14ac:dyDescent="0.3">
      <c r="A68" s="11" t="s">
        <v>19682</v>
      </c>
      <c r="B68" s="11" t="s">
        <v>20500</v>
      </c>
      <c r="C68" s="11" t="s">
        <v>20501</v>
      </c>
      <c r="D68" s="11" t="s">
        <v>20502</v>
      </c>
      <c r="E68" s="11" t="s">
        <v>34</v>
      </c>
      <c r="F68" s="11" t="s">
        <v>19686</v>
      </c>
      <c r="G68" s="11" t="s">
        <v>19726</v>
      </c>
      <c r="H68" s="11" t="s">
        <v>435</v>
      </c>
      <c r="I68" s="11" t="s">
        <v>435</v>
      </c>
      <c r="J68" s="11" t="s">
        <v>435</v>
      </c>
      <c r="K68" s="11" t="s">
        <v>435</v>
      </c>
      <c r="L68" s="11" t="s">
        <v>435</v>
      </c>
      <c r="M68" s="11" t="s">
        <v>20503</v>
      </c>
      <c r="N68" s="11" t="s">
        <v>20504</v>
      </c>
      <c r="O68" s="11" t="s">
        <v>20505</v>
      </c>
      <c r="P68" s="11" t="s">
        <v>20506</v>
      </c>
      <c r="Q68" s="11" t="s">
        <v>20507</v>
      </c>
      <c r="R68" s="11" t="s">
        <v>20508</v>
      </c>
      <c r="S68" s="11">
        <v>47</v>
      </c>
      <c r="T68" s="11">
        <v>0</v>
      </c>
      <c r="U68" s="11">
        <v>0</v>
      </c>
      <c r="V68" s="11">
        <v>0</v>
      </c>
      <c r="W68" s="11">
        <v>0</v>
      </c>
      <c r="X68" s="11" t="s">
        <v>19694</v>
      </c>
      <c r="Y68" s="11" t="s">
        <v>19695</v>
      </c>
      <c r="Z68" s="11" t="s">
        <v>19696</v>
      </c>
      <c r="AA68" s="11" t="s">
        <v>19697</v>
      </c>
      <c r="AB68" s="11" t="s">
        <v>19698</v>
      </c>
      <c r="AC68" s="11" t="s">
        <v>435</v>
      </c>
      <c r="AD68" s="11" t="s">
        <v>19699</v>
      </c>
      <c r="AE68" s="11" t="s">
        <v>1991</v>
      </c>
      <c r="AF68" s="11" t="s">
        <v>20464</v>
      </c>
      <c r="AG68" s="11">
        <v>2025</v>
      </c>
      <c r="AH68" s="11">
        <v>289</v>
      </c>
      <c r="AI68" s="11" t="s">
        <v>435</v>
      </c>
      <c r="AJ68" s="11" t="s">
        <v>435</v>
      </c>
      <c r="AK68" s="11" t="s">
        <v>435</v>
      </c>
      <c r="AL68" s="11" t="s">
        <v>435</v>
      </c>
      <c r="AM68" s="11" t="s">
        <v>435</v>
      </c>
      <c r="AN68" s="11" t="s">
        <v>435</v>
      </c>
      <c r="AO68" s="11" t="s">
        <v>435</v>
      </c>
      <c r="AP68" s="11">
        <v>128191</v>
      </c>
      <c r="AQ68" s="11" t="s">
        <v>20509</v>
      </c>
      <c r="AR68" s="31" t="str">
        <f>HYPERLINK("http://dx.doi.org/10.1016/j.eswa.2025.128191","http://dx.doi.org/10.1016/j.eswa.2025.128191")</f>
        <v>http://dx.doi.org/10.1016/j.eswa.2025.128191</v>
      </c>
      <c r="AS68" s="11" t="s">
        <v>435</v>
      </c>
      <c r="AT68" s="11" t="s">
        <v>435</v>
      </c>
      <c r="AU68" s="11">
        <v>22</v>
      </c>
      <c r="AV68" s="11" t="s">
        <v>19702</v>
      </c>
      <c r="AW68" s="11" t="s">
        <v>19744</v>
      </c>
      <c r="AX68" s="11" t="s">
        <v>19704</v>
      </c>
      <c r="AY68" s="11" t="s">
        <v>20510</v>
      </c>
      <c r="AZ68" s="11" t="s">
        <v>435</v>
      </c>
      <c r="BA68" s="11" t="s">
        <v>435</v>
      </c>
      <c r="BB68" s="11" t="s">
        <v>435</v>
      </c>
      <c r="BC68" s="11" t="s">
        <v>435</v>
      </c>
      <c r="BD68" s="11" t="s">
        <v>19706</v>
      </c>
      <c r="BE68" s="11" t="s">
        <v>20511</v>
      </c>
      <c r="BF68" s="11" t="str">
        <f>HYPERLINK("https%3A%2F%2Fwww.webofscience.com%2Fwos%2Fwoscc%2Ffull-record%2FWOS:001508998800003","View Full Record in Web of Science")</f>
        <v>View Full Record in Web of Science</v>
      </c>
      <c r="BG68" s="11">
        <f t="shared" si="0"/>
        <v>0</v>
      </c>
    </row>
    <row r="69" spans="1:59" ht="14.25" customHeight="1" x14ac:dyDescent="0.3">
      <c r="A69" s="11" t="s">
        <v>19682</v>
      </c>
      <c r="B69" s="11" t="s">
        <v>20512</v>
      </c>
      <c r="C69" s="11" t="s">
        <v>20513</v>
      </c>
      <c r="D69" s="11" t="s">
        <v>357</v>
      </c>
      <c r="E69" s="11" t="s">
        <v>34</v>
      </c>
      <c r="F69" s="11" t="s">
        <v>19686</v>
      </c>
      <c r="G69" s="11" t="s">
        <v>19687</v>
      </c>
      <c r="H69" s="11" t="s">
        <v>435</v>
      </c>
      <c r="I69" s="11" t="s">
        <v>435</v>
      </c>
      <c r="J69" s="11" t="s">
        <v>435</v>
      </c>
      <c r="K69" s="11" t="s">
        <v>435</v>
      </c>
      <c r="L69" s="11" t="s">
        <v>435</v>
      </c>
      <c r="M69" s="11" t="s">
        <v>20514</v>
      </c>
      <c r="N69" s="11" t="s">
        <v>20515</v>
      </c>
      <c r="O69" s="11" t="s">
        <v>20516</v>
      </c>
      <c r="P69" s="11" t="s">
        <v>20517</v>
      </c>
      <c r="Q69" s="11" t="s">
        <v>20518</v>
      </c>
      <c r="R69" s="11" t="s">
        <v>20519</v>
      </c>
      <c r="S69" s="11">
        <v>79</v>
      </c>
      <c r="T69" s="11">
        <v>0</v>
      </c>
      <c r="U69" s="11">
        <v>0</v>
      </c>
      <c r="V69" s="11">
        <v>3</v>
      </c>
      <c r="W69" s="11">
        <v>3</v>
      </c>
      <c r="X69" s="11" t="s">
        <v>19694</v>
      </c>
      <c r="Y69" s="11" t="s">
        <v>19695</v>
      </c>
      <c r="Z69" s="11" t="s">
        <v>19696</v>
      </c>
      <c r="AA69" s="11" t="s">
        <v>19697</v>
      </c>
      <c r="AB69" s="11" t="s">
        <v>19698</v>
      </c>
      <c r="AC69" s="11" t="s">
        <v>435</v>
      </c>
      <c r="AD69" s="11" t="s">
        <v>19699</v>
      </c>
      <c r="AE69" s="11" t="s">
        <v>1991</v>
      </c>
      <c r="AF69" s="11" t="s">
        <v>20520</v>
      </c>
      <c r="AG69" s="11">
        <v>2025</v>
      </c>
      <c r="AH69" s="11">
        <v>276</v>
      </c>
      <c r="AI69" s="11" t="s">
        <v>435</v>
      </c>
      <c r="AJ69" s="11" t="s">
        <v>435</v>
      </c>
      <c r="AK69" s="11" t="s">
        <v>435</v>
      </c>
      <c r="AL69" s="11" t="s">
        <v>435</v>
      </c>
      <c r="AM69" s="11" t="s">
        <v>435</v>
      </c>
      <c r="AN69" s="11" t="s">
        <v>435</v>
      </c>
      <c r="AO69" s="11" t="s">
        <v>435</v>
      </c>
      <c r="AP69" s="11">
        <v>127188</v>
      </c>
      <c r="AQ69" s="11" t="s">
        <v>20521</v>
      </c>
      <c r="AR69" s="31" t="str">
        <f>HYPERLINK("http://dx.doi.org/10.1016/j.eswa.2025.127188","http://dx.doi.org/10.1016/j.eswa.2025.127188")</f>
        <v>http://dx.doi.org/10.1016/j.eswa.2025.127188</v>
      </c>
      <c r="AS69" s="11" t="s">
        <v>435</v>
      </c>
      <c r="AT69" s="11" t="s">
        <v>20418</v>
      </c>
      <c r="AU69" s="11">
        <v>16</v>
      </c>
      <c r="AV69" s="11" t="s">
        <v>19702</v>
      </c>
      <c r="AW69" s="11" t="s">
        <v>19744</v>
      </c>
      <c r="AX69" s="11" t="s">
        <v>19704</v>
      </c>
      <c r="AY69" s="11" t="s">
        <v>20522</v>
      </c>
      <c r="AZ69" s="11" t="s">
        <v>435</v>
      </c>
      <c r="BA69" s="11" t="s">
        <v>19829</v>
      </c>
      <c r="BB69" s="11" t="s">
        <v>435</v>
      </c>
      <c r="BC69" s="11" t="s">
        <v>435</v>
      </c>
      <c r="BD69" s="11" t="s">
        <v>19706</v>
      </c>
      <c r="BE69" s="11" t="s">
        <v>20523</v>
      </c>
      <c r="BF69" s="11" t="str">
        <f>HYPERLINK("https%3A%2F%2Fwww.webofscience.com%2Fwos%2Fwoscc%2Ffull-record%2FWOS:001449913100001","View Full Record in Web of Science")</f>
        <v>View Full Record in Web of Science</v>
      </c>
      <c r="BG69" s="11">
        <f t="shared" si="0"/>
        <v>0</v>
      </c>
    </row>
    <row r="70" spans="1:59" ht="14.25" customHeight="1" x14ac:dyDescent="0.3">
      <c r="A70" s="11" t="s">
        <v>19682</v>
      </c>
      <c r="B70" s="11" t="s">
        <v>20524</v>
      </c>
      <c r="C70" s="11" t="s">
        <v>20525</v>
      </c>
      <c r="D70" s="11" t="s">
        <v>410</v>
      </c>
      <c r="E70" s="11" t="s">
        <v>132</v>
      </c>
      <c r="F70" s="11" t="s">
        <v>19686</v>
      </c>
      <c r="G70" s="11" t="s">
        <v>19687</v>
      </c>
      <c r="H70" s="11" t="s">
        <v>435</v>
      </c>
      <c r="I70" s="11" t="s">
        <v>435</v>
      </c>
      <c r="J70" s="11" t="s">
        <v>435</v>
      </c>
      <c r="K70" s="11" t="s">
        <v>435</v>
      </c>
      <c r="L70" s="11" t="s">
        <v>435</v>
      </c>
      <c r="M70" s="11" t="s">
        <v>435</v>
      </c>
      <c r="N70" s="11" t="s">
        <v>20526</v>
      </c>
      <c r="O70" s="11" t="s">
        <v>20527</v>
      </c>
      <c r="P70" s="11" t="s">
        <v>20528</v>
      </c>
      <c r="Q70" s="11" t="s">
        <v>20529</v>
      </c>
      <c r="R70" s="11" t="s">
        <v>20530</v>
      </c>
      <c r="S70" s="11">
        <v>92</v>
      </c>
      <c r="T70" s="11">
        <v>0</v>
      </c>
      <c r="U70" s="11">
        <v>0</v>
      </c>
      <c r="V70" s="11">
        <v>7</v>
      </c>
      <c r="W70" s="11">
        <v>7</v>
      </c>
      <c r="X70" s="11" t="s">
        <v>19694</v>
      </c>
      <c r="Y70" s="11" t="s">
        <v>19695</v>
      </c>
      <c r="Z70" s="11" t="s">
        <v>19696</v>
      </c>
      <c r="AA70" s="11" t="s">
        <v>19716</v>
      </c>
      <c r="AB70" s="11" t="s">
        <v>19717</v>
      </c>
      <c r="AC70" s="11" t="s">
        <v>435</v>
      </c>
      <c r="AD70" s="11" t="s">
        <v>19718</v>
      </c>
      <c r="AE70" s="11" t="s">
        <v>7571</v>
      </c>
      <c r="AF70" s="11" t="s">
        <v>19759</v>
      </c>
      <c r="AG70" s="11">
        <v>2025</v>
      </c>
      <c r="AH70" s="11">
        <v>166</v>
      </c>
      <c r="AI70" s="11" t="s">
        <v>435</v>
      </c>
      <c r="AJ70" s="11" t="s">
        <v>435</v>
      </c>
      <c r="AK70" s="11" t="s">
        <v>435</v>
      </c>
      <c r="AL70" s="11" t="s">
        <v>435</v>
      </c>
      <c r="AM70" s="11" t="s">
        <v>435</v>
      </c>
      <c r="AN70" s="11" t="s">
        <v>435</v>
      </c>
      <c r="AO70" s="11" t="s">
        <v>435</v>
      </c>
      <c r="AP70" s="11">
        <v>108543</v>
      </c>
      <c r="AQ70" s="11" t="s">
        <v>20531</v>
      </c>
      <c r="AR70" s="31" t="str">
        <f>HYPERLINK("http://dx.doi.org/10.1016/j.chb.2024.108543","http://dx.doi.org/10.1016/j.chb.2024.108543")</f>
        <v>http://dx.doi.org/10.1016/j.chb.2024.108543</v>
      </c>
      <c r="AS70" s="11" t="s">
        <v>435</v>
      </c>
      <c r="AT70" s="11" t="s">
        <v>20532</v>
      </c>
      <c r="AU70" s="11">
        <v>10</v>
      </c>
      <c r="AV70" s="11" t="s">
        <v>19720</v>
      </c>
      <c r="AW70" s="11" t="s">
        <v>19721</v>
      </c>
      <c r="AX70" s="11" t="s">
        <v>15131</v>
      </c>
      <c r="AY70" s="11" t="s">
        <v>20533</v>
      </c>
      <c r="AZ70" s="11" t="s">
        <v>435</v>
      </c>
      <c r="BA70" s="11" t="s">
        <v>435</v>
      </c>
      <c r="BB70" s="11" t="s">
        <v>435</v>
      </c>
      <c r="BC70" s="11" t="s">
        <v>435</v>
      </c>
      <c r="BD70" s="11" t="s">
        <v>19706</v>
      </c>
      <c r="BE70" s="11" t="s">
        <v>20534</v>
      </c>
      <c r="BF70" s="11" t="str">
        <f>HYPERLINK("https%3A%2F%2Fwww.webofscience.com%2Fwos%2Fwoscc%2Ffull-record%2FWOS:001419590800001","View Full Record in Web of Science")</f>
        <v>View Full Record in Web of Science</v>
      </c>
      <c r="BG70" s="11">
        <f t="shared" si="0"/>
        <v>0</v>
      </c>
    </row>
    <row r="71" spans="1:59" ht="14.25" customHeight="1" x14ac:dyDescent="0.3">
      <c r="A71" s="11" t="s">
        <v>19682</v>
      </c>
      <c r="B71" s="11" t="s">
        <v>20535</v>
      </c>
      <c r="C71" s="11" t="s">
        <v>20536</v>
      </c>
      <c r="D71" s="11" t="s">
        <v>431</v>
      </c>
      <c r="E71" s="11" t="s">
        <v>432</v>
      </c>
      <c r="F71" s="11" t="s">
        <v>19686</v>
      </c>
      <c r="G71" s="11" t="s">
        <v>19726</v>
      </c>
      <c r="H71" s="11" t="s">
        <v>435</v>
      </c>
      <c r="I71" s="11" t="s">
        <v>435</v>
      </c>
      <c r="J71" s="11" t="s">
        <v>435</v>
      </c>
      <c r="K71" s="11" t="s">
        <v>435</v>
      </c>
      <c r="L71" s="11" t="s">
        <v>435</v>
      </c>
      <c r="M71" s="11" t="s">
        <v>20537</v>
      </c>
      <c r="N71" s="11" t="s">
        <v>20538</v>
      </c>
      <c r="O71" s="11" t="s">
        <v>20539</v>
      </c>
      <c r="P71" s="11" t="s">
        <v>20540</v>
      </c>
      <c r="Q71" s="11" t="s">
        <v>20541</v>
      </c>
      <c r="R71" s="11" t="s">
        <v>20542</v>
      </c>
      <c r="S71" s="11">
        <v>108</v>
      </c>
      <c r="T71" s="11">
        <v>0</v>
      </c>
      <c r="U71" s="11">
        <v>0</v>
      </c>
      <c r="V71" s="11">
        <v>10</v>
      </c>
      <c r="W71" s="11">
        <v>10</v>
      </c>
      <c r="X71" s="11" t="s">
        <v>19754</v>
      </c>
      <c r="Y71" s="11" t="s">
        <v>19791</v>
      </c>
      <c r="Z71" s="11" t="s">
        <v>19792</v>
      </c>
      <c r="AA71" s="11" t="s">
        <v>20543</v>
      </c>
      <c r="AB71" s="11" t="s">
        <v>20544</v>
      </c>
      <c r="AC71" s="11" t="s">
        <v>435</v>
      </c>
      <c r="AD71" s="11" t="s">
        <v>20545</v>
      </c>
      <c r="AE71" s="11" t="s">
        <v>20546</v>
      </c>
      <c r="AF71" s="11" t="s">
        <v>20547</v>
      </c>
      <c r="AG71" s="11">
        <v>2025</v>
      </c>
      <c r="AH71" s="11">
        <v>83</v>
      </c>
      <c r="AI71" s="11" t="s">
        <v>435</v>
      </c>
      <c r="AJ71" s="11" t="s">
        <v>435</v>
      </c>
      <c r="AK71" s="11" t="s">
        <v>435</v>
      </c>
      <c r="AL71" s="11" t="s">
        <v>435</v>
      </c>
      <c r="AM71" s="11" t="s">
        <v>435</v>
      </c>
      <c r="AN71" s="11" t="s">
        <v>435</v>
      </c>
      <c r="AO71" s="11" t="s">
        <v>435</v>
      </c>
      <c r="AP71" s="11">
        <v>102910</v>
      </c>
      <c r="AQ71" s="11" t="s">
        <v>20548</v>
      </c>
      <c r="AR71" s="31" t="str">
        <f>HYPERLINK("http://dx.doi.org/10.1016/j.ijinfomgt.2025.102910","http://dx.doi.org/10.1016/j.ijinfomgt.2025.102910")</f>
        <v>http://dx.doi.org/10.1016/j.ijinfomgt.2025.102910</v>
      </c>
      <c r="AS71" s="11" t="s">
        <v>435</v>
      </c>
      <c r="AT71" s="11" t="s">
        <v>20454</v>
      </c>
      <c r="AU71" s="11">
        <v>13</v>
      </c>
      <c r="AV71" s="11" t="s">
        <v>20549</v>
      </c>
      <c r="AW71" s="11" t="s">
        <v>19721</v>
      </c>
      <c r="AX71" s="11" t="s">
        <v>20549</v>
      </c>
      <c r="AY71" s="11" t="s">
        <v>20550</v>
      </c>
      <c r="AZ71" s="11" t="s">
        <v>435</v>
      </c>
      <c r="BA71" s="11" t="s">
        <v>435</v>
      </c>
      <c r="BB71" s="11" t="s">
        <v>435</v>
      </c>
      <c r="BC71" s="11" t="s">
        <v>435</v>
      </c>
      <c r="BD71" s="11" t="s">
        <v>19706</v>
      </c>
      <c r="BE71" s="11" t="s">
        <v>20551</v>
      </c>
      <c r="BF71" s="11" t="str">
        <f>HYPERLINK("https%3A%2F%2Fwww.webofscience.com%2Fwos%2Fwoscc%2Ffull-record%2FWOS:001491918800001","View Full Record in Web of Science")</f>
        <v>View Full Record in Web of Science</v>
      </c>
      <c r="BG71" s="11">
        <f t="shared" si="0"/>
        <v>0</v>
      </c>
    </row>
    <row r="72" spans="1:59" ht="14.25" customHeight="1" x14ac:dyDescent="0.3"/>
    <row r="73" spans="1:59" ht="14.25" customHeight="1" x14ac:dyDescent="0.3"/>
    <row r="74" spans="1:59" ht="14.25" customHeight="1" x14ac:dyDescent="0.3"/>
    <row r="75" spans="1:59" ht="14.25" customHeight="1" x14ac:dyDescent="0.3"/>
    <row r="76" spans="1:59" ht="14.25" customHeight="1" x14ac:dyDescent="0.3"/>
    <row r="77" spans="1:59" ht="14.25" customHeight="1" x14ac:dyDescent="0.3"/>
    <row r="78" spans="1:59" ht="14.25" customHeight="1" x14ac:dyDescent="0.3"/>
    <row r="79" spans="1:59" ht="14.25" customHeight="1" x14ac:dyDescent="0.3"/>
    <row r="80" spans="1:59"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8740157499999996" bottom="0.78740157499999996"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0"/>
  <sheetViews>
    <sheetView workbookViewId="0">
      <selection activeCell="O6" sqref="O6"/>
    </sheetView>
  </sheetViews>
  <sheetFormatPr baseColWidth="10" defaultColWidth="14.44140625" defaultRowHeight="15" customHeight="1" x14ac:dyDescent="0.3"/>
  <cols>
    <col min="1" max="1" width="4.5546875" customWidth="1"/>
    <col min="2" max="2" width="19.44140625" customWidth="1"/>
    <col min="3" max="3" width="9.33203125" customWidth="1"/>
    <col min="4" max="4" width="36.6640625" customWidth="1"/>
    <col min="5" max="5" width="7.5546875" customWidth="1"/>
    <col min="6" max="6" width="11" hidden="1" customWidth="1"/>
    <col min="7" max="8" width="13.109375" customWidth="1"/>
    <col min="9" max="9" width="16.5546875" customWidth="1"/>
    <col min="10" max="10" width="16.109375" customWidth="1"/>
    <col min="12" max="13" width="8.88671875" customWidth="1"/>
  </cols>
  <sheetData>
    <row r="1" spans="1:10" ht="14.25" customHeight="1" x14ac:dyDescent="0.3">
      <c r="A1" s="32" t="s">
        <v>0</v>
      </c>
      <c r="B1" s="32" t="s">
        <v>20552</v>
      </c>
      <c r="C1" s="32" t="s">
        <v>2</v>
      </c>
      <c r="D1" s="32" t="s">
        <v>3</v>
      </c>
      <c r="E1" s="32" t="s">
        <v>4</v>
      </c>
      <c r="F1" s="32" t="s">
        <v>20553</v>
      </c>
      <c r="G1" s="32" t="s">
        <v>20554</v>
      </c>
      <c r="H1" s="32" t="s">
        <v>20555</v>
      </c>
      <c r="I1" s="32" t="s">
        <v>20556</v>
      </c>
      <c r="J1" s="2" t="s">
        <v>19681</v>
      </c>
    </row>
    <row r="2" spans="1:10" ht="14.25" customHeight="1" x14ac:dyDescent="0.3">
      <c r="A2" s="11">
        <v>8</v>
      </c>
      <c r="B2" s="31" t="str">
        <f>HYPERLINK("http://dx.doi.org/10.1016/j.chb.2016.05.051","http://dx.doi.org/10.1016/j.chb.2016.05.051")</f>
        <v>http://dx.doi.org/10.1016/j.chb.2016.05.051</v>
      </c>
      <c r="C2" s="9">
        <v>2016</v>
      </c>
      <c r="D2" s="9" t="s">
        <v>203</v>
      </c>
      <c r="E2" s="9" t="s">
        <v>132</v>
      </c>
      <c r="G2" s="11">
        <v>111</v>
      </c>
      <c r="H2" s="11">
        <v>209</v>
      </c>
      <c r="I2" s="11">
        <v>222</v>
      </c>
      <c r="J2" s="11">
        <f t="shared" ref="J2:J33" si="0">H2/(2025-C2+1)</f>
        <v>20.9</v>
      </c>
    </row>
    <row r="3" spans="1:10" ht="14.25" customHeight="1" x14ac:dyDescent="0.3">
      <c r="A3" s="11">
        <v>2</v>
      </c>
      <c r="B3" s="31" t="str">
        <f>HYPERLINK("http://dx.doi.org/10.1016/j.chb.2018.12.021","http://dx.doi.org/10.1016/j.chb.2018.12.021")</f>
        <v>http://dx.doi.org/10.1016/j.chb.2018.12.021</v>
      </c>
      <c r="C3" s="9">
        <v>2019</v>
      </c>
      <c r="D3" s="9" t="s">
        <v>135</v>
      </c>
      <c r="E3" s="9" t="s">
        <v>132</v>
      </c>
      <c r="G3" s="11">
        <v>56</v>
      </c>
      <c r="H3" s="11">
        <v>143</v>
      </c>
      <c r="I3" s="11">
        <v>152</v>
      </c>
      <c r="J3" s="11">
        <f t="shared" si="0"/>
        <v>20.428571428571427</v>
      </c>
    </row>
    <row r="4" spans="1:10" ht="14.25" customHeight="1" x14ac:dyDescent="0.3">
      <c r="A4" s="11">
        <v>37</v>
      </c>
      <c r="B4" s="31" t="str">
        <f>HYPERLINK("http://dx.doi.org/10.1016/j.eswa.2020.114006","http://dx.doi.org/10.1016/j.eswa.2020.114006")</f>
        <v>http://dx.doi.org/10.1016/j.eswa.2020.114006</v>
      </c>
      <c r="C4" s="9">
        <v>2021</v>
      </c>
      <c r="D4" s="9" t="s">
        <v>19685</v>
      </c>
      <c r="E4" s="9" t="s">
        <v>34</v>
      </c>
      <c r="G4" s="11">
        <v>317</v>
      </c>
      <c r="H4" s="11">
        <v>125</v>
      </c>
      <c r="I4" s="11">
        <v>131</v>
      </c>
      <c r="J4" s="11">
        <f t="shared" si="0"/>
        <v>25</v>
      </c>
    </row>
    <row r="5" spans="1:10" ht="14.25" customHeight="1" x14ac:dyDescent="0.3">
      <c r="A5" s="11">
        <v>41</v>
      </c>
      <c r="B5" s="31" t="str">
        <f>HYPERLINK("http://dx.doi.org/10.1016/j.ipm.2019.102087","http://dx.doi.org/10.1016/j.ipm.2019.102087")</f>
        <v>http://dx.doi.org/10.1016/j.ipm.2019.102087</v>
      </c>
      <c r="C5" s="9">
        <v>2020</v>
      </c>
      <c r="D5" s="9" t="s">
        <v>427</v>
      </c>
      <c r="E5" s="9" t="s">
        <v>43</v>
      </c>
      <c r="G5" s="11">
        <v>58</v>
      </c>
      <c r="H5" s="11">
        <v>87</v>
      </c>
      <c r="I5" s="11">
        <v>90</v>
      </c>
      <c r="J5" s="11">
        <f t="shared" si="0"/>
        <v>14.5</v>
      </c>
    </row>
    <row r="6" spans="1:10" ht="14.25" customHeight="1" x14ac:dyDescent="0.3">
      <c r="A6" s="11">
        <v>69</v>
      </c>
      <c r="B6" s="31" t="str">
        <f>HYPERLINK("http://dx.doi.org/10.1016/j.knosys.2020.106458","http://dx.doi.org/10.1016/j.knosys.2020.106458")</f>
        <v>http://dx.doi.org/10.1016/j.knosys.2020.106458</v>
      </c>
      <c r="C6" s="9">
        <v>2020</v>
      </c>
      <c r="D6" s="9" t="s">
        <v>60</v>
      </c>
      <c r="E6" s="9" t="s">
        <v>61</v>
      </c>
      <c r="G6" s="11">
        <v>98</v>
      </c>
      <c r="H6" s="11">
        <v>86</v>
      </c>
      <c r="I6" s="11">
        <v>91</v>
      </c>
      <c r="J6" s="11">
        <f t="shared" si="0"/>
        <v>14.333333333333334</v>
      </c>
    </row>
    <row r="7" spans="1:10" ht="14.25" customHeight="1" x14ac:dyDescent="0.3">
      <c r="A7" s="11">
        <v>50</v>
      </c>
      <c r="B7" s="31" t="str">
        <f>HYPERLINK("http://dx.doi.org/10.1016/j.ipm.2020.102360","http://dx.doi.org/10.1016/j.ipm.2020.102360")</f>
        <v>http://dx.doi.org/10.1016/j.ipm.2020.102360</v>
      </c>
      <c r="C7" s="9">
        <v>2020</v>
      </c>
      <c r="D7" s="9" t="s">
        <v>329</v>
      </c>
      <c r="E7" s="9" t="s">
        <v>43</v>
      </c>
      <c r="G7" s="11">
        <v>83</v>
      </c>
      <c r="H7" s="11">
        <v>83</v>
      </c>
      <c r="I7" s="11">
        <v>87</v>
      </c>
      <c r="J7" s="11">
        <f t="shared" si="0"/>
        <v>13.833333333333334</v>
      </c>
    </row>
    <row r="8" spans="1:10" ht="14.25" customHeight="1" x14ac:dyDescent="0.3">
      <c r="A8" s="11">
        <v>28</v>
      </c>
      <c r="B8" s="31" t="str">
        <f>HYPERLINK("http://dx.doi.org/10.1016/j.eswa.2020.114120","http://dx.doi.org/10.1016/j.eswa.2020.114120")</f>
        <v>http://dx.doi.org/10.1016/j.eswa.2020.114120</v>
      </c>
      <c r="C8" s="9">
        <v>2021</v>
      </c>
      <c r="D8" s="9" t="s">
        <v>184</v>
      </c>
      <c r="E8" s="9" t="s">
        <v>34</v>
      </c>
      <c r="G8" s="11">
        <v>66</v>
      </c>
      <c r="H8" s="11">
        <v>79</v>
      </c>
      <c r="I8" s="11">
        <v>79</v>
      </c>
      <c r="J8" s="11">
        <f t="shared" si="0"/>
        <v>15.8</v>
      </c>
    </row>
    <row r="9" spans="1:10" ht="14.25" customHeight="1" x14ac:dyDescent="0.3">
      <c r="A9" s="11">
        <v>21</v>
      </c>
      <c r="B9" s="31" t="str">
        <f>HYPERLINK("http://dx.doi.org/10.1016/j.eswa.2020.113725","http://dx.doi.org/10.1016/j.eswa.2020.113725")</f>
        <v>http://dx.doi.org/10.1016/j.eswa.2020.113725</v>
      </c>
      <c r="C9" s="9">
        <v>2020</v>
      </c>
      <c r="D9" s="9" t="s">
        <v>215</v>
      </c>
      <c r="E9" s="9" t="s">
        <v>34</v>
      </c>
      <c r="G9" s="11">
        <v>50</v>
      </c>
      <c r="H9" s="11">
        <v>56</v>
      </c>
      <c r="I9" s="11">
        <v>59</v>
      </c>
      <c r="J9" s="11">
        <f t="shared" si="0"/>
        <v>9.3333333333333339</v>
      </c>
    </row>
    <row r="10" spans="1:10" ht="14.25" customHeight="1" x14ac:dyDescent="0.3">
      <c r="A10" s="11">
        <v>43</v>
      </c>
      <c r="B10" s="31" t="str">
        <f>HYPERLINK("http://dx.doi.org/10.1016/j.ipm.2021.102600","http://dx.doi.org/10.1016/j.ipm.2021.102600")</f>
        <v>http://dx.doi.org/10.1016/j.ipm.2021.102600</v>
      </c>
      <c r="C10" s="9">
        <v>2021</v>
      </c>
      <c r="D10" s="9" t="s">
        <v>322</v>
      </c>
      <c r="E10" s="9" t="s">
        <v>43</v>
      </c>
      <c r="G10" s="11">
        <v>64</v>
      </c>
      <c r="H10" s="11">
        <v>49</v>
      </c>
      <c r="I10" s="11">
        <v>49</v>
      </c>
      <c r="J10" s="11">
        <f t="shared" si="0"/>
        <v>9.8000000000000007</v>
      </c>
    </row>
    <row r="11" spans="1:10" ht="14.25" customHeight="1" x14ac:dyDescent="0.3">
      <c r="A11" s="11">
        <v>47</v>
      </c>
      <c r="B11" s="31" t="str">
        <f>HYPERLINK("http://dx.doi.org/10.1016/j.ipm.2021.102544","http://dx.doi.org/10.1016/j.ipm.2021.102544")</f>
        <v>http://dx.doi.org/10.1016/j.ipm.2021.102544</v>
      </c>
      <c r="C11" s="9">
        <v>2021</v>
      </c>
      <c r="D11" s="9" t="s">
        <v>66</v>
      </c>
      <c r="E11" s="9" t="s">
        <v>43</v>
      </c>
      <c r="G11" s="11">
        <v>77</v>
      </c>
      <c r="H11" s="11">
        <v>48</v>
      </c>
      <c r="I11" s="11">
        <v>49</v>
      </c>
      <c r="J11" s="11">
        <f t="shared" si="0"/>
        <v>9.6</v>
      </c>
    </row>
    <row r="12" spans="1:10" ht="14.25" customHeight="1" x14ac:dyDescent="0.3">
      <c r="A12" s="11">
        <v>32</v>
      </c>
      <c r="B12" s="31" t="str">
        <f>HYPERLINK("http://dx.doi.org/10.1016/j.eswa.2021.116398","http://dx.doi.org/10.1016/j.eswa.2021.116398")</f>
        <v>http://dx.doi.org/10.1016/j.eswa.2021.116398</v>
      </c>
      <c r="C12" s="9">
        <v>2022</v>
      </c>
      <c r="D12" s="9" t="s">
        <v>387</v>
      </c>
      <c r="E12" s="9" t="s">
        <v>34</v>
      </c>
      <c r="G12" s="11">
        <v>81</v>
      </c>
      <c r="H12" s="11">
        <v>45</v>
      </c>
      <c r="I12" s="11">
        <v>45</v>
      </c>
      <c r="J12" s="11">
        <f t="shared" si="0"/>
        <v>11.25</v>
      </c>
    </row>
    <row r="13" spans="1:10" ht="14.25" customHeight="1" x14ac:dyDescent="0.3">
      <c r="A13" s="11">
        <v>17</v>
      </c>
      <c r="B13" s="31" t="str">
        <f>HYPERLINK("http://dx.doi.org/10.1016/j.eswa.2021.115001","http://dx.doi.org/10.1016/j.eswa.2021.115001")</f>
        <v>http://dx.doi.org/10.1016/j.eswa.2021.115001</v>
      </c>
      <c r="C13" s="9">
        <v>2021</v>
      </c>
      <c r="D13" s="9" t="s">
        <v>200</v>
      </c>
      <c r="E13" s="9" t="s">
        <v>34</v>
      </c>
      <c r="G13" s="11">
        <v>45</v>
      </c>
      <c r="H13" s="11">
        <v>44</v>
      </c>
      <c r="I13" s="11">
        <v>46</v>
      </c>
      <c r="J13" s="11">
        <f t="shared" si="0"/>
        <v>8.8000000000000007</v>
      </c>
    </row>
    <row r="14" spans="1:10" ht="14.25" customHeight="1" x14ac:dyDescent="0.3">
      <c r="A14" s="11">
        <v>46</v>
      </c>
      <c r="B14" s="31" t="str">
        <f>HYPERLINK("http://dx.doi.org/10.1016/j.ipm.2021.102760","http://dx.doi.org/10.1016/j.ipm.2021.102760")</f>
        <v>http://dx.doi.org/10.1016/j.ipm.2021.102760</v>
      </c>
      <c r="C14" s="9">
        <v>2022</v>
      </c>
      <c r="D14" s="9" t="s">
        <v>157</v>
      </c>
      <c r="E14" s="9" t="s">
        <v>43</v>
      </c>
      <c r="G14" s="11">
        <v>74</v>
      </c>
      <c r="H14" s="11">
        <v>37</v>
      </c>
      <c r="I14" s="11">
        <v>37</v>
      </c>
      <c r="J14" s="11">
        <f t="shared" si="0"/>
        <v>9.25</v>
      </c>
    </row>
    <row r="15" spans="1:10" ht="14.25" customHeight="1" x14ac:dyDescent="0.3">
      <c r="A15" s="11">
        <v>3</v>
      </c>
      <c r="B15" s="31" t="str">
        <f>HYPERLINK("http://dx.doi.org/10.1016/j.chb.2021.106719","http://dx.doi.org/10.1016/j.chb.2021.106719")</f>
        <v>http://dx.doi.org/10.1016/j.chb.2021.106719</v>
      </c>
      <c r="C15" s="9">
        <v>2021</v>
      </c>
      <c r="D15" s="9" t="s">
        <v>371</v>
      </c>
      <c r="E15" s="9" t="s">
        <v>132</v>
      </c>
      <c r="G15" s="11">
        <v>64</v>
      </c>
      <c r="H15" s="11">
        <v>37</v>
      </c>
      <c r="I15" s="11">
        <v>38</v>
      </c>
      <c r="J15" s="11">
        <f t="shared" si="0"/>
        <v>7.4</v>
      </c>
    </row>
    <row r="16" spans="1:10" ht="14.25" customHeight="1" x14ac:dyDescent="0.3">
      <c r="A16" s="11">
        <v>10</v>
      </c>
      <c r="B16" s="31" t="str">
        <f>HYPERLINK("http://dx.doi.org/10.1016/j.dss.2020.113362","http://dx.doi.org/10.1016/j.dss.2020.113362")</f>
        <v>http://dx.doi.org/10.1016/j.dss.2020.113362</v>
      </c>
      <c r="C16" s="9">
        <v>2020</v>
      </c>
      <c r="D16" s="9" t="s">
        <v>125</v>
      </c>
      <c r="E16" s="9" t="s">
        <v>126</v>
      </c>
      <c r="G16" s="11">
        <v>58</v>
      </c>
      <c r="H16" s="11">
        <v>35</v>
      </c>
      <c r="I16" s="11">
        <v>37</v>
      </c>
      <c r="J16" s="11">
        <f t="shared" si="0"/>
        <v>5.833333333333333</v>
      </c>
    </row>
    <row r="17" spans="1:10" ht="14.25" customHeight="1" x14ac:dyDescent="0.3">
      <c r="A17" s="11">
        <v>56</v>
      </c>
      <c r="B17" s="31" t="str">
        <f>HYPERLINK("http://dx.doi.org/10.1007/s10796-021-10234-5","http://dx.doi.org/10.1007/s10796-021-10234-5")</f>
        <v>http://dx.doi.org/10.1007/s10796-021-10234-5</v>
      </c>
      <c r="C17" s="9">
        <v>2023</v>
      </c>
      <c r="D17" s="9" t="s">
        <v>207</v>
      </c>
      <c r="E17" s="9" t="s">
        <v>176</v>
      </c>
      <c r="G17" s="11">
        <v>87</v>
      </c>
      <c r="H17" s="11">
        <v>33</v>
      </c>
      <c r="I17" s="11">
        <v>33</v>
      </c>
      <c r="J17" s="11">
        <f t="shared" si="0"/>
        <v>11</v>
      </c>
    </row>
    <row r="18" spans="1:10" ht="14.25" customHeight="1" x14ac:dyDescent="0.3">
      <c r="A18" s="11">
        <v>35</v>
      </c>
      <c r="B18" s="31" t="str">
        <f>HYPERLINK("http://dx.doi.org/10.1016/j.eswa.2021.114802","http://dx.doi.org/10.1016/j.eswa.2021.114802")</f>
        <v>http://dx.doi.org/10.1016/j.eswa.2021.114802</v>
      </c>
      <c r="C18" s="9">
        <v>2021</v>
      </c>
      <c r="D18" s="9" t="s">
        <v>211</v>
      </c>
      <c r="E18" s="9" t="s">
        <v>34</v>
      </c>
      <c r="G18" s="11">
        <v>120</v>
      </c>
      <c r="H18" s="11">
        <v>33</v>
      </c>
      <c r="I18" s="11">
        <v>33</v>
      </c>
      <c r="J18" s="11">
        <f t="shared" si="0"/>
        <v>6.6</v>
      </c>
    </row>
    <row r="19" spans="1:10" ht="14.25" customHeight="1" x14ac:dyDescent="0.3">
      <c r="A19" s="11">
        <v>22</v>
      </c>
      <c r="B19" s="31" t="str">
        <f>HYPERLINK("http://dx.doi.org/10.1016/j.eswa.2021.115632","http://dx.doi.org/10.1016/j.eswa.2021.115632")</f>
        <v>http://dx.doi.org/10.1016/j.eswa.2021.115632</v>
      </c>
      <c r="C19" s="9">
        <v>2021</v>
      </c>
      <c r="D19" s="9" t="s">
        <v>171</v>
      </c>
      <c r="E19" s="9" t="s">
        <v>34</v>
      </c>
      <c r="G19" s="11">
        <v>51</v>
      </c>
      <c r="H19" s="11">
        <v>32</v>
      </c>
      <c r="I19" s="11">
        <v>33</v>
      </c>
      <c r="J19" s="11">
        <f t="shared" si="0"/>
        <v>6.4</v>
      </c>
    </row>
    <row r="20" spans="1:10" ht="14.25" customHeight="1" x14ac:dyDescent="0.3">
      <c r="A20" s="11">
        <v>33</v>
      </c>
      <c r="B20" s="31" t="str">
        <f>HYPERLINK("http://dx.doi.org/10.1016/j.eswa.2021.114762","http://dx.doi.org/10.1016/j.eswa.2021.114762")</f>
        <v>http://dx.doi.org/10.1016/j.eswa.2021.114762</v>
      </c>
      <c r="C20" s="9">
        <v>2021</v>
      </c>
      <c r="D20" s="9" t="s">
        <v>77</v>
      </c>
      <c r="E20" s="9" t="s">
        <v>34</v>
      </c>
      <c r="G20" s="11">
        <v>99</v>
      </c>
      <c r="H20" s="11">
        <v>31</v>
      </c>
      <c r="I20" s="11">
        <v>32</v>
      </c>
      <c r="J20" s="11">
        <f t="shared" si="0"/>
        <v>6.2</v>
      </c>
    </row>
    <row r="21" spans="1:10" ht="14.25" customHeight="1" x14ac:dyDescent="0.3">
      <c r="A21" s="11">
        <v>1</v>
      </c>
      <c r="B21" s="31" t="str">
        <f>HYPERLINK("http://dx.doi.org/10.1016/j.chb.2014.10.025","http://dx.doi.org/10.1016/j.chb.2014.10.025")</f>
        <v>http://dx.doi.org/10.1016/j.chb.2014.10.025</v>
      </c>
      <c r="C21" s="9">
        <v>2015</v>
      </c>
      <c r="D21" s="9" t="s">
        <v>131</v>
      </c>
      <c r="E21" s="9" t="s">
        <v>132</v>
      </c>
      <c r="G21" s="11">
        <v>41</v>
      </c>
      <c r="H21" s="11">
        <v>31</v>
      </c>
      <c r="I21" s="11">
        <v>37</v>
      </c>
      <c r="J21" s="11">
        <f t="shared" si="0"/>
        <v>2.8181818181818183</v>
      </c>
    </row>
    <row r="22" spans="1:10" ht="14.25" customHeight="1" x14ac:dyDescent="0.3">
      <c r="A22" s="11">
        <v>54</v>
      </c>
      <c r="B22" s="31" t="str">
        <f>HYPERLINK("http://dx.doi.org/10.1016/j.ipm.2023.103454","http://dx.doi.org/10.1016/j.ipm.2023.103454")</f>
        <v>http://dx.doi.org/10.1016/j.ipm.2023.103454</v>
      </c>
      <c r="C22" s="9">
        <v>2023</v>
      </c>
      <c r="D22" s="9" t="s">
        <v>192</v>
      </c>
      <c r="E22" s="9" t="s">
        <v>43</v>
      </c>
      <c r="G22" s="11">
        <v>162</v>
      </c>
      <c r="H22" s="11">
        <v>27</v>
      </c>
      <c r="I22" s="11">
        <v>27</v>
      </c>
      <c r="J22" s="11">
        <f t="shared" si="0"/>
        <v>9</v>
      </c>
    </row>
    <row r="23" spans="1:10" ht="14.25" customHeight="1" x14ac:dyDescent="0.3">
      <c r="A23" s="11">
        <v>49</v>
      </c>
      <c r="B23" s="31" t="str">
        <f>HYPERLINK("http://dx.doi.org/10.1016/j.ipm.2021.102616","http://dx.doi.org/10.1016/j.ipm.2021.102616")</f>
        <v>http://dx.doi.org/10.1016/j.ipm.2021.102616</v>
      </c>
      <c r="C23" s="9">
        <v>2021</v>
      </c>
      <c r="D23" s="9" t="s">
        <v>307</v>
      </c>
      <c r="E23" s="9" t="s">
        <v>43</v>
      </c>
      <c r="G23" s="11">
        <v>80</v>
      </c>
      <c r="H23" s="11">
        <v>24</v>
      </c>
      <c r="I23" s="11">
        <v>24</v>
      </c>
      <c r="J23" s="11">
        <f t="shared" si="0"/>
        <v>4.8</v>
      </c>
    </row>
    <row r="24" spans="1:10" ht="14.25" customHeight="1" x14ac:dyDescent="0.3">
      <c r="A24" s="11">
        <v>53</v>
      </c>
      <c r="B24" s="31" t="str">
        <f>HYPERLINK("http://dx.doi.org/10.1016/j.ipm.2021.102674","http://dx.doi.org/10.1016/j.ipm.2021.102674")</f>
        <v>http://dx.doi.org/10.1016/j.ipm.2021.102674</v>
      </c>
      <c r="C24" s="9">
        <v>2021</v>
      </c>
      <c r="D24" s="9" t="s">
        <v>223</v>
      </c>
      <c r="E24" s="9" t="s">
        <v>43</v>
      </c>
      <c r="G24" s="11">
        <v>92</v>
      </c>
      <c r="H24" s="11">
        <v>23</v>
      </c>
      <c r="I24" s="11">
        <v>24</v>
      </c>
      <c r="J24" s="11">
        <f t="shared" si="0"/>
        <v>4.5999999999999996</v>
      </c>
    </row>
    <row r="25" spans="1:10" ht="14.25" customHeight="1" x14ac:dyDescent="0.3">
      <c r="A25" s="11">
        <v>9</v>
      </c>
      <c r="B25" s="31" t="str">
        <f>HYPERLINK("http://dx.doi.org/10.1016/j.chb.2023.107817","http://dx.doi.org/10.1016/j.chb.2023.107817")</f>
        <v>http://dx.doi.org/10.1016/j.chb.2023.107817</v>
      </c>
      <c r="C25" s="9">
        <v>2023</v>
      </c>
      <c r="D25" s="9" t="s">
        <v>227</v>
      </c>
      <c r="E25" s="9" t="s">
        <v>132</v>
      </c>
      <c r="G25" s="11">
        <v>114</v>
      </c>
      <c r="H25" s="11">
        <v>22</v>
      </c>
      <c r="I25" s="11">
        <v>22</v>
      </c>
      <c r="J25" s="11">
        <f t="shared" si="0"/>
        <v>7.333333333333333</v>
      </c>
    </row>
    <row r="26" spans="1:10" ht="14.25" customHeight="1" x14ac:dyDescent="0.3">
      <c r="A26" s="11">
        <v>26</v>
      </c>
      <c r="B26" s="31" t="str">
        <f>HYPERLINK("http://dx.doi.org/10.1016/j.eswa.2021.115067","http://dx.doi.org/10.1016/j.eswa.2021.115067")</f>
        <v>http://dx.doi.org/10.1016/j.eswa.2021.115067</v>
      </c>
      <c r="C26" s="9">
        <v>2021</v>
      </c>
      <c r="D26" s="9" t="s">
        <v>368</v>
      </c>
      <c r="E26" s="9" t="s">
        <v>34</v>
      </c>
      <c r="G26" s="11">
        <v>59</v>
      </c>
      <c r="H26" s="11">
        <v>21</v>
      </c>
      <c r="I26" s="11">
        <v>21</v>
      </c>
      <c r="J26" s="11">
        <f t="shared" si="0"/>
        <v>4.2</v>
      </c>
    </row>
    <row r="27" spans="1:10" ht="14.25" customHeight="1" x14ac:dyDescent="0.3">
      <c r="A27" s="11">
        <v>63</v>
      </c>
      <c r="B27" s="31" t="str">
        <f>HYPERLINK("http://dx.doi.org/10.17705/1jais.00562","http://dx.doi.org/10.17705/1jais.00562")</f>
        <v>http://dx.doi.org/10.17705/1jais.00562</v>
      </c>
      <c r="C27" s="9">
        <v>2019</v>
      </c>
      <c r="D27" s="9" t="s">
        <v>144</v>
      </c>
      <c r="E27" s="9" t="s">
        <v>145</v>
      </c>
      <c r="G27" s="11">
        <v>56</v>
      </c>
      <c r="H27" s="11">
        <v>19</v>
      </c>
      <c r="I27" s="11">
        <v>19</v>
      </c>
      <c r="J27" s="11">
        <f t="shared" si="0"/>
        <v>2.7142857142857144</v>
      </c>
    </row>
    <row r="28" spans="1:10" ht="14.25" customHeight="1" x14ac:dyDescent="0.3">
      <c r="A28" s="11">
        <v>27</v>
      </c>
      <c r="B28" s="31" t="str">
        <f>HYPERLINK("http://dx.doi.org/10.1016/j.eswa.2022.119446","http://dx.doi.org/10.1016/j.eswa.2022.119446")</f>
        <v>http://dx.doi.org/10.1016/j.eswa.2022.119446</v>
      </c>
      <c r="C28" s="9">
        <v>2023</v>
      </c>
      <c r="D28" s="9" t="s">
        <v>377</v>
      </c>
      <c r="E28" s="9" t="s">
        <v>34</v>
      </c>
      <c r="G28" s="11">
        <v>64</v>
      </c>
      <c r="H28" s="11">
        <v>17</v>
      </c>
      <c r="I28" s="11">
        <v>17</v>
      </c>
      <c r="J28" s="11">
        <f t="shared" si="0"/>
        <v>5.666666666666667</v>
      </c>
    </row>
    <row r="29" spans="1:10" ht="14.25" customHeight="1" x14ac:dyDescent="0.3">
      <c r="A29" s="11">
        <v>29</v>
      </c>
      <c r="B29" s="31" t="str">
        <f>HYPERLINK("http://dx.doi.org/10.1016/j.eswa.2022.117032","http://dx.doi.org/10.1016/j.eswa.2022.117032")</f>
        <v>http://dx.doi.org/10.1016/j.eswa.2022.117032</v>
      </c>
      <c r="C29" s="9">
        <v>2022</v>
      </c>
      <c r="D29" s="9" t="s">
        <v>420</v>
      </c>
      <c r="E29" s="9" t="s">
        <v>34</v>
      </c>
      <c r="G29" s="11">
        <v>71</v>
      </c>
      <c r="H29" s="11">
        <v>17</v>
      </c>
      <c r="I29" s="11">
        <v>17</v>
      </c>
      <c r="J29" s="11">
        <f t="shared" si="0"/>
        <v>4.25</v>
      </c>
    </row>
    <row r="30" spans="1:10" ht="14.25" customHeight="1" x14ac:dyDescent="0.3">
      <c r="A30" s="11">
        <v>67</v>
      </c>
      <c r="B30" s="31" t="str">
        <f>HYPERLINK("http://dx.doi.org/10.1016/j.knosys.2021.107232","http://dx.doi.org/10.1016/j.knosys.2021.107232")</f>
        <v>http://dx.doi.org/10.1016/j.knosys.2021.107232</v>
      </c>
      <c r="C30" s="9">
        <v>2021</v>
      </c>
      <c r="D30" s="9" t="s">
        <v>253</v>
      </c>
      <c r="E30" s="9" t="s">
        <v>61</v>
      </c>
      <c r="G30" s="11">
        <v>60</v>
      </c>
      <c r="H30" s="11">
        <v>16</v>
      </c>
      <c r="I30" s="11">
        <v>16</v>
      </c>
      <c r="J30" s="11">
        <f t="shared" si="0"/>
        <v>3.2</v>
      </c>
    </row>
    <row r="31" spans="1:10" ht="14.25" customHeight="1" x14ac:dyDescent="0.3">
      <c r="A31" s="11">
        <v>25</v>
      </c>
      <c r="B31" s="31" t="str">
        <f>HYPERLINK("http://dx.doi.org/10.1016/j.eswa.2023.121115","http://dx.doi.org/10.1016/j.eswa.2023.121115")</f>
        <v>http://dx.doi.org/10.1016/j.eswa.2023.121115</v>
      </c>
      <c r="C31" s="9">
        <v>2024</v>
      </c>
      <c r="D31" s="9" t="s">
        <v>310</v>
      </c>
      <c r="E31" s="9" t="s">
        <v>34</v>
      </c>
      <c r="G31" s="11">
        <v>58</v>
      </c>
      <c r="H31" s="11">
        <v>14</v>
      </c>
      <c r="I31" s="11">
        <v>14</v>
      </c>
      <c r="J31" s="11">
        <f t="shared" si="0"/>
        <v>7</v>
      </c>
    </row>
    <row r="32" spans="1:10" ht="14.25" customHeight="1" x14ac:dyDescent="0.3">
      <c r="A32" s="11">
        <v>23</v>
      </c>
      <c r="B32" s="31" t="str">
        <f>HYPERLINK("http://dx.doi.org/10.1016/j.eswa.2024.123174","http://dx.doi.org/10.1016/j.eswa.2024.123174")</f>
        <v>http://dx.doi.org/10.1016/j.eswa.2024.123174</v>
      </c>
      <c r="C32" s="9">
        <v>2024</v>
      </c>
      <c r="D32" s="9" t="s">
        <v>232</v>
      </c>
      <c r="E32" s="9" t="s">
        <v>34</v>
      </c>
      <c r="G32" s="11">
        <v>55</v>
      </c>
      <c r="H32" s="11">
        <v>14</v>
      </c>
      <c r="I32" s="11">
        <v>14</v>
      </c>
      <c r="J32" s="11">
        <f t="shared" si="0"/>
        <v>7</v>
      </c>
    </row>
    <row r="33" spans="1:10" ht="14.25" customHeight="1" x14ac:dyDescent="0.3">
      <c r="A33" s="11">
        <v>70</v>
      </c>
      <c r="B33" s="31" t="str">
        <f>HYPERLINK("http://dx.doi.org/10.1016/j.knosys.2021.107597","http://dx.doi.org/10.1016/j.knosys.2021.107597")</f>
        <v>http://dx.doi.org/10.1016/j.knosys.2021.107597</v>
      </c>
      <c r="C33" s="9">
        <v>2022</v>
      </c>
      <c r="D33" s="9" t="s">
        <v>337</v>
      </c>
      <c r="E33" s="9" t="s">
        <v>61</v>
      </c>
      <c r="G33" s="11">
        <v>175</v>
      </c>
      <c r="H33" s="11">
        <v>14</v>
      </c>
      <c r="I33" s="11">
        <v>15</v>
      </c>
      <c r="J33" s="11">
        <f t="shared" si="0"/>
        <v>3.5</v>
      </c>
    </row>
    <row r="34" spans="1:10" ht="14.25" customHeight="1" x14ac:dyDescent="0.3">
      <c r="A34" s="11">
        <v>14</v>
      </c>
      <c r="B34" s="31" t="str">
        <f>HYPERLINK("http://dx.doi.org/10.1016/j.eswa.2023.121228","http://dx.doi.org/10.1016/j.eswa.2023.121228")</f>
        <v>http://dx.doi.org/10.1016/j.eswa.2023.121228</v>
      </c>
      <c r="C34" s="9">
        <v>2024</v>
      </c>
      <c r="D34" s="9" t="s">
        <v>263</v>
      </c>
      <c r="E34" s="9" t="s">
        <v>34</v>
      </c>
      <c r="G34" s="11">
        <v>37</v>
      </c>
      <c r="H34" s="11">
        <v>13</v>
      </c>
      <c r="I34" s="11">
        <v>13</v>
      </c>
      <c r="J34" s="11">
        <f t="shared" ref="J34:J65" si="1">H34/(2025-C34+1)</f>
        <v>6.5</v>
      </c>
    </row>
    <row r="35" spans="1:10" ht="14.25" customHeight="1" x14ac:dyDescent="0.3">
      <c r="A35" s="11">
        <v>5</v>
      </c>
      <c r="B35" s="31" t="str">
        <f>HYPERLINK("http://dx.doi.org/10.1016/j.chb.2021.106735","http://dx.doi.org/10.1016/j.chb.2021.106735")</f>
        <v>http://dx.doi.org/10.1016/j.chb.2021.106735</v>
      </c>
      <c r="C35" s="9">
        <v>2021</v>
      </c>
      <c r="D35" s="9" t="s">
        <v>149</v>
      </c>
      <c r="E35" s="9" t="s">
        <v>132</v>
      </c>
      <c r="G35" s="11">
        <v>68</v>
      </c>
      <c r="H35" s="11">
        <v>13</v>
      </c>
      <c r="I35" s="11">
        <v>13</v>
      </c>
      <c r="J35" s="11">
        <f t="shared" si="1"/>
        <v>2.6</v>
      </c>
    </row>
    <row r="36" spans="1:10" ht="14.25" customHeight="1" x14ac:dyDescent="0.3">
      <c r="A36" s="11">
        <v>6</v>
      </c>
      <c r="B36" s="31" t="str">
        <f>HYPERLINK("http://dx.doi.org/10.1016/j.chb.2021.106972","http://dx.doi.org/10.1016/j.chb.2021.106972")</f>
        <v>http://dx.doi.org/10.1016/j.chb.2021.106972</v>
      </c>
      <c r="C36" s="9">
        <v>2022</v>
      </c>
      <c r="D36" s="9" t="s">
        <v>348</v>
      </c>
      <c r="E36" s="9" t="s">
        <v>132</v>
      </c>
      <c r="G36" s="11">
        <v>77</v>
      </c>
      <c r="H36" s="11">
        <v>12</v>
      </c>
      <c r="I36" s="11">
        <v>12</v>
      </c>
      <c r="J36" s="11">
        <f t="shared" si="1"/>
        <v>3</v>
      </c>
    </row>
    <row r="37" spans="1:10" ht="14.25" customHeight="1" x14ac:dyDescent="0.3">
      <c r="A37" s="11">
        <v>4</v>
      </c>
      <c r="B37" s="31" t="str">
        <f>HYPERLINK("http://dx.doi.org/10.1016/j.chb.2023.108123","http://dx.doi.org/10.1016/j.chb.2023.108123")</f>
        <v>http://dx.doi.org/10.1016/j.chb.2023.108123</v>
      </c>
      <c r="C37" s="9">
        <v>2024</v>
      </c>
      <c r="D37" s="9" t="s">
        <v>394</v>
      </c>
      <c r="E37" s="9" t="s">
        <v>132</v>
      </c>
      <c r="G37" s="11">
        <v>68</v>
      </c>
      <c r="H37" s="11">
        <v>11</v>
      </c>
      <c r="I37" s="11">
        <v>11</v>
      </c>
      <c r="J37" s="11">
        <f t="shared" si="1"/>
        <v>5.5</v>
      </c>
    </row>
    <row r="38" spans="1:10" ht="14.25" customHeight="1" x14ac:dyDescent="0.3">
      <c r="A38" s="11">
        <v>24</v>
      </c>
      <c r="B38" s="31" t="str">
        <f>HYPERLINK("http://dx.doi.org/10.1016/j.eswa.2024.124737","http://dx.doi.org/10.1016/j.eswa.2024.124737")</f>
        <v>http://dx.doi.org/10.1016/j.eswa.2024.124737</v>
      </c>
      <c r="C38" s="9">
        <v>2024</v>
      </c>
      <c r="D38" s="9" t="s">
        <v>405</v>
      </c>
      <c r="E38" s="9" t="s">
        <v>34</v>
      </c>
      <c r="G38" s="11">
        <v>58</v>
      </c>
      <c r="H38" s="11">
        <v>10</v>
      </c>
      <c r="I38" s="11">
        <v>10</v>
      </c>
      <c r="J38" s="11">
        <f t="shared" si="1"/>
        <v>5</v>
      </c>
    </row>
    <row r="39" spans="1:10" ht="14.25" customHeight="1" x14ac:dyDescent="0.3">
      <c r="A39" s="11">
        <v>39</v>
      </c>
      <c r="B39" s="31" t="str">
        <f>HYPERLINK("http://dx.doi.org/10.1016/j.ipm.2024.103651","http://dx.doi.org/10.1016/j.ipm.2024.103651")</f>
        <v>http://dx.doi.org/10.1016/j.ipm.2024.103651</v>
      </c>
      <c r="C39" s="9">
        <v>2024</v>
      </c>
      <c r="D39" s="9" t="s">
        <v>314</v>
      </c>
      <c r="E39" s="9" t="s">
        <v>43</v>
      </c>
      <c r="G39" s="11">
        <v>47</v>
      </c>
      <c r="H39" s="11">
        <v>10</v>
      </c>
      <c r="I39" s="11">
        <v>12</v>
      </c>
      <c r="J39" s="11">
        <f t="shared" si="1"/>
        <v>5</v>
      </c>
    </row>
    <row r="40" spans="1:10" ht="14.25" customHeight="1" x14ac:dyDescent="0.3">
      <c r="A40" s="11">
        <v>40</v>
      </c>
      <c r="B40" s="31" t="str">
        <f>HYPERLINK("http://dx.doi.org/10.1016/j.ipm.2023.103450","http://dx.doi.org/10.1016/j.ipm.2023.103450")</f>
        <v>http://dx.doi.org/10.1016/j.ipm.2023.103450</v>
      </c>
      <c r="C40" s="9">
        <v>2023</v>
      </c>
      <c r="D40" s="9" t="s">
        <v>423</v>
      </c>
      <c r="E40" s="9" t="s">
        <v>43</v>
      </c>
      <c r="G40" s="11">
        <v>48</v>
      </c>
      <c r="H40" s="11">
        <v>10</v>
      </c>
      <c r="I40" s="11">
        <v>10</v>
      </c>
      <c r="J40" s="11">
        <f t="shared" si="1"/>
        <v>3.3333333333333335</v>
      </c>
    </row>
    <row r="41" spans="1:10" ht="14.25" customHeight="1" x14ac:dyDescent="0.3">
      <c r="A41" s="11">
        <v>60</v>
      </c>
      <c r="B41" s="31" t="str">
        <f>HYPERLINK("http://dx.doi.org/10.1007/s10207-022-00600-y","http://dx.doi.org/10.1007/s10207-022-00600-y")</f>
        <v>http://dx.doi.org/10.1007/s10207-022-00600-y</v>
      </c>
      <c r="C41" s="9">
        <v>2022</v>
      </c>
      <c r="D41" s="9" t="s">
        <v>90</v>
      </c>
      <c r="E41" s="9" t="s">
        <v>91</v>
      </c>
      <c r="G41" s="11">
        <v>103</v>
      </c>
      <c r="H41" s="11">
        <v>10</v>
      </c>
      <c r="I41" s="11">
        <v>10</v>
      </c>
      <c r="J41" s="11">
        <f t="shared" si="1"/>
        <v>2.5</v>
      </c>
    </row>
    <row r="42" spans="1:10" ht="14.25" customHeight="1" x14ac:dyDescent="0.3">
      <c r="A42" s="11">
        <v>61</v>
      </c>
      <c r="B42" s="31" t="str">
        <f>HYPERLINK("http://dx.doi.org/10.1007/s10207-023-00755-2","http://dx.doi.org/10.1007/s10207-023-00755-2")</f>
        <v>http://dx.doi.org/10.1007/s10207-023-00755-2</v>
      </c>
      <c r="C42" s="9">
        <v>2024</v>
      </c>
      <c r="D42" s="9" t="s">
        <v>302</v>
      </c>
      <c r="E42" s="9" t="s">
        <v>91</v>
      </c>
      <c r="G42" s="11">
        <v>125</v>
      </c>
      <c r="H42" s="11">
        <v>9</v>
      </c>
      <c r="I42" s="11">
        <v>9</v>
      </c>
      <c r="J42" s="11">
        <f t="shared" si="1"/>
        <v>4.5</v>
      </c>
    </row>
    <row r="43" spans="1:10" ht="14.25" customHeight="1" x14ac:dyDescent="0.3">
      <c r="A43" s="11">
        <v>11</v>
      </c>
      <c r="B43" s="31" t="str">
        <f>HYPERLINK("http://dx.doi.org/10.1016/j.eswa.2023.120564","http://dx.doi.org/10.1016/j.eswa.2023.120564")</f>
        <v>http://dx.doi.org/10.1016/j.eswa.2023.120564</v>
      </c>
      <c r="C43" s="9">
        <v>2023</v>
      </c>
      <c r="D43" s="9" t="s">
        <v>110</v>
      </c>
      <c r="E43" s="9" t="s">
        <v>34</v>
      </c>
      <c r="G43" s="11">
        <v>35</v>
      </c>
      <c r="H43" s="11">
        <v>9</v>
      </c>
      <c r="I43" s="11">
        <v>9</v>
      </c>
      <c r="J43" s="11">
        <f t="shared" si="1"/>
        <v>3</v>
      </c>
    </row>
    <row r="44" spans="1:10" ht="14.25" customHeight="1" x14ac:dyDescent="0.3">
      <c r="A44" s="11">
        <v>20</v>
      </c>
      <c r="B44" s="31" t="str">
        <f>HYPERLINK("http://dx.doi.org/10.1016/j.eswa.2022.117571","http://dx.doi.org/10.1016/j.eswa.2022.117571")</f>
        <v>http://dx.doi.org/10.1016/j.eswa.2022.117571</v>
      </c>
      <c r="C44" s="9">
        <v>2022</v>
      </c>
      <c r="D44" s="9" t="s">
        <v>166</v>
      </c>
      <c r="E44" s="9" t="s">
        <v>34</v>
      </c>
      <c r="G44" s="11">
        <v>49</v>
      </c>
      <c r="H44" s="11">
        <v>9</v>
      </c>
      <c r="I44" s="11">
        <v>9</v>
      </c>
      <c r="J44" s="11">
        <f t="shared" si="1"/>
        <v>2.25</v>
      </c>
    </row>
    <row r="45" spans="1:10" ht="14.25" customHeight="1" x14ac:dyDescent="0.3">
      <c r="A45" s="11">
        <v>13</v>
      </c>
      <c r="B45" s="31" t="str">
        <f>HYPERLINK("http://dx.doi.org/10.1016/j.eswa.2023.121031","http://dx.doi.org/10.1016/j.eswa.2023.121031")</f>
        <v>http://dx.doi.org/10.1016/j.eswa.2023.121031</v>
      </c>
      <c r="C45" s="9">
        <v>2023</v>
      </c>
      <c r="D45" s="9" t="s">
        <v>56</v>
      </c>
      <c r="E45" s="9" t="s">
        <v>34</v>
      </c>
      <c r="G45" s="11">
        <v>36</v>
      </c>
      <c r="H45" s="11">
        <v>8</v>
      </c>
      <c r="I45" s="11">
        <v>8</v>
      </c>
      <c r="J45" s="11">
        <f t="shared" si="1"/>
        <v>2.6666666666666665</v>
      </c>
    </row>
    <row r="46" spans="1:10" ht="14.25" customHeight="1" x14ac:dyDescent="0.3">
      <c r="A46" s="11">
        <v>48</v>
      </c>
      <c r="B46" s="31" t="str">
        <f>HYPERLINK("http://dx.doi.org/10.1016/j.ipm.2023.103381","http://dx.doi.org/10.1016/j.ipm.2023.103381")</f>
        <v>http://dx.doi.org/10.1016/j.ipm.2023.103381</v>
      </c>
      <c r="C46" s="9">
        <v>2023</v>
      </c>
      <c r="D46" s="9" t="s">
        <v>283</v>
      </c>
      <c r="E46" s="9" t="s">
        <v>43</v>
      </c>
      <c r="G46" s="11">
        <v>80</v>
      </c>
      <c r="H46" s="11">
        <v>8</v>
      </c>
      <c r="I46" s="11">
        <v>8</v>
      </c>
      <c r="J46" s="11">
        <f t="shared" si="1"/>
        <v>2.6666666666666665</v>
      </c>
    </row>
    <row r="47" spans="1:10" ht="14.25" customHeight="1" x14ac:dyDescent="0.3">
      <c r="A47" s="11">
        <v>42</v>
      </c>
      <c r="B47" s="31" t="str">
        <f>HYPERLINK("http://dx.doi.org/10.1016/j.ipm.2022.103012","http://dx.doi.org/10.1016/j.ipm.2022.103012")</f>
        <v>http://dx.doi.org/10.1016/j.ipm.2022.103012</v>
      </c>
      <c r="C47" s="9">
        <v>2022</v>
      </c>
      <c r="D47" s="9" t="s">
        <v>384</v>
      </c>
      <c r="E47" s="9" t="s">
        <v>43</v>
      </c>
      <c r="G47" s="11">
        <v>62</v>
      </c>
      <c r="H47" s="11">
        <v>8</v>
      </c>
      <c r="I47" s="11">
        <v>8</v>
      </c>
      <c r="J47" s="11">
        <f t="shared" si="1"/>
        <v>2</v>
      </c>
    </row>
    <row r="48" spans="1:10" ht="14.25" customHeight="1" x14ac:dyDescent="0.3">
      <c r="A48" s="11">
        <v>34</v>
      </c>
      <c r="B48" s="31" t="str">
        <f>HYPERLINK("http://dx.doi.org/10.1016/j.eswa.2024.124278","http://dx.doi.org/10.1016/j.eswa.2024.124278")</f>
        <v>http://dx.doi.org/10.1016/j.eswa.2024.124278</v>
      </c>
      <c r="C48" s="9">
        <v>2024</v>
      </c>
      <c r="D48" s="9" t="s">
        <v>20134</v>
      </c>
      <c r="E48" s="9" t="s">
        <v>34</v>
      </c>
      <c r="G48" s="11">
        <v>106</v>
      </c>
      <c r="H48" s="11">
        <v>7</v>
      </c>
      <c r="I48" s="11">
        <v>7</v>
      </c>
      <c r="J48" s="11">
        <f t="shared" si="1"/>
        <v>3.5</v>
      </c>
    </row>
    <row r="49" spans="1:10" ht="14.25" customHeight="1" x14ac:dyDescent="0.3">
      <c r="A49" s="11">
        <v>44</v>
      </c>
      <c r="B49" s="31" t="str">
        <f>HYPERLINK("http://dx.doi.org/10.1016/j.ipm.2024.103895","http://dx.doi.org/10.1016/j.ipm.2024.103895")</f>
        <v>http://dx.doi.org/10.1016/j.ipm.2024.103895</v>
      </c>
      <c r="C49" s="9">
        <v>2025</v>
      </c>
      <c r="D49" s="9" t="s">
        <v>42</v>
      </c>
      <c r="E49" s="9" t="s">
        <v>43</v>
      </c>
      <c r="G49" s="11">
        <v>65</v>
      </c>
      <c r="H49" s="11">
        <v>6</v>
      </c>
      <c r="I49" s="11">
        <v>6</v>
      </c>
      <c r="J49" s="11">
        <f t="shared" si="1"/>
        <v>6</v>
      </c>
    </row>
    <row r="50" spans="1:10" ht="14.25" customHeight="1" x14ac:dyDescent="0.3">
      <c r="A50" s="11">
        <v>65</v>
      </c>
      <c r="B50" s="31" t="str">
        <f>HYPERLINK("http://dx.doi.org/10.1016/j.knosys.2021.107504","http://dx.doi.org/10.1016/j.knosys.2021.107504")</f>
        <v>http://dx.doi.org/10.1016/j.knosys.2021.107504</v>
      </c>
      <c r="C50" s="9">
        <v>2021</v>
      </c>
      <c r="D50" s="9" t="s">
        <v>237</v>
      </c>
      <c r="E50" s="9" t="s">
        <v>61</v>
      </c>
      <c r="G50" s="11">
        <v>51</v>
      </c>
      <c r="H50" s="11">
        <v>6</v>
      </c>
      <c r="I50" s="11">
        <v>6</v>
      </c>
      <c r="J50" s="11">
        <f t="shared" si="1"/>
        <v>1.2</v>
      </c>
    </row>
    <row r="51" spans="1:10" ht="14.25" customHeight="1" x14ac:dyDescent="0.3">
      <c r="A51" s="11">
        <v>38</v>
      </c>
      <c r="B51" s="31" t="str">
        <f>HYPERLINK("http://dx.doi.org/10.1016/j.ipm.2023.103433","http://dx.doi.org/10.1016/j.ipm.2023.103433")</f>
        <v>http://dx.doi.org/10.1016/j.ipm.2023.103433</v>
      </c>
      <c r="C51" s="9">
        <v>2023</v>
      </c>
      <c r="D51" s="9" t="s">
        <v>380</v>
      </c>
      <c r="E51" s="9" t="s">
        <v>43</v>
      </c>
      <c r="G51" s="11">
        <v>35</v>
      </c>
      <c r="H51" s="11">
        <v>5</v>
      </c>
      <c r="I51" s="11">
        <v>5</v>
      </c>
      <c r="J51" s="11">
        <f t="shared" si="1"/>
        <v>1.6666666666666667</v>
      </c>
    </row>
    <row r="52" spans="1:10" ht="14.25" customHeight="1" x14ac:dyDescent="0.3">
      <c r="A52" s="11">
        <v>57</v>
      </c>
      <c r="B52" s="31" t="str">
        <f>HYPERLINK("http://dx.doi.org/10.1007/s10796-023-10446-x","http://dx.doi.org/10.1007/s10796-023-10446-x")</f>
        <v>http://dx.doi.org/10.1007/s10796-023-10446-x</v>
      </c>
      <c r="C52" s="9">
        <v>2025</v>
      </c>
      <c r="D52" s="9" t="s">
        <v>180</v>
      </c>
      <c r="E52" s="9" t="s">
        <v>176</v>
      </c>
      <c r="G52" s="11">
        <v>89</v>
      </c>
      <c r="H52" s="11">
        <v>4</v>
      </c>
      <c r="I52" s="11">
        <v>4</v>
      </c>
      <c r="J52" s="11">
        <f t="shared" si="1"/>
        <v>4</v>
      </c>
    </row>
    <row r="53" spans="1:10" ht="14.25" customHeight="1" x14ac:dyDescent="0.3">
      <c r="A53" s="11">
        <v>68</v>
      </c>
      <c r="B53" s="31" t="str">
        <f>HYPERLINK("http://dx.doi.org/10.1016/j.knosys.2024.111386","http://dx.doi.org/10.1016/j.knosys.2024.111386")</f>
        <v>http://dx.doi.org/10.1016/j.knosys.2024.111386</v>
      </c>
      <c r="C53" s="9">
        <v>2024</v>
      </c>
      <c r="D53" s="9" t="s">
        <v>364</v>
      </c>
      <c r="E53" s="9" t="s">
        <v>61</v>
      </c>
      <c r="G53" s="11">
        <v>72</v>
      </c>
      <c r="H53" s="11">
        <v>3</v>
      </c>
      <c r="I53" s="11">
        <v>3</v>
      </c>
      <c r="J53" s="11">
        <f t="shared" si="1"/>
        <v>1.5</v>
      </c>
    </row>
    <row r="54" spans="1:10" ht="14.25" customHeight="1" x14ac:dyDescent="0.3">
      <c r="A54" s="11">
        <v>36</v>
      </c>
      <c r="B54" s="31" t="str">
        <f>HYPERLINK("http://dx.doi.org/10.1016/j.eswa.2023.122644","http://dx.doi.org/10.1016/j.eswa.2023.122644")</f>
        <v>http://dx.doi.org/10.1016/j.eswa.2023.122644</v>
      </c>
      <c r="C54" s="9">
        <v>2024</v>
      </c>
      <c r="D54" s="9" t="s">
        <v>33</v>
      </c>
      <c r="E54" s="9" t="s">
        <v>34</v>
      </c>
      <c r="G54" s="11">
        <v>248</v>
      </c>
      <c r="H54" s="11">
        <v>3</v>
      </c>
      <c r="I54" s="11">
        <v>3</v>
      </c>
      <c r="J54" s="11">
        <f t="shared" si="1"/>
        <v>1.5</v>
      </c>
    </row>
    <row r="55" spans="1:10" ht="14.25" customHeight="1" x14ac:dyDescent="0.3">
      <c r="A55" s="11">
        <v>15</v>
      </c>
      <c r="B55" s="31" t="str">
        <f>HYPERLINK("http://dx.doi.org/10.1016/j.eswa.2024.125641","http://dx.doi.org/10.1016/j.eswa.2024.125641")</f>
        <v>http://dx.doi.org/10.1016/j.eswa.2024.125641</v>
      </c>
      <c r="C55" s="9">
        <v>2025</v>
      </c>
      <c r="D55" s="9" t="s">
        <v>138</v>
      </c>
      <c r="E55" s="9" t="s">
        <v>34</v>
      </c>
      <c r="G55" s="11">
        <v>41</v>
      </c>
      <c r="H55" s="11">
        <v>2</v>
      </c>
      <c r="I55" s="11">
        <v>2</v>
      </c>
      <c r="J55" s="11">
        <f t="shared" si="1"/>
        <v>2</v>
      </c>
    </row>
    <row r="56" spans="1:10" ht="14.25" customHeight="1" x14ac:dyDescent="0.3">
      <c r="A56" s="11">
        <v>45</v>
      </c>
      <c r="B56" s="31" t="str">
        <f>HYPERLINK("http://dx.doi.org/10.1016/j.ipm.2024.103964","http://dx.doi.org/10.1016/j.ipm.2024.103964")</f>
        <v>http://dx.doi.org/10.1016/j.ipm.2024.103964</v>
      </c>
      <c r="C56" s="9">
        <v>2025</v>
      </c>
      <c r="D56" s="9" t="s">
        <v>153</v>
      </c>
      <c r="E56" s="9" t="s">
        <v>43</v>
      </c>
      <c r="G56" s="11">
        <v>66</v>
      </c>
      <c r="H56" s="11">
        <v>2</v>
      </c>
      <c r="I56" s="11">
        <v>2</v>
      </c>
      <c r="J56" s="11">
        <f t="shared" si="1"/>
        <v>2</v>
      </c>
    </row>
    <row r="57" spans="1:10" ht="14.25" customHeight="1" x14ac:dyDescent="0.3">
      <c r="A57" s="11">
        <v>18</v>
      </c>
      <c r="B57" s="31" t="str">
        <f>HYPERLINK("http://dx.doi.org/10.1016/j.eswa.2024.125843","http://dx.doi.org/10.1016/j.eswa.2024.125843")</f>
        <v>http://dx.doi.org/10.1016/j.eswa.2024.125843</v>
      </c>
      <c r="C57" s="9">
        <v>2025</v>
      </c>
      <c r="D57" s="9" t="s">
        <v>361</v>
      </c>
      <c r="E57" s="9" t="s">
        <v>34</v>
      </c>
      <c r="G57" s="11">
        <v>46</v>
      </c>
      <c r="H57" s="11">
        <v>2</v>
      </c>
      <c r="I57" s="11">
        <v>2</v>
      </c>
      <c r="J57" s="11">
        <f t="shared" si="1"/>
        <v>2</v>
      </c>
    </row>
    <row r="58" spans="1:10" ht="14.25" customHeight="1" x14ac:dyDescent="0.3">
      <c r="A58" s="11">
        <v>62</v>
      </c>
      <c r="B58" s="31" t="str">
        <f>HYPERLINK("http://dx.doi.org/10.1080/08874417.2022.2155267","http://dx.doi.org/10.1080/08874417.2022.2155267")</f>
        <v>http://dx.doi.org/10.1080/08874417.2022.2155267</v>
      </c>
      <c r="C58" s="9">
        <v>2023</v>
      </c>
      <c r="D58" s="9" t="s">
        <v>245</v>
      </c>
      <c r="E58" s="9" t="s">
        <v>246</v>
      </c>
      <c r="G58" s="11">
        <v>77</v>
      </c>
      <c r="H58" s="11">
        <v>2</v>
      </c>
      <c r="I58" s="11">
        <v>2</v>
      </c>
      <c r="J58" s="11">
        <f t="shared" si="1"/>
        <v>0.66666666666666663</v>
      </c>
    </row>
    <row r="59" spans="1:10" ht="14.25" customHeight="1" x14ac:dyDescent="0.3">
      <c r="A59" s="11">
        <v>64</v>
      </c>
      <c r="B59" s="31" t="str">
        <f>HYPERLINK("http://dx.doi.org/10.1016/j.knosys.2025.113705","http://dx.doi.org/10.1016/j.knosys.2025.113705")</f>
        <v>http://dx.doi.org/10.1016/j.knosys.2025.113705</v>
      </c>
      <c r="C59" s="9">
        <v>2025</v>
      </c>
      <c r="D59" s="9" t="s">
        <v>189</v>
      </c>
      <c r="E59" s="9" t="s">
        <v>61</v>
      </c>
      <c r="G59" s="11">
        <v>47</v>
      </c>
      <c r="H59" s="11">
        <v>0</v>
      </c>
      <c r="I59" s="11">
        <v>0</v>
      </c>
      <c r="J59" s="11">
        <f t="shared" si="1"/>
        <v>0</v>
      </c>
    </row>
    <row r="60" spans="1:10" ht="14.25" customHeight="1" x14ac:dyDescent="0.3">
      <c r="A60" s="11">
        <v>66</v>
      </c>
      <c r="B60" s="31" t="str">
        <f>HYPERLINK("http://dx.doi.org/10.1016/j.knosys.2024.112166","http://dx.doi.org/10.1016/j.knosys.2024.112166")</f>
        <v>http://dx.doi.org/10.1016/j.knosys.2024.112166</v>
      </c>
      <c r="C60" s="9">
        <v>2024</v>
      </c>
      <c r="D60" s="9" t="s">
        <v>287</v>
      </c>
      <c r="E60" s="9" t="s">
        <v>61</v>
      </c>
      <c r="G60" s="11">
        <v>57</v>
      </c>
      <c r="H60" s="11">
        <v>0</v>
      </c>
      <c r="I60" s="11">
        <v>0</v>
      </c>
      <c r="J60" s="11">
        <f t="shared" si="1"/>
        <v>0</v>
      </c>
    </row>
    <row r="61" spans="1:10" ht="14.25" customHeight="1" x14ac:dyDescent="0.3">
      <c r="A61" s="11">
        <v>52</v>
      </c>
      <c r="B61" s="31" t="str">
        <f>HYPERLINK("http://dx.doi.org/10.1016/j.ipm.2025.104143","http://dx.doi.org/10.1016/j.ipm.2025.104143")</f>
        <v>http://dx.doi.org/10.1016/j.ipm.2025.104143</v>
      </c>
      <c r="C61" s="9">
        <v>2025</v>
      </c>
      <c r="D61" s="9" t="s">
        <v>106</v>
      </c>
      <c r="E61" s="9" t="s">
        <v>43</v>
      </c>
      <c r="G61" s="11">
        <v>88</v>
      </c>
      <c r="H61" s="11">
        <v>0</v>
      </c>
      <c r="I61" s="11">
        <v>0</v>
      </c>
      <c r="J61" s="11">
        <f t="shared" si="1"/>
        <v>0</v>
      </c>
    </row>
    <row r="62" spans="1:10" ht="14.25" customHeight="1" x14ac:dyDescent="0.3">
      <c r="A62" s="11">
        <v>55</v>
      </c>
      <c r="B62" s="31" t="str">
        <f>HYPERLINK("http://dx.doi.org/10.1007/s10796-024-10540-8","http://dx.doi.org/10.1007/s10796-024-10540-8")</f>
        <v>http://dx.doi.org/10.1007/s10796-024-10540-8</v>
      </c>
      <c r="C62" s="9">
        <v>2024</v>
      </c>
      <c r="D62" s="9" t="s">
        <v>175</v>
      </c>
      <c r="E62" s="9" t="s">
        <v>176</v>
      </c>
      <c r="G62" s="11">
        <v>46</v>
      </c>
      <c r="H62" s="11">
        <v>0</v>
      </c>
      <c r="I62" s="11">
        <v>0</v>
      </c>
      <c r="J62" s="11">
        <f t="shared" si="1"/>
        <v>0</v>
      </c>
    </row>
    <row r="63" spans="1:10" ht="14.25" customHeight="1" x14ac:dyDescent="0.3">
      <c r="A63" s="11">
        <v>12</v>
      </c>
      <c r="B63" s="31" t="str">
        <f>HYPERLINK("http://dx.doi.org/10.1016/j.eswa.2025.127555","http://dx.doi.org/10.1016/j.eswa.2025.127555")</f>
        <v>http://dx.doi.org/10.1016/j.eswa.2025.127555</v>
      </c>
      <c r="C63" s="9">
        <v>2025</v>
      </c>
      <c r="D63" s="9" t="s">
        <v>249</v>
      </c>
      <c r="E63" s="9" t="s">
        <v>34</v>
      </c>
      <c r="G63" s="11">
        <v>36</v>
      </c>
      <c r="H63" s="11">
        <v>0</v>
      </c>
      <c r="I63" s="11">
        <v>0</v>
      </c>
      <c r="J63" s="11">
        <f t="shared" si="1"/>
        <v>0</v>
      </c>
    </row>
    <row r="64" spans="1:10" ht="14.25" customHeight="1" x14ac:dyDescent="0.3">
      <c r="A64" s="11">
        <v>30</v>
      </c>
      <c r="B64" s="31" t="str">
        <f>HYPERLINK("http://dx.doi.org/10.1016/j.eswa.2025.128364","http://dx.doi.org/10.1016/j.eswa.2025.128364")</f>
        <v>http://dx.doi.org/10.1016/j.eswa.2025.128364</v>
      </c>
      <c r="C64" s="9">
        <v>2025</v>
      </c>
      <c r="D64" s="9" t="s">
        <v>268</v>
      </c>
      <c r="E64" s="9" t="s">
        <v>34</v>
      </c>
      <c r="G64" s="11">
        <v>79</v>
      </c>
      <c r="H64" s="11">
        <v>0</v>
      </c>
      <c r="I64" s="11">
        <v>0</v>
      </c>
      <c r="J64" s="11">
        <f t="shared" si="1"/>
        <v>0</v>
      </c>
    </row>
    <row r="65" spans="1:10" ht="14.25" customHeight="1" x14ac:dyDescent="0.3">
      <c r="A65" s="11">
        <v>51</v>
      </c>
      <c r="B65" s="31" t="str">
        <f>HYPERLINK("http://dx.doi.org/10.1016/j.ipm.2024.104043","http://dx.doi.org/10.1016/j.ipm.2024.104043")</f>
        <v>http://dx.doi.org/10.1016/j.ipm.2024.104043</v>
      </c>
      <c r="C65" s="9">
        <v>2025</v>
      </c>
      <c r="D65" s="9" t="s">
        <v>276</v>
      </c>
      <c r="E65" s="9" t="s">
        <v>43</v>
      </c>
      <c r="G65" s="11">
        <v>84</v>
      </c>
      <c r="H65" s="11">
        <v>0</v>
      </c>
      <c r="I65" s="11">
        <v>0</v>
      </c>
      <c r="J65" s="11">
        <f t="shared" si="1"/>
        <v>0</v>
      </c>
    </row>
    <row r="66" spans="1:10" ht="14.25" customHeight="1" x14ac:dyDescent="0.3">
      <c r="A66" s="11">
        <v>19</v>
      </c>
      <c r="B66" s="31" t="str">
        <f>HYPERLINK("http://dx.doi.org/10.1016/j.eswa.2025.128191","http://dx.doi.org/10.1016/j.eswa.2025.128191")</f>
        <v>http://dx.doi.org/10.1016/j.eswa.2025.128191</v>
      </c>
      <c r="C66" s="9">
        <v>2025</v>
      </c>
      <c r="D66" s="9" t="s">
        <v>20502</v>
      </c>
      <c r="E66" s="9" t="s">
        <v>34</v>
      </c>
      <c r="G66" s="11">
        <v>47</v>
      </c>
      <c r="H66" s="11">
        <v>0</v>
      </c>
      <c r="I66" s="11">
        <v>0</v>
      </c>
      <c r="J66" s="11">
        <f t="shared" ref="J66:J72" si="2">H66/(2025-C66+1)</f>
        <v>0</v>
      </c>
    </row>
    <row r="67" spans="1:10" ht="14.25" customHeight="1" x14ac:dyDescent="0.3">
      <c r="A67" s="11">
        <v>31</v>
      </c>
      <c r="B67" s="31" t="str">
        <f>HYPERLINK("http://dx.doi.org/10.1016/j.eswa.2025.127188","http://dx.doi.org/10.1016/j.eswa.2025.127188")</f>
        <v>http://dx.doi.org/10.1016/j.eswa.2025.127188</v>
      </c>
      <c r="C67" s="9">
        <v>2025</v>
      </c>
      <c r="D67" s="9" t="s">
        <v>357</v>
      </c>
      <c r="E67" s="9" t="s">
        <v>34</v>
      </c>
      <c r="G67" s="11">
        <v>79</v>
      </c>
      <c r="H67" s="11">
        <v>0</v>
      </c>
      <c r="I67" s="11">
        <v>0</v>
      </c>
      <c r="J67" s="11">
        <f t="shared" si="2"/>
        <v>0</v>
      </c>
    </row>
    <row r="68" spans="1:10" ht="14.25" customHeight="1" x14ac:dyDescent="0.3">
      <c r="A68" s="11">
        <v>7</v>
      </c>
      <c r="B68" s="31" t="str">
        <f>HYPERLINK("http://dx.doi.org/10.1016/j.chb.2024.108543","http://dx.doi.org/10.1016/j.chb.2024.108543")</f>
        <v>http://dx.doi.org/10.1016/j.chb.2024.108543</v>
      </c>
      <c r="C68" s="9">
        <v>2025</v>
      </c>
      <c r="D68" s="9" t="s">
        <v>410</v>
      </c>
      <c r="E68" s="9" t="s">
        <v>132</v>
      </c>
      <c r="G68" s="11">
        <v>92</v>
      </c>
      <c r="H68" s="11">
        <v>0</v>
      </c>
      <c r="I68" s="11">
        <v>0</v>
      </c>
      <c r="J68" s="11">
        <f t="shared" si="2"/>
        <v>0</v>
      </c>
    </row>
    <row r="69" spans="1:10" ht="14.25" customHeight="1" x14ac:dyDescent="0.3">
      <c r="A69" s="11">
        <v>58</v>
      </c>
      <c r="B69" s="31" t="str">
        <f>HYPERLINK("http://dx.doi.org/10.1016/j.ijhcs.2025.103468","http://dx.doi.org/10.1016/j.ijhcs.2025.103468")</f>
        <v>http://dx.doi.org/10.1016/j.ijhcs.2025.103468</v>
      </c>
      <c r="C69" s="9">
        <v>2025</v>
      </c>
      <c r="D69" s="9" t="s">
        <v>49</v>
      </c>
      <c r="E69" s="9" t="s">
        <v>50</v>
      </c>
      <c r="G69" s="11">
        <v>105</v>
      </c>
      <c r="H69" s="11">
        <v>0</v>
      </c>
      <c r="I69" s="11">
        <v>0</v>
      </c>
      <c r="J69" s="11">
        <f t="shared" si="2"/>
        <v>0</v>
      </c>
    </row>
    <row r="70" spans="1:10" ht="14.25" customHeight="1" x14ac:dyDescent="0.3">
      <c r="A70" s="11">
        <v>16</v>
      </c>
      <c r="B70" s="31" t="str">
        <f>HYPERLINK("http://dx.doi.org/10.1016/j.eswa.2025.128544","http://dx.doi.org/10.1016/j.eswa.2025.128544")</f>
        <v>http://dx.doi.org/10.1016/j.eswa.2025.128544</v>
      </c>
      <c r="C70" s="9">
        <v>2025</v>
      </c>
      <c r="D70" s="9" t="s">
        <v>351</v>
      </c>
      <c r="E70" s="9" t="s">
        <v>34</v>
      </c>
      <c r="G70" s="11">
        <v>42</v>
      </c>
      <c r="H70" s="11">
        <v>0</v>
      </c>
      <c r="I70" s="11">
        <v>0</v>
      </c>
      <c r="J70" s="11">
        <f t="shared" si="2"/>
        <v>0</v>
      </c>
    </row>
    <row r="71" spans="1:10" ht="14.25" customHeight="1" x14ac:dyDescent="0.3">
      <c r="A71" s="11">
        <v>59</v>
      </c>
      <c r="B71" s="31" t="str">
        <f>HYPERLINK("http://dx.doi.org/10.1016/j.ijinfomgt.2025.102910","http://dx.doi.org/10.1016/j.ijinfomgt.2025.102910")</f>
        <v>http://dx.doi.org/10.1016/j.ijinfomgt.2025.102910</v>
      </c>
      <c r="C71" s="9">
        <v>2025</v>
      </c>
      <c r="D71" s="9" t="s">
        <v>431</v>
      </c>
      <c r="E71" s="9" t="s">
        <v>432</v>
      </c>
      <c r="G71" s="11">
        <v>108</v>
      </c>
      <c r="H71" s="11">
        <v>0</v>
      </c>
      <c r="I71" s="11">
        <v>0</v>
      </c>
      <c r="J71" s="11">
        <f t="shared" si="2"/>
        <v>0</v>
      </c>
    </row>
    <row r="72" spans="1:10" ht="14.25" customHeight="1" x14ac:dyDescent="0.3">
      <c r="C72" s="9"/>
      <c r="J72" s="11">
        <f t="shared" si="2"/>
        <v>0</v>
      </c>
    </row>
    <row r="73" spans="1:10" ht="14.25" customHeight="1" x14ac:dyDescent="0.3">
      <c r="C73" s="9"/>
    </row>
    <row r="74" spans="1:10" ht="14.25" customHeight="1" x14ac:dyDescent="0.3">
      <c r="C74" s="9"/>
    </row>
    <row r="75" spans="1:10" ht="14.25" customHeight="1" x14ac:dyDescent="0.3">
      <c r="C75" s="9"/>
    </row>
    <row r="76" spans="1:10" ht="14.25" customHeight="1" x14ac:dyDescent="0.3">
      <c r="C76" s="9"/>
    </row>
    <row r="77" spans="1:10" ht="14.25" customHeight="1" x14ac:dyDescent="0.3">
      <c r="C77" s="9"/>
    </row>
    <row r="78" spans="1:10" ht="14.25" customHeight="1" x14ac:dyDescent="0.3">
      <c r="C78" s="9"/>
    </row>
    <row r="79" spans="1:10" ht="14.25" customHeight="1" x14ac:dyDescent="0.3">
      <c r="C79" s="9"/>
    </row>
    <row r="80" spans="1:10" ht="14.25" customHeight="1" x14ac:dyDescent="0.3">
      <c r="C80" s="9"/>
    </row>
    <row r="81" spans="3:3" ht="14.25" customHeight="1" x14ac:dyDescent="0.3">
      <c r="C81" s="9"/>
    </row>
    <row r="82" spans="3:3" ht="14.25" customHeight="1" x14ac:dyDescent="0.3">
      <c r="C82" s="9"/>
    </row>
    <row r="83" spans="3:3" ht="14.25" customHeight="1" x14ac:dyDescent="0.3">
      <c r="C83" s="9"/>
    </row>
    <row r="84" spans="3:3" ht="14.25" customHeight="1" x14ac:dyDescent="0.3">
      <c r="C84" s="9"/>
    </row>
    <row r="85" spans="3:3" ht="14.25" customHeight="1" x14ac:dyDescent="0.3">
      <c r="C85" s="9"/>
    </row>
    <row r="86" spans="3:3" ht="14.25" customHeight="1" x14ac:dyDescent="0.3">
      <c r="C86" s="9"/>
    </row>
    <row r="87" spans="3:3" ht="14.25" customHeight="1" x14ac:dyDescent="0.3">
      <c r="C87" s="9"/>
    </row>
    <row r="88" spans="3:3" ht="14.25" customHeight="1" x14ac:dyDescent="0.3">
      <c r="C88" s="9"/>
    </row>
    <row r="89" spans="3:3" ht="14.25" customHeight="1" x14ac:dyDescent="0.3">
      <c r="C89" s="9"/>
    </row>
    <row r="90" spans="3:3" ht="14.25" customHeight="1" x14ac:dyDescent="0.3">
      <c r="C90" s="9"/>
    </row>
    <row r="91" spans="3:3" ht="14.25" customHeight="1" x14ac:dyDescent="0.3">
      <c r="C91" s="9"/>
    </row>
    <row r="92" spans="3:3" ht="14.25" customHeight="1" x14ac:dyDescent="0.3">
      <c r="C92" s="9"/>
    </row>
    <row r="93" spans="3:3" ht="14.25" customHeight="1" x14ac:dyDescent="0.3">
      <c r="C93" s="9"/>
    </row>
    <row r="94" spans="3:3" ht="14.25" customHeight="1" x14ac:dyDescent="0.3">
      <c r="C94" s="9"/>
    </row>
    <row r="95" spans="3:3" ht="14.25" customHeight="1" x14ac:dyDescent="0.3">
      <c r="C95" s="9"/>
    </row>
    <row r="96" spans="3:3" ht="14.25" customHeight="1" x14ac:dyDescent="0.3">
      <c r="C96" s="9"/>
    </row>
    <row r="97" spans="3:3" ht="14.25" customHeight="1" x14ac:dyDescent="0.3">
      <c r="C97" s="9"/>
    </row>
    <row r="98" spans="3:3" ht="14.25" customHeight="1" x14ac:dyDescent="0.3">
      <c r="C98" s="9"/>
    </row>
    <row r="99" spans="3:3" ht="14.25" customHeight="1" x14ac:dyDescent="0.3">
      <c r="C99" s="9"/>
    </row>
    <row r="100" spans="3:3" ht="14.25" customHeight="1" x14ac:dyDescent="0.3">
      <c r="C100" s="9"/>
    </row>
    <row r="101" spans="3:3" ht="14.25" customHeight="1" x14ac:dyDescent="0.3">
      <c r="C101" s="9"/>
    </row>
    <row r="102" spans="3:3" ht="14.25" customHeight="1" x14ac:dyDescent="0.3">
      <c r="C102" s="9"/>
    </row>
    <row r="103" spans="3:3" ht="14.25" customHeight="1" x14ac:dyDescent="0.3">
      <c r="C103" s="9"/>
    </row>
    <row r="104" spans="3:3" ht="14.25" customHeight="1" x14ac:dyDescent="0.3">
      <c r="C104" s="9"/>
    </row>
    <row r="105" spans="3:3" ht="14.25" customHeight="1" x14ac:dyDescent="0.3">
      <c r="C105" s="9"/>
    </row>
    <row r="106" spans="3:3" ht="14.25" customHeight="1" x14ac:dyDescent="0.3">
      <c r="C106" s="9"/>
    </row>
    <row r="107" spans="3:3" ht="14.25" customHeight="1" x14ac:dyDescent="0.3">
      <c r="C107" s="9"/>
    </row>
    <row r="108" spans="3:3" ht="14.25" customHeight="1" x14ac:dyDescent="0.3">
      <c r="C108" s="9"/>
    </row>
    <row r="109" spans="3:3" ht="14.25" customHeight="1" x14ac:dyDescent="0.3">
      <c r="C109" s="9"/>
    </row>
    <row r="110" spans="3:3" ht="14.25" customHeight="1" x14ac:dyDescent="0.3">
      <c r="C110" s="9"/>
    </row>
    <row r="111" spans="3:3" ht="14.25" customHeight="1" x14ac:dyDescent="0.3">
      <c r="C111" s="9"/>
    </row>
    <row r="112" spans="3:3" ht="14.25" customHeight="1" x14ac:dyDescent="0.3">
      <c r="C112" s="9"/>
    </row>
    <row r="113" spans="3:3" ht="14.25" customHeight="1" x14ac:dyDescent="0.3">
      <c r="C113" s="9"/>
    </row>
    <row r="114" spans="3:3" ht="14.25" customHeight="1" x14ac:dyDescent="0.3">
      <c r="C114" s="9"/>
    </row>
    <row r="115" spans="3:3" ht="14.25" customHeight="1" x14ac:dyDescent="0.3">
      <c r="C115" s="9"/>
    </row>
    <row r="116" spans="3:3" ht="14.25" customHeight="1" x14ac:dyDescent="0.3">
      <c r="C116" s="9"/>
    </row>
    <row r="117" spans="3:3" ht="14.25" customHeight="1" x14ac:dyDescent="0.3">
      <c r="C117" s="9"/>
    </row>
    <row r="118" spans="3:3" ht="14.25" customHeight="1" x14ac:dyDescent="0.3">
      <c r="C118" s="9"/>
    </row>
    <row r="119" spans="3:3" ht="14.25" customHeight="1" x14ac:dyDescent="0.3">
      <c r="C119" s="9"/>
    </row>
    <row r="120" spans="3:3" ht="14.25" customHeight="1" x14ac:dyDescent="0.3">
      <c r="C120" s="9"/>
    </row>
    <row r="121" spans="3:3" ht="14.25" customHeight="1" x14ac:dyDescent="0.3">
      <c r="C121" s="9"/>
    </row>
    <row r="122" spans="3:3" ht="14.25" customHeight="1" x14ac:dyDescent="0.3">
      <c r="C122" s="9"/>
    </row>
    <row r="123" spans="3:3" ht="14.25" customHeight="1" x14ac:dyDescent="0.3">
      <c r="C123" s="9"/>
    </row>
    <row r="124" spans="3:3" ht="14.25" customHeight="1" x14ac:dyDescent="0.3">
      <c r="C124" s="9"/>
    </row>
    <row r="125" spans="3:3" ht="14.25" customHeight="1" x14ac:dyDescent="0.3">
      <c r="C125" s="9"/>
    </row>
    <row r="126" spans="3:3" ht="14.25" customHeight="1" x14ac:dyDescent="0.3">
      <c r="C126" s="9"/>
    </row>
    <row r="127" spans="3:3" ht="14.25" customHeight="1" x14ac:dyDescent="0.3">
      <c r="C127" s="9"/>
    </row>
    <row r="128" spans="3:3" ht="14.25" customHeight="1" x14ac:dyDescent="0.3">
      <c r="C128" s="9"/>
    </row>
    <row r="129" spans="3:3" ht="14.25" customHeight="1" x14ac:dyDescent="0.3">
      <c r="C129" s="9"/>
    </row>
    <row r="130" spans="3:3" ht="14.25" customHeight="1" x14ac:dyDescent="0.3">
      <c r="C130" s="9"/>
    </row>
    <row r="131" spans="3:3" ht="14.25" customHeight="1" x14ac:dyDescent="0.3">
      <c r="C131" s="9"/>
    </row>
    <row r="132" spans="3:3" ht="14.25" customHeight="1" x14ac:dyDescent="0.3">
      <c r="C132" s="9"/>
    </row>
    <row r="133" spans="3:3" ht="14.25" customHeight="1" x14ac:dyDescent="0.3">
      <c r="C133" s="9"/>
    </row>
    <row r="134" spans="3:3" ht="14.25" customHeight="1" x14ac:dyDescent="0.3">
      <c r="C134" s="9"/>
    </row>
    <row r="135" spans="3:3" ht="14.25" customHeight="1" x14ac:dyDescent="0.3">
      <c r="C135" s="9"/>
    </row>
    <row r="136" spans="3:3" ht="14.25" customHeight="1" x14ac:dyDescent="0.3">
      <c r="C136" s="9"/>
    </row>
    <row r="137" spans="3:3" ht="14.25" customHeight="1" x14ac:dyDescent="0.3">
      <c r="C137" s="9"/>
    </row>
    <row r="138" spans="3:3" ht="14.25" customHeight="1" x14ac:dyDescent="0.3">
      <c r="C138" s="9"/>
    </row>
    <row r="139" spans="3:3" ht="14.25" customHeight="1" x14ac:dyDescent="0.3">
      <c r="C139" s="9"/>
    </row>
    <row r="140" spans="3:3" ht="14.25" customHeight="1" x14ac:dyDescent="0.3">
      <c r="C140" s="9"/>
    </row>
    <row r="141" spans="3:3" ht="14.25" customHeight="1" x14ac:dyDescent="0.3">
      <c r="C141" s="9"/>
    </row>
    <row r="142" spans="3:3" ht="14.25" customHeight="1" x14ac:dyDescent="0.3">
      <c r="C142" s="9"/>
    </row>
    <row r="143" spans="3:3" ht="14.25" customHeight="1" x14ac:dyDescent="0.3">
      <c r="C143" s="9"/>
    </row>
    <row r="144" spans="3:3" ht="14.25" customHeight="1" x14ac:dyDescent="0.3">
      <c r="C144" s="9"/>
    </row>
    <row r="145" spans="3:3" ht="14.25" customHeight="1" x14ac:dyDescent="0.3">
      <c r="C145" s="9"/>
    </row>
    <row r="146" spans="3:3" ht="14.25" customHeight="1" x14ac:dyDescent="0.3">
      <c r="C146" s="9"/>
    </row>
    <row r="147" spans="3:3" ht="14.25" customHeight="1" x14ac:dyDescent="0.3">
      <c r="C147" s="9"/>
    </row>
    <row r="148" spans="3:3" ht="14.25" customHeight="1" x14ac:dyDescent="0.3">
      <c r="C148" s="9"/>
    </row>
    <row r="149" spans="3:3" ht="14.25" customHeight="1" x14ac:dyDescent="0.3">
      <c r="C149" s="9"/>
    </row>
    <row r="150" spans="3:3" ht="14.25" customHeight="1" x14ac:dyDescent="0.3">
      <c r="C150" s="9"/>
    </row>
    <row r="151" spans="3:3" ht="14.25" customHeight="1" x14ac:dyDescent="0.3">
      <c r="C151" s="9"/>
    </row>
    <row r="152" spans="3:3" ht="14.25" customHeight="1" x14ac:dyDescent="0.3">
      <c r="C152" s="9"/>
    </row>
    <row r="153" spans="3:3" ht="14.25" customHeight="1" x14ac:dyDescent="0.3">
      <c r="C153" s="9"/>
    </row>
    <row r="154" spans="3:3" ht="14.25" customHeight="1" x14ac:dyDescent="0.3">
      <c r="C154" s="9"/>
    </row>
    <row r="155" spans="3:3" ht="14.25" customHeight="1" x14ac:dyDescent="0.3">
      <c r="C155" s="9"/>
    </row>
    <row r="156" spans="3:3" ht="14.25" customHeight="1" x14ac:dyDescent="0.3">
      <c r="C156" s="9"/>
    </row>
    <row r="157" spans="3:3" ht="14.25" customHeight="1" x14ac:dyDescent="0.3">
      <c r="C157" s="9"/>
    </row>
    <row r="158" spans="3:3" ht="14.25" customHeight="1" x14ac:dyDescent="0.3">
      <c r="C158" s="9"/>
    </row>
    <row r="159" spans="3:3" ht="14.25" customHeight="1" x14ac:dyDescent="0.3">
      <c r="C159" s="9"/>
    </row>
    <row r="160" spans="3:3" ht="14.25" customHeight="1" x14ac:dyDescent="0.3">
      <c r="C160" s="9"/>
    </row>
    <row r="161" spans="3:3" ht="14.25" customHeight="1" x14ac:dyDescent="0.3">
      <c r="C161" s="9"/>
    </row>
    <row r="162" spans="3:3" ht="14.25" customHeight="1" x14ac:dyDescent="0.3">
      <c r="C162" s="9"/>
    </row>
    <row r="163" spans="3:3" ht="14.25" customHeight="1" x14ac:dyDescent="0.3">
      <c r="C163" s="9"/>
    </row>
    <row r="164" spans="3:3" ht="14.25" customHeight="1" x14ac:dyDescent="0.3">
      <c r="C164" s="9"/>
    </row>
    <row r="165" spans="3:3" ht="14.25" customHeight="1" x14ac:dyDescent="0.3">
      <c r="C165" s="9"/>
    </row>
    <row r="166" spans="3:3" ht="14.25" customHeight="1" x14ac:dyDescent="0.3">
      <c r="C166" s="9"/>
    </row>
    <row r="167" spans="3:3" ht="14.25" customHeight="1" x14ac:dyDescent="0.3">
      <c r="C167" s="9"/>
    </row>
    <row r="168" spans="3:3" ht="14.25" customHeight="1" x14ac:dyDescent="0.3">
      <c r="C168" s="9"/>
    </row>
    <row r="169" spans="3:3" ht="14.25" customHeight="1" x14ac:dyDescent="0.3">
      <c r="C169" s="9"/>
    </row>
    <row r="170" spans="3:3" ht="14.25" customHeight="1" x14ac:dyDescent="0.3">
      <c r="C170" s="9"/>
    </row>
    <row r="171" spans="3:3" ht="14.25" customHeight="1" x14ac:dyDescent="0.3">
      <c r="C171" s="9"/>
    </row>
    <row r="172" spans="3:3" ht="14.25" customHeight="1" x14ac:dyDescent="0.3">
      <c r="C172" s="9"/>
    </row>
    <row r="173" spans="3:3" ht="14.25" customHeight="1" x14ac:dyDescent="0.3">
      <c r="C173" s="9"/>
    </row>
    <row r="174" spans="3:3" ht="14.25" customHeight="1" x14ac:dyDescent="0.3">
      <c r="C174" s="9"/>
    </row>
    <row r="175" spans="3:3" ht="14.25" customHeight="1" x14ac:dyDescent="0.3">
      <c r="C175" s="9"/>
    </row>
    <row r="176" spans="3:3" ht="14.25" customHeight="1" x14ac:dyDescent="0.3">
      <c r="C176" s="9"/>
    </row>
    <row r="177" spans="3:3" ht="14.25" customHeight="1" x14ac:dyDescent="0.3">
      <c r="C177" s="9"/>
    </row>
    <row r="178" spans="3:3" ht="14.25" customHeight="1" x14ac:dyDescent="0.3">
      <c r="C178" s="9"/>
    </row>
    <row r="179" spans="3:3" ht="14.25" customHeight="1" x14ac:dyDescent="0.3">
      <c r="C179" s="9"/>
    </row>
    <row r="180" spans="3:3" ht="14.25" customHeight="1" x14ac:dyDescent="0.3">
      <c r="C180" s="9"/>
    </row>
    <row r="181" spans="3:3" ht="14.25" customHeight="1" x14ac:dyDescent="0.3">
      <c r="C181" s="9"/>
    </row>
    <row r="182" spans="3:3" ht="14.25" customHeight="1" x14ac:dyDescent="0.3">
      <c r="C182" s="9"/>
    </row>
    <row r="183" spans="3:3" ht="14.25" customHeight="1" x14ac:dyDescent="0.3">
      <c r="C183" s="9"/>
    </row>
    <row r="184" spans="3:3" ht="14.25" customHeight="1" x14ac:dyDescent="0.3">
      <c r="C184" s="9"/>
    </row>
    <row r="185" spans="3:3" ht="14.25" customHeight="1" x14ac:dyDescent="0.3">
      <c r="C185" s="9"/>
    </row>
    <row r="186" spans="3:3" ht="14.25" customHeight="1" x14ac:dyDescent="0.3">
      <c r="C186" s="9"/>
    </row>
    <row r="187" spans="3:3" ht="14.25" customHeight="1" x14ac:dyDescent="0.3">
      <c r="C187" s="9"/>
    </row>
    <row r="188" spans="3:3" ht="14.25" customHeight="1" x14ac:dyDescent="0.3">
      <c r="C188" s="9"/>
    </row>
    <row r="189" spans="3:3" ht="14.25" customHeight="1" x14ac:dyDescent="0.3">
      <c r="C189" s="9"/>
    </row>
    <row r="190" spans="3:3" ht="14.25" customHeight="1" x14ac:dyDescent="0.3">
      <c r="C190" s="9"/>
    </row>
    <row r="191" spans="3:3" ht="14.25" customHeight="1" x14ac:dyDescent="0.3">
      <c r="C191" s="9"/>
    </row>
    <row r="192" spans="3:3" ht="14.25" customHeight="1" x14ac:dyDescent="0.3">
      <c r="C192" s="9"/>
    </row>
    <row r="193" spans="3:3" ht="14.25" customHeight="1" x14ac:dyDescent="0.3">
      <c r="C193" s="9"/>
    </row>
    <row r="194" spans="3:3" ht="14.25" customHeight="1" x14ac:dyDescent="0.3">
      <c r="C194" s="9"/>
    </row>
    <row r="195" spans="3:3" ht="14.25" customHeight="1" x14ac:dyDescent="0.3">
      <c r="C195" s="9"/>
    </row>
    <row r="196" spans="3:3" ht="14.25" customHeight="1" x14ac:dyDescent="0.3">
      <c r="C196" s="9"/>
    </row>
    <row r="197" spans="3:3" ht="14.25" customHeight="1" x14ac:dyDescent="0.3">
      <c r="C197" s="9"/>
    </row>
    <row r="198" spans="3:3" ht="14.25" customHeight="1" x14ac:dyDescent="0.3">
      <c r="C198" s="9"/>
    </row>
    <row r="199" spans="3:3" ht="14.25" customHeight="1" x14ac:dyDescent="0.3">
      <c r="C199" s="9"/>
    </row>
    <row r="200" spans="3:3" ht="14.25" customHeight="1" x14ac:dyDescent="0.3">
      <c r="C200" s="9"/>
    </row>
    <row r="201" spans="3:3" ht="14.25" customHeight="1" x14ac:dyDescent="0.3">
      <c r="C201" s="9"/>
    </row>
    <row r="202" spans="3:3" ht="14.25" customHeight="1" x14ac:dyDescent="0.3">
      <c r="C202" s="9"/>
    </row>
    <row r="203" spans="3:3" ht="14.25" customHeight="1" x14ac:dyDescent="0.3">
      <c r="C203" s="9"/>
    </row>
    <row r="204" spans="3:3" ht="14.25" customHeight="1" x14ac:dyDescent="0.3">
      <c r="C204" s="9"/>
    </row>
    <row r="205" spans="3:3" ht="14.25" customHeight="1" x14ac:dyDescent="0.3">
      <c r="C205" s="9"/>
    </row>
    <row r="206" spans="3:3" ht="14.25" customHeight="1" x14ac:dyDescent="0.3">
      <c r="C206" s="9"/>
    </row>
    <row r="207" spans="3:3" ht="14.25" customHeight="1" x14ac:dyDescent="0.3">
      <c r="C207" s="9"/>
    </row>
    <row r="208" spans="3:3" ht="14.25" customHeight="1" x14ac:dyDescent="0.3">
      <c r="C208" s="9"/>
    </row>
    <row r="209" spans="3:3" ht="14.25" customHeight="1" x14ac:dyDescent="0.3">
      <c r="C209" s="9"/>
    </row>
    <row r="210" spans="3:3" ht="14.25" customHeight="1" x14ac:dyDescent="0.3">
      <c r="C210" s="9"/>
    </row>
    <row r="211" spans="3:3" ht="14.25" customHeight="1" x14ac:dyDescent="0.3">
      <c r="C211" s="9"/>
    </row>
    <row r="212" spans="3:3" ht="14.25" customHeight="1" x14ac:dyDescent="0.3">
      <c r="C212" s="9"/>
    </row>
    <row r="213" spans="3:3" ht="14.25" customHeight="1" x14ac:dyDescent="0.3">
      <c r="C213" s="9"/>
    </row>
    <row r="214" spans="3:3" ht="14.25" customHeight="1" x14ac:dyDescent="0.3">
      <c r="C214" s="9"/>
    </row>
    <row r="215" spans="3:3" ht="14.25" customHeight="1" x14ac:dyDescent="0.3">
      <c r="C215" s="9"/>
    </row>
    <row r="216" spans="3:3" ht="14.25" customHeight="1" x14ac:dyDescent="0.3">
      <c r="C216" s="9"/>
    </row>
    <row r="217" spans="3:3" ht="14.25" customHeight="1" x14ac:dyDescent="0.3">
      <c r="C217" s="9"/>
    </row>
    <row r="218" spans="3:3" ht="14.25" customHeight="1" x14ac:dyDescent="0.3">
      <c r="C218" s="9"/>
    </row>
    <row r="219" spans="3:3" ht="14.25" customHeight="1" x14ac:dyDescent="0.3">
      <c r="C219" s="9"/>
    </row>
    <row r="220" spans="3:3" ht="14.25" customHeight="1" x14ac:dyDescent="0.3">
      <c r="C220" s="9"/>
    </row>
    <row r="221" spans="3:3" ht="14.25" customHeight="1" x14ac:dyDescent="0.3">
      <c r="C221" s="9"/>
    </row>
    <row r="222" spans="3:3" ht="14.25" customHeight="1" x14ac:dyDescent="0.3">
      <c r="C222" s="9"/>
    </row>
    <row r="223" spans="3:3" ht="14.25" customHeight="1" x14ac:dyDescent="0.3">
      <c r="C223" s="9"/>
    </row>
    <row r="224" spans="3:3" ht="14.25" customHeight="1" x14ac:dyDescent="0.3">
      <c r="C224" s="9"/>
    </row>
    <row r="225" spans="3:3" ht="14.25" customHeight="1" x14ac:dyDescent="0.3">
      <c r="C225" s="9"/>
    </row>
    <row r="226" spans="3:3" ht="14.25" customHeight="1" x14ac:dyDescent="0.3">
      <c r="C226" s="9"/>
    </row>
    <row r="227" spans="3:3" ht="14.25" customHeight="1" x14ac:dyDescent="0.3">
      <c r="C227" s="9"/>
    </row>
    <row r="228" spans="3:3" ht="14.25" customHeight="1" x14ac:dyDescent="0.3">
      <c r="C228" s="9"/>
    </row>
    <row r="229" spans="3:3" ht="14.25" customHeight="1" x14ac:dyDescent="0.3">
      <c r="C229" s="9"/>
    </row>
    <row r="230" spans="3:3" ht="14.25" customHeight="1" x14ac:dyDescent="0.3">
      <c r="C230" s="9"/>
    </row>
    <row r="231" spans="3:3" ht="14.25" customHeight="1" x14ac:dyDescent="0.3">
      <c r="C231" s="9"/>
    </row>
    <row r="232" spans="3:3" ht="14.25" customHeight="1" x14ac:dyDescent="0.3">
      <c r="C232" s="9"/>
    </row>
    <row r="233" spans="3:3" ht="14.25" customHeight="1" x14ac:dyDescent="0.3">
      <c r="C233" s="9"/>
    </row>
    <row r="234" spans="3:3" ht="14.25" customHeight="1" x14ac:dyDescent="0.3">
      <c r="C234" s="9"/>
    </row>
    <row r="235" spans="3:3" ht="14.25" customHeight="1" x14ac:dyDescent="0.3">
      <c r="C235" s="9"/>
    </row>
    <row r="236" spans="3:3" ht="14.25" customHeight="1" x14ac:dyDescent="0.3">
      <c r="C236" s="9"/>
    </row>
    <row r="237" spans="3:3" ht="14.25" customHeight="1" x14ac:dyDescent="0.3">
      <c r="C237" s="9"/>
    </row>
    <row r="238" spans="3:3" ht="14.25" customHeight="1" x14ac:dyDescent="0.3">
      <c r="C238" s="9"/>
    </row>
    <row r="239" spans="3:3" ht="14.25" customHeight="1" x14ac:dyDescent="0.3">
      <c r="C239" s="9"/>
    </row>
    <row r="240" spans="3:3" ht="14.25" customHeight="1" x14ac:dyDescent="0.3">
      <c r="C240" s="9"/>
    </row>
    <row r="241" spans="3:3" ht="14.25" customHeight="1" x14ac:dyDescent="0.3">
      <c r="C241" s="9"/>
    </row>
    <row r="242" spans="3:3" ht="14.25" customHeight="1" x14ac:dyDescent="0.3">
      <c r="C242" s="9"/>
    </row>
    <row r="243" spans="3:3" ht="14.25" customHeight="1" x14ac:dyDescent="0.3">
      <c r="C243" s="9"/>
    </row>
    <row r="244" spans="3:3" ht="14.25" customHeight="1" x14ac:dyDescent="0.3">
      <c r="C244" s="9"/>
    </row>
    <row r="245" spans="3:3" ht="14.25" customHeight="1" x14ac:dyDescent="0.3">
      <c r="C245" s="9"/>
    </row>
    <row r="246" spans="3:3" ht="14.25" customHeight="1" x14ac:dyDescent="0.3">
      <c r="C246" s="9"/>
    </row>
    <row r="247" spans="3:3" ht="14.25" customHeight="1" x14ac:dyDescent="0.3">
      <c r="C247" s="9"/>
    </row>
    <row r="248" spans="3:3" ht="14.25" customHeight="1" x14ac:dyDescent="0.3">
      <c r="C248" s="9"/>
    </row>
    <row r="249" spans="3:3" ht="14.25" customHeight="1" x14ac:dyDescent="0.3">
      <c r="C249" s="9"/>
    </row>
    <row r="250" spans="3:3" ht="14.25" customHeight="1" x14ac:dyDescent="0.3">
      <c r="C250" s="9"/>
    </row>
    <row r="251" spans="3:3" ht="14.25" customHeight="1" x14ac:dyDescent="0.3">
      <c r="C251" s="9"/>
    </row>
    <row r="252" spans="3:3" ht="14.25" customHeight="1" x14ac:dyDescent="0.3">
      <c r="C252" s="9"/>
    </row>
    <row r="253" spans="3:3" ht="14.25" customHeight="1" x14ac:dyDescent="0.3">
      <c r="C253" s="9"/>
    </row>
    <row r="254" spans="3:3" ht="14.25" customHeight="1" x14ac:dyDescent="0.3">
      <c r="C254" s="9"/>
    </row>
    <row r="255" spans="3:3" ht="14.25" customHeight="1" x14ac:dyDescent="0.3">
      <c r="C255" s="9"/>
    </row>
    <row r="256" spans="3:3" ht="14.25" customHeight="1" x14ac:dyDescent="0.3">
      <c r="C256" s="9"/>
    </row>
    <row r="257" spans="3:3" ht="14.25" customHeight="1" x14ac:dyDescent="0.3">
      <c r="C257" s="9"/>
    </row>
    <row r="258" spans="3:3" ht="14.25" customHeight="1" x14ac:dyDescent="0.3">
      <c r="C258" s="9"/>
    </row>
    <row r="259" spans="3:3" ht="14.25" customHeight="1" x14ac:dyDescent="0.3">
      <c r="C259" s="9"/>
    </row>
    <row r="260" spans="3:3" ht="14.25" customHeight="1" x14ac:dyDescent="0.3">
      <c r="C260" s="9"/>
    </row>
    <row r="261" spans="3:3" ht="14.25" customHeight="1" x14ac:dyDescent="0.3">
      <c r="C261" s="9"/>
    </row>
    <row r="262" spans="3:3" ht="14.25" customHeight="1" x14ac:dyDescent="0.3">
      <c r="C262" s="9"/>
    </row>
    <row r="263" spans="3:3" ht="14.25" customHeight="1" x14ac:dyDescent="0.3">
      <c r="C263" s="9"/>
    </row>
    <row r="264" spans="3:3" ht="14.25" customHeight="1" x14ac:dyDescent="0.3">
      <c r="C264" s="9"/>
    </row>
    <row r="265" spans="3:3" ht="14.25" customHeight="1" x14ac:dyDescent="0.3">
      <c r="C265" s="9"/>
    </row>
    <row r="266" spans="3:3" ht="14.25" customHeight="1" x14ac:dyDescent="0.3">
      <c r="C266" s="9"/>
    </row>
    <row r="267" spans="3:3" ht="14.25" customHeight="1" x14ac:dyDescent="0.3">
      <c r="C267" s="9"/>
    </row>
    <row r="268" spans="3:3" ht="14.25" customHeight="1" x14ac:dyDescent="0.3">
      <c r="C268" s="9"/>
    </row>
    <row r="269" spans="3:3" ht="14.25" customHeight="1" x14ac:dyDescent="0.3">
      <c r="C269" s="9"/>
    </row>
    <row r="270" spans="3:3" ht="14.25" customHeight="1" x14ac:dyDescent="0.3">
      <c r="C270" s="9"/>
    </row>
    <row r="271" spans="3:3" ht="14.25" customHeight="1" x14ac:dyDescent="0.3">
      <c r="C271" s="9"/>
    </row>
    <row r="272" spans="3:3" ht="14.25" customHeight="1" x14ac:dyDescent="0.3">
      <c r="C272" s="9"/>
    </row>
    <row r="273" spans="3:3" ht="14.25" customHeight="1" x14ac:dyDescent="0.3">
      <c r="C273" s="9"/>
    </row>
    <row r="274" spans="3:3" ht="14.25" customHeight="1" x14ac:dyDescent="0.3">
      <c r="C274" s="9"/>
    </row>
    <row r="275" spans="3:3" ht="14.25" customHeight="1" x14ac:dyDescent="0.3">
      <c r="C275" s="9"/>
    </row>
    <row r="276" spans="3:3" ht="14.25" customHeight="1" x14ac:dyDescent="0.3">
      <c r="C276" s="9"/>
    </row>
    <row r="277" spans="3:3" ht="14.25" customHeight="1" x14ac:dyDescent="0.3">
      <c r="C277" s="9"/>
    </row>
    <row r="278" spans="3:3" ht="14.25" customHeight="1" x14ac:dyDescent="0.3">
      <c r="C278" s="9"/>
    </row>
    <row r="279" spans="3:3" ht="14.25" customHeight="1" x14ac:dyDescent="0.3">
      <c r="C279" s="9"/>
    </row>
    <row r="280" spans="3:3" ht="14.25" customHeight="1" x14ac:dyDescent="0.3">
      <c r="C280" s="9"/>
    </row>
    <row r="281" spans="3:3" ht="14.25" customHeight="1" x14ac:dyDescent="0.3">
      <c r="C281" s="9"/>
    </row>
    <row r="282" spans="3:3" ht="14.25" customHeight="1" x14ac:dyDescent="0.3">
      <c r="C282" s="9"/>
    </row>
    <row r="283" spans="3:3" ht="14.25" customHeight="1" x14ac:dyDescent="0.3">
      <c r="C283" s="9"/>
    </row>
    <row r="284" spans="3:3" ht="14.25" customHeight="1" x14ac:dyDescent="0.3">
      <c r="C284" s="9"/>
    </row>
    <row r="285" spans="3:3" ht="14.25" customHeight="1" x14ac:dyDescent="0.3">
      <c r="C285" s="9"/>
    </row>
    <row r="286" spans="3:3" ht="14.25" customHeight="1" x14ac:dyDescent="0.3">
      <c r="C286" s="9"/>
    </row>
    <row r="287" spans="3:3" ht="14.25" customHeight="1" x14ac:dyDescent="0.3">
      <c r="C287" s="9"/>
    </row>
    <row r="288" spans="3:3" ht="14.25" customHeight="1" x14ac:dyDescent="0.3">
      <c r="C288" s="9"/>
    </row>
    <row r="289" spans="3:3" ht="14.25" customHeight="1" x14ac:dyDescent="0.3">
      <c r="C289" s="9"/>
    </row>
    <row r="290" spans="3:3" ht="14.25" customHeight="1" x14ac:dyDescent="0.3">
      <c r="C290" s="9"/>
    </row>
    <row r="291" spans="3:3" ht="14.25" customHeight="1" x14ac:dyDescent="0.3">
      <c r="C291" s="9"/>
    </row>
    <row r="292" spans="3:3" ht="14.25" customHeight="1" x14ac:dyDescent="0.3">
      <c r="C292" s="9"/>
    </row>
    <row r="293" spans="3:3" ht="14.25" customHeight="1" x14ac:dyDescent="0.3">
      <c r="C293" s="9"/>
    </row>
    <row r="294" spans="3:3" ht="14.25" customHeight="1" x14ac:dyDescent="0.3">
      <c r="C294" s="9"/>
    </row>
    <row r="295" spans="3:3" ht="14.25" customHeight="1" x14ac:dyDescent="0.3">
      <c r="C295" s="9"/>
    </row>
    <row r="296" spans="3:3" ht="14.25" customHeight="1" x14ac:dyDescent="0.3">
      <c r="C296" s="9"/>
    </row>
    <row r="297" spans="3:3" ht="14.25" customHeight="1" x14ac:dyDescent="0.3">
      <c r="C297" s="9"/>
    </row>
    <row r="298" spans="3:3" ht="14.25" customHeight="1" x14ac:dyDescent="0.3">
      <c r="C298" s="9"/>
    </row>
    <row r="299" spans="3:3" ht="14.25" customHeight="1" x14ac:dyDescent="0.3">
      <c r="C299" s="9"/>
    </row>
    <row r="300" spans="3:3" ht="14.25" customHeight="1" x14ac:dyDescent="0.3">
      <c r="C300" s="9"/>
    </row>
    <row r="301" spans="3:3" ht="14.25" customHeight="1" x14ac:dyDescent="0.3">
      <c r="C301" s="9"/>
    </row>
    <row r="302" spans="3:3" ht="14.25" customHeight="1" x14ac:dyDescent="0.3">
      <c r="C302" s="9"/>
    </row>
    <row r="303" spans="3:3" ht="14.25" customHeight="1" x14ac:dyDescent="0.3">
      <c r="C303" s="9"/>
    </row>
    <row r="304" spans="3:3" ht="14.25" customHeight="1" x14ac:dyDescent="0.3">
      <c r="C304" s="9"/>
    </row>
    <row r="305" spans="3:3" ht="14.25" customHeight="1" x14ac:dyDescent="0.3">
      <c r="C305" s="9"/>
    </row>
    <row r="306" spans="3:3" ht="14.25" customHeight="1" x14ac:dyDescent="0.3">
      <c r="C306" s="9"/>
    </row>
    <row r="307" spans="3:3" ht="14.25" customHeight="1" x14ac:dyDescent="0.3">
      <c r="C307" s="9"/>
    </row>
    <row r="308" spans="3:3" ht="14.25" customHeight="1" x14ac:dyDescent="0.3">
      <c r="C308" s="9"/>
    </row>
    <row r="309" spans="3:3" ht="14.25" customHeight="1" x14ac:dyDescent="0.3">
      <c r="C309" s="9"/>
    </row>
    <row r="310" spans="3:3" ht="14.25" customHeight="1" x14ac:dyDescent="0.3">
      <c r="C310" s="9"/>
    </row>
    <row r="311" spans="3:3" ht="14.25" customHeight="1" x14ac:dyDescent="0.3">
      <c r="C311" s="9"/>
    </row>
    <row r="312" spans="3:3" ht="14.25" customHeight="1" x14ac:dyDescent="0.3">
      <c r="C312" s="9"/>
    </row>
    <row r="313" spans="3:3" ht="14.25" customHeight="1" x14ac:dyDescent="0.3">
      <c r="C313" s="9"/>
    </row>
    <row r="314" spans="3:3" ht="14.25" customHeight="1" x14ac:dyDescent="0.3">
      <c r="C314" s="9"/>
    </row>
    <row r="315" spans="3:3" ht="14.25" customHeight="1" x14ac:dyDescent="0.3">
      <c r="C315" s="9"/>
    </row>
    <row r="316" spans="3:3" ht="14.25" customHeight="1" x14ac:dyDescent="0.3">
      <c r="C316" s="9"/>
    </row>
    <row r="317" spans="3:3" ht="14.25" customHeight="1" x14ac:dyDescent="0.3">
      <c r="C317" s="9"/>
    </row>
    <row r="318" spans="3:3" ht="14.25" customHeight="1" x14ac:dyDescent="0.3">
      <c r="C318" s="9"/>
    </row>
    <row r="319" spans="3:3" ht="14.25" customHeight="1" x14ac:dyDescent="0.3">
      <c r="C319" s="9"/>
    </row>
    <row r="320" spans="3:3" ht="14.25" customHeight="1" x14ac:dyDescent="0.3">
      <c r="C320" s="9"/>
    </row>
    <row r="321" spans="3:3" ht="14.25" customHeight="1" x14ac:dyDescent="0.3">
      <c r="C321" s="9"/>
    </row>
    <row r="322" spans="3:3" ht="14.25" customHeight="1" x14ac:dyDescent="0.3">
      <c r="C322" s="9"/>
    </row>
    <row r="323" spans="3:3" ht="14.25" customHeight="1" x14ac:dyDescent="0.3">
      <c r="C323" s="9"/>
    </row>
    <row r="324" spans="3:3" ht="14.25" customHeight="1" x14ac:dyDescent="0.3">
      <c r="C324" s="9"/>
    </row>
    <row r="325" spans="3:3" ht="14.25" customHeight="1" x14ac:dyDescent="0.3">
      <c r="C325" s="9"/>
    </row>
    <row r="326" spans="3:3" ht="14.25" customHeight="1" x14ac:dyDescent="0.3">
      <c r="C326" s="9"/>
    </row>
    <row r="327" spans="3:3" ht="14.25" customHeight="1" x14ac:dyDescent="0.3">
      <c r="C327" s="9"/>
    </row>
    <row r="328" spans="3:3" ht="14.25" customHeight="1" x14ac:dyDescent="0.3">
      <c r="C328" s="9"/>
    </row>
    <row r="329" spans="3:3" ht="14.25" customHeight="1" x14ac:dyDescent="0.3">
      <c r="C329" s="9"/>
    </row>
    <row r="330" spans="3:3" ht="14.25" customHeight="1" x14ac:dyDescent="0.3">
      <c r="C330" s="9"/>
    </row>
    <row r="331" spans="3:3" ht="14.25" customHeight="1" x14ac:dyDescent="0.3">
      <c r="C331" s="9"/>
    </row>
    <row r="332" spans="3:3" ht="14.25" customHeight="1" x14ac:dyDescent="0.3">
      <c r="C332" s="9"/>
    </row>
    <row r="333" spans="3:3" ht="14.25" customHeight="1" x14ac:dyDescent="0.3">
      <c r="C333" s="9"/>
    </row>
    <row r="334" spans="3:3" ht="14.25" customHeight="1" x14ac:dyDescent="0.3">
      <c r="C334" s="9"/>
    </row>
    <row r="335" spans="3:3" ht="14.25" customHeight="1" x14ac:dyDescent="0.3">
      <c r="C335" s="9"/>
    </row>
    <row r="336" spans="3:3" ht="14.25" customHeight="1" x14ac:dyDescent="0.3">
      <c r="C336" s="9"/>
    </row>
    <row r="337" spans="3:3" ht="14.25" customHeight="1" x14ac:dyDescent="0.3">
      <c r="C337" s="9"/>
    </row>
    <row r="338" spans="3:3" ht="14.25" customHeight="1" x14ac:dyDescent="0.3">
      <c r="C338" s="9"/>
    </row>
    <row r="339" spans="3:3" ht="14.25" customHeight="1" x14ac:dyDescent="0.3">
      <c r="C339" s="9"/>
    </row>
    <row r="340" spans="3:3" ht="14.25" customHeight="1" x14ac:dyDescent="0.3">
      <c r="C340" s="9"/>
    </row>
    <row r="341" spans="3:3" ht="14.25" customHeight="1" x14ac:dyDescent="0.3">
      <c r="C341" s="9"/>
    </row>
    <row r="342" spans="3:3" ht="14.25" customHeight="1" x14ac:dyDescent="0.3">
      <c r="C342" s="9"/>
    </row>
    <row r="343" spans="3:3" ht="14.25" customHeight="1" x14ac:dyDescent="0.3">
      <c r="C343" s="9"/>
    </row>
    <row r="344" spans="3:3" ht="14.25" customHeight="1" x14ac:dyDescent="0.3">
      <c r="C344" s="9"/>
    </row>
    <row r="345" spans="3:3" ht="14.25" customHeight="1" x14ac:dyDescent="0.3">
      <c r="C345" s="9"/>
    </row>
    <row r="346" spans="3:3" ht="14.25" customHeight="1" x14ac:dyDescent="0.3">
      <c r="C346" s="9"/>
    </row>
    <row r="347" spans="3:3" ht="14.25" customHeight="1" x14ac:dyDescent="0.3">
      <c r="C347" s="9"/>
    </row>
    <row r="348" spans="3:3" ht="14.25" customHeight="1" x14ac:dyDescent="0.3">
      <c r="C348" s="9"/>
    </row>
    <row r="349" spans="3:3" ht="14.25" customHeight="1" x14ac:dyDescent="0.3">
      <c r="C349" s="9"/>
    </row>
    <row r="350" spans="3:3" ht="14.25" customHeight="1" x14ac:dyDescent="0.3">
      <c r="C350" s="9"/>
    </row>
    <row r="351" spans="3:3" ht="14.25" customHeight="1" x14ac:dyDescent="0.3">
      <c r="C351" s="9"/>
    </row>
    <row r="352" spans="3:3" ht="14.25" customHeight="1" x14ac:dyDescent="0.3">
      <c r="C352" s="9"/>
    </row>
    <row r="353" spans="3:3" ht="14.25" customHeight="1" x14ac:dyDescent="0.3">
      <c r="C353" s="9"/>
    </row>
    <row r="354" spans="3:3" ht="14.25" customHeight="1" x14ac:dyDescent="0.3">
      <c r="C354" s="9"/>
    </row>
    <row r="355" spans="3:3" ht="14.25" customHeight="1" x14ac:dyDescent="0.3">
      <c r="C355" s="9"/>
    </row>
    <row r="356" spans="3:3" ht="14.25" customHeight="1" x14ac:dyDescent="0.3">
      <c r="C356" s="9"/>
    </row>
    <row r="357" spans="3:3" ht="14.25" customHeight="1" x14ac:dyDescent="0.3">
      <c r="C357" s="9"/>
    </row>
    <row r="358" spans="3:3" ht="14.25" customHeight="1" x14ac:dyDescent="0.3">
      <c r="C358" s="9"/>
    </row>
    <row r="359" spans="3:3" ht="14.25" customHeight="1" x14ac:dyDescent="0.3">
      <c r="C359" s="9"/>
    </row>
    <row r="360" spans="3:3" ht="14.25" customHeight="1" x14ac:dyDescent="0.3">
      <c r="C360" s="9"/>
    </row>
    <row r="361" spans="3:3" ht="14.25" customHeight="1" x14ac:dyDescent="0.3">
      <c r="C361" s="9"/>
    </row>
    <row r="362" spans="3:3" ht="14.25" customHeight="1" x14ac:dyDescent="0.3">
      <c r="C362" s="9"/>
    </row>
    <row r="363" spans="3:3" ht="14.25" customHeight="1" x14ac:dyDescent="0.3">
      <c r="C363" s="9"/>
    </row>
    <row r="364" spans="3:3" ht="14.25" customHeight="1" x14ac:dyDescent="0.3">
      <c r="C364" s="9"/>
    </row>
    <row r="365" spans="3:3" ht="14.25" customHeight="1" x14ac:dyDescent="0.3">
      <c r="C365" s="9"/>
    </row>
    <row r="366" spans="3:3" ht="14.25" customHeight="1" x14ac:dyDescent="0.3">
      <c r="C366" s="9"/>
    </row>
    <row r="367" spans="3:3" ht="14.25" customHeight="1" x14ac:dyDescent="0.3">
      <c r="C367" s="9"/>
    </row>
    <row r="368" spans="3:3" ht="14.25" customHeight="1" x14ac:dyDescent="0.3">
      <c r="C368" s="9"/>
    </row>
    <row r="369" spans="3:3" ht="14.25" customHeight="1" x14ac:dyDescent="0.3">
      <c r="C369" s="9"/>
    </row>
    <row r="370" spans="3:3" ht="14.25" customHeight="1" x14ac:dyDescent="0.3">
      <c r="C370" s="9"/>
    </row>
    <row r="371" spans="3:3" ht="14.25" customHeight="1" x14ac:dyDescent="0.3">
      <c r="C371" s="9"/>
    </row>
    <row r="372" spans="3:3" ht="14.25" customHeight="1" x14ac:dyDescent="0.3">
      <c r="C372" s="9"/>
    </row>
    <row r="373" spans="3:3" ht="14.25" customHeight="1" x14ac:dyDescent="0.3">
      <c r="C373" s="9"/>
    </row>
    <row r="374" spans="3:3" ht="14.25" customHeight="1" x14ac:dyDescent="0.3">
      <c r="C374" s="9"/>
    </row>
    <row r="375" spans="3:3" ht="14.25" customHeight="1" x14ac:dyDescent="0.3">
      <c r="C375" s="9"/>
    </row>
    <row r="376" spans="3:3" ht="14.25" customHeight="1" x14ac:dyDescent="0.3">
      <c r="C376" s="9"/>
    </row>
    <row r="377" spans="3:3" ht="14.25" customHeight="1" x14ac:dyDescent="0.3">
      <c r="C377" s="9"/>
    </row>
    <row r="378" spans="3:3" ht="14.25" customHeight="1" x14ac:dyDescent="0.3">
      <c r="C378" s="9"/>
    </row>
    <row r="379" spans="3:3" ht="14.25" customHeight="1" x14ac:dyDescent="0.3">
      <c r="C379" s="9"/>
    </row>
    <row r="380" spans="3:3" ht="14.25" customHeight="1" x14ac:dyDescent="0.3">
      <c r="C380" s="9"/>
    </row>
    <row r="381" spans="3:3" ht="14.25" customHeight="1" x14ac:dyDescent="0.3">
      <c r="C381" s="9"/>
    </row>
    <row r="382" spans="3:3" ht="14.25" customHeight="1" x14ac:dyDescent="0.3">
      <c r="C382" s="9"/>
    </row>
    <row r="383" spans="3:3" ht="14.25" customHeight="1" x14ac:dyDescent="0.3">
      <c r="C383" s="9"/>
    </row>
    <row r="384" spans="3:3" ht="14.25" customHeight="1" x14ac:dyDescent="0.3">
      <c r="C384" s="9"/>
    </row>
    <row r="385" spans="3:3" ht="14.25" customHeight="1" x14ac:dyDescent="0.3">
      <c r="C385" s="9"/>
    </row>
    <row r="386" spans="3:3" ht="14.25" customHeight="1" x14ac:dyDescent="0.3">
      <c r="C386" s="9"/>
    </row>
    <row r="387" spans="3:3" ht="14.25" customHeight="1" x14ac:dyDescent="0.3">
      <c r="C387" s="9"/>
    </row>
    <row r="388" spans="3:3" ht="14.25" customHeight="1" x14ac:dyDescent="0.3">
      <c r="C388" s="9"/>
    </row>
    <row r="389" spans="3:3" ht="14.25" customHeight="1" x14ac:dyDescent="0.3">
      <c r="C389" s="9"/>
    </row>
    <row r="390" spans="3:3" ht="14.25" customHeight="1" x14ac:dyDescent="0.3">
      <c r="C390" s="9"/>
    </row>
    <row r="391" spans="3:3" ht="14.25" customHeight="1" x14ac:dyDescent="0.3">
      <c r="C391" s="9"/>
    </row>
    <row r="392" spans="3:3" ht="14.25" customHeight="1" x14ac:dyDescent="0.3">
      <c r="C392" s="9"/>
    </row>
    <row r="393" spans="3:3" ht="14.25" customHeight="1" x14ac:dyDescent="0.3">
      <c r="C393" s="9"/>
    </row>
    <row r="394" spans="3:3" ht="14.25" customHeight="1" x14ac:dyDescent="0.3">
      <c r="C394" s="9"/>
    </row>
    <row r="395" spans="3:3" ht="14.25" customHeight="1" x14ac:dyDescent="0.3">
      <c r="C395" s="9"/>
    </row>
    <row r="396" spans="3:3" ht="14.25" customHeight="1" x14ac:dyDescent="0.3">
      <c r="C396" s="9"/>
    </row>
    <row r="397" spans="3:3" ht="14.25" customHeight="1" x14ac:dyDescent="0.3">
      <c r="C397" s="9"/>
    </row>
    <row r="398" spans="3:3" ht="14.25" customHeight="1" x14ac:dyDescent="0.3">
      <c r="C398" s="9"/>
    </row>
    <row r="399" spans="3:3" ht="14.25" customHeight="1" x14ac:dyDescent="0.3">
      <c r="C399" s="9"/>
    </row>
    <row r="400" spans="3:3" ht="14.25" customHeight="1" x14ac:dyDescent="0.3">
      <c r="C400" s="9"/>
    </row>
    <row r="401" spans="3:3" ht="14.25" customHeight="1" x14ac:dyDescent="0.3">
      <c r="C401" s="9"/>
    </row>
    <row r="402" spans="3:3" ht="14.25" customHeight="1" x14ac:dyDescent="0.3">
      <c r="C402" s="9"/>
    </row>
    <row r="403" spans="3:3" ht="14.25" customHeight="1" x14ac:dyDescent="0.3">
      <c r="C403" s="9"/>
    </row>
    <row r="404" spans="3:3" ht="14.25" customHeight="1" x14ac:dyDescent="0.3">
      <c r="C404" s="9"/>
    </row>
    <row r="405" spans="3:3" ht="14.25" customHeight="1" x14ac:dyDescent="0.3">
      <c r="C405" s="9"/>
    </row>
    <row r="406" spans="3:3" ht="14.25" customHeight="1" x14ac:dyDescent="0.3">
      <c r="C406" s="9"/>
    </row>
    <row r="407" spans="3:3" ht="14.25" customHeight="1" x14ac:dyDescent="0.3">
      <c r="C407" s="9"/>
    </row>
    <row r="408" spans="3:3" ht="14.25" customHeight="1" x14ac:dyDescent="0.3">
      <c r="C408" s="9"/>
    </row>
    <row r="409" spans="3:3" ht="14.25" customHeight="1" x14ac:dyDescent="0.3">
      <c r="C409" s="9"/>
    </row>
    <row r="410" spans="3:3" ht="14.25" customHeight="1" x14ac:dyDescent="0.3">
      <c r="C410" s="9"/>
    </row>
    <row r="411" spans="3:3" ht="14.25" customHeight="1" x14ac:dyDescent="0.3">
      <c r="C411" s="9"/>
    </row>
    <row r="412" spans="3:3" ht="14.25" customHeight="1" x14ac:dyDescent="0.3">
      <c r="C412" s="9"/>
    </row>
    <row r="413" spans="3:3" ht="14.25" customHeight="1" x14ac:dyDescent="0.3">
      <c r="C413" s="9"/>
    </row>
    <row r="414" spans="3:3" ht="14.25" customHeight="1" x14ac:dyDescent="0.3">
      <c r="C414" s="9"/>
    </row>
    <row r="415" spans="3:3" ht="14.25" customHeight="1" x14ac:dyDescent="0.3">
      <c r="C415" s="9"/>
    </row>
    <row r="416" spans="3:3" ht="14.25" customHeight="1" x14ac:dyDescent="0.3">
      <c r="C416" s="9"/>
    </row>
    <row r="417" spans="3:3" ht="14.25" customHeight="1" x14ac:dyDescent="0.3">
      <c r="C417" s="9"/>
    </row>
    <row r="418" spans="3:3" ht="14.25" customHeight="1" x14ac:dyDescent="0.3">
      <c r="C418" s="9"/>
    </row>
    <row r="419" spans="3:3" ht="14.25" customHeight="1" x14ac:dyDescent="0.3">
      <c r="C419" s="9"/>
    </row>
    <row r="420" spans="3:3" ht="14.25" customHeight="1" x14ac:dyDescent="0.3">
      <c r="C420" s="9"/>
    </row>
    <row r="421" spans="3:3" ht="14.25" customHeight="1" x14ac:dyDescent="0.3">
      <c r="C421" s="9"/>
    </row>
    <row r="422" spans="3:3" ht="14.25" customHeight="1" x14ac:dyDescent="0.3">
      <c r="C422" s="9"/>
    </row>
    <row r="423" spans="3:3" ht="14.25" customHeight="1" x14ac:dyDescent="0.3">
      <c r="C423" s="9"/>
    </row>
    <row r="424" spans="3:3" ht="14.25" customHeight="1" x14ac:dyDescent="0.3">
      <c r="C424" s="9"/>
    </row>
    <row r="425" spans="3:3" ht="14.25" customHeight="1" x14ac:dyDescent="0.3">
      <c r="C425" s="9"/>
    </row>
    <row r="426" spans="3:3" ht="14.25" customHeight="1" x14ac:dyDescent="0.3">
      <c r="C426" s="9"/>
    </row>
    <row r="427" spans="3:3" ht="14.25" customHeight="1" x14ac:dyDescent="0.3">
      <c r="C427" s="9"/>
    </row>
    <row r="428" spans="3:3" ht="14.25" customHeight="1" x14ac:dyDescent="0.3">
      <c r="C428" s="9"/>
    </row>
    <row r="429" spans="3:3" ht="14.25" customHeight="1" x14ac:dyDescent="0.3">
      <c r="C429" s="9"/>
    </row>
    <row r="430" spans="3:3" ht="14.25" customHeight="1" x14ac:dyDescent="0.3">
      <c r="C430" s="9"/>
    </row>
    <row r="431" spans="3:3" ht="14.25" customHeight="1" x14ac:dyDescent="0.3">
      <c r="C431" s="9"/>
    </row>
    <row r="432" spans="3:3" ht="14.25" customHeight="1" x14ac:dyDescent="0.3">
      <c r="C432" s="9"/>
    </row>
    <row r="433" spans="3:3" ht="14.25" customHeight="1" x14ac:dyDescent="0.3">
      <c r="C433" s="9"/>
    </row>
    <row r="434" spans="3:3" ht="14.25" customHeight="1" x14ac:dyDescent="0.3">
      <c r="C434" s="9"/>
    </row>
    <row r="435" spans="3:3" ht="14.25" customHeight="1" x14ac:dyDescent="0.3">
      <c r="C435" s="9"/>
    </row>
    <row r="436" spans="3:3" ht="14.25" customHeight="1" x14ac:dyDescent="0.3">
      <c r="C436" s="9"/>
    </row>
    <row r="437" spans="3:3" ht="14.25" customHeight="1" x14ac:dyDescent="0.3">
      <c r="C437" s="9"/>
    </row>
    <row r="438" spans="3:3" ht="14.25" customHeight="1" x14ac:dyDescent="0.3">
      <c r="C438" s="9"/>
    </row>
    <row r="439" spans="3:3" ht="14.25" customHeight="1" x14ac:dyDescent="0.3">
      <c r="C439" s="9"/>
    </row>
    <row r="440" spans="3:3" ht="14.25" customHeight="1" x14ac:dyDescent="0.3">
      <c r="C440" s="9"/>
    </row>
    <row r="441" spans="3:3" ht="14.25" customHeight="1" x14ac:dyDescent="0.3">
      <c r="C441" s="9"/>
    </row>
    <row r="442" spans="3:3" ht="14.25" customHeight="1" x14ac:dyDescent="0.3">
      <c r="C442" s="9"/>
    </row>
    <row r="443" spans="3:3" ht="14.25" customHeight="1" x14ac:dyDescent="0.3">
      <c r="C443" s="9"/>
    </row>
    <row r="444" spans="3:3" ht="14.25" customHeight="1" x14ac:dyDescent="0.3">
      <c r="C444" s="9"/>
    </row>
    <row r="445" spans="3:3" ht="14.25" customHeight="1" x14ac:dyDescent="0.3">
      <c r="C445" s="9"/>
    </row>
    <row r="446" spans="3:3" ht="14.25" customHeight="1" x14ac:dyDescent="0.3">
      <c r="C446" s="9"/>
    </row>
    <row r="447" spans="3:3" ht="14.25" customHeight="1" x14ac:dyDescent="0.3">
      <c r="C447" s="9"/>
    </row>
    <row r="448" spans="3:3" ht="14.25" customHeight="1" x14ac:dyDescent="0.3">
      <c r="C448" s="9"/>
    </row>
    <row r="449" spans="3:3" ht="14.25" customHeight="1" x14ac:dyDescent="0.3">
      <c r="C449" s="9"/>
    </row>
    <row r="450" spans="3:3" ht="14.25" customHeight="1" x14ac:dyDescent="0.3">
      <c r="C450" s="9"/>
    </row>
    <row r="451" spans="3:3" ht="14.25" customHeight="1" x14ac:dyDescent="0.3">
      <c r="C451" s="9"/>
    </row>
    <row r="452" spans="3:3" ht="14.25" customHeight="1" x14ac:dyDescent="0.3">
      <c r="C452" s="9"/>
    </row>
    <row r="453" spans="3:3" ht="14.25" customHeight="1" x14ac:dyDescent="0.3">
      <c r="C453" s="9"/>
    </row>
    <row r="454" spans="3:3" ht="14.25" customHeight="1" x14ac:dyDescent="0.3">
      <c r="C454" s="9"/>
    </row>
    <row r="455" spans="3:3" ht="14.25" customHeight="1" x14ac:dyDescent="0.3">
      <c r="C455" s="9"/>
    </row>
    <row r="456" spans="3:3" ht="14.25" customHeight="1" x14ac:dyDescent="0.3">
      <c r="C456" s="9"/>
    </row>
    <row r="457" spans="3:3" ht="14.25" customHeight="1" x14ac:dyDescent="0.3">
      <c r="C457" s="9"/>
    </row>
    <row r="458" spans="3:3" ht="14.25" customHeight="1" x14ac:dyDescent="0.3">
      <c r="C458" s="9"/>
    </row>
    <row r="459" spans="3:3" ht="14.25" customHeight="1" x14ac:dyDescent="0.3">
      <c r="C459" s="9"/>
    </row>
    <row r="460" spans="3:3" ht="14.25" customHeight="1" x14ac:dyDescent="0.3">
      <c r="C460" s="9"/>
    </row>
    <row r="461" spans="3:3" ht="14.25" customHeight="1" x14ac:dyDescent="0.3">
      <c r="C461" s="9"/>
    </row>
    <row r="462" spans="3:3" ht="14.25" customHeight="1" x14ac:dyDescent="0.3">
      <c r="C462" s="9"/>
    </row>
    <row r="463" spans="3:3" ht="14.25" customHeight="1" x14ac:dyDescent="0.3">
      <c r="C463" s="9"/>
    </row>
    <row r="464" spans="3:3" ht="14.25" customHeight="1" x14ac:dyDescent="0.3">
      <c r="C464" s="9"/>
    </row>
    <row r="465" spans="3:3" ht="14.25" customHeight="1" x14ac:dyDescent="0.3">
      <c r="C465" s="9"/>
    </row>
    <row r="466" spans="3:3" ht="14.25" customHeight="1" x14ac:dyDescent="0.3">
      <c r="C466" s="9"/>
    </row>
    <row r="467" spans="3:3" ht="14.25" customHeight="1" x14ac:dyDescent="0.3">
      <c r="C467" s="9"/>
    </row>
    <row r="468" spans="3:3" ht="14.25" customHeight="1" x14ac:dyDescent="0.3">
      <c r="C468" s="9"/>
    </row>
    <row r="469" spans="3:3" ht="14.25" customHeight="1" x14ac:dyDescent="0.3">
      <c r="C469" s="9"/>
    </row>
    <row r="470" spans="3:3" ht="14.25" customHeight="1" x14ac:dyDescent="0.3">
      <c r="C470" s="9"/>
    </row>
    <row r="471" spans="3:3" ht="14.25" customHeight="1" x14ac:dyDescent="0.3">
      <c r="C471" s="9"/>
    </row>
    <row r="472" spans="3:3" ht="14.25" customHeight="1" x14ac:dyDescent="0.3">
      <c r="C472" s="9"/>
    </row>
    <row r="473" spans="3:3" ht="14.25" customHeight="1" x14ac:dyDescent="0.3">
      <c r="C473" s="9"/>
    </row>
    <row r="474" spans="3:3" ht="14.25" customHeight="1" x14ac:dyDescent="0.3">
      <c r="C474" s="9"/>
    </row>
    <row r="475" spans="3:3" ht="14.25" customHeight="1" x14ac:dyDescent="0.3">
      <c r="C475" s="9"/>
    </row>
    <row r="476" spans="3:3" ht="14.25" customHeight="1" x14ac:dyDescent="0.3">
      <c r="C476" s="9"/>
    </row>
    <row r="477" spans="3:3" ht="14.25" customHeight="1" x14ac:dyDescent="0.3">
      <c r="C477" s="9"/>
    </row>
    <row r="478" spans="3:3" ht="14.25" customHeight="1" x14ac:dyDescent="0.3">
      <c r="C478" s="9"/>
    </row>
    <row r="479" spans="3:3" ht="14.25" customHeight="1" x14ac:dyDescent="0.3">
      <c r="C479" s="9"/>
    </row>
    <row r="480" spans="3:3" ht="14.25" customHeight="1" x14ac:dyDescent="0.3">
      <c r="C480" s="9"/>
    </row>
    <row r="481" spans="3:3" ht="14.25" customHeight="1" x14ac:dyDescent="0.3">
      <c r="C481" s="9"/>
    </row>
    <row r="482" spans="3:3" ht="14.25" customHeight="1" x14ac:dyDescent="0.3">
      <c r="C482" s="9"/>
    </row>
    <row r="483" spans="3:3" ht="14.25" customHeight="1" x14ac:dyDescent="0.3">
      <c r="C483" s="9"/>
    </row>
    <row r="484" spans="3:3" ht="14.25" customHeight="1" x14ac:dyDescent="0.3">
      <c r="C484" s="9"/>
    </row>
    <row r="485" spans="3:3" ht="14.25" customHeight="1" x14ac:dyDescent="0.3">
      <c r="C485" s="9"/>
    </row>
    <row r="486" spans="3:3" ht="14.25" customHeight="1" x14ac:dyDescent="0.3">
      <c r="C486" s="9"/>
    </row>
    <row r="487" spans="3:3" ht="14.25" customHeight="1" x14ac:dyDescent="0.3">
      <c r="C487" s="9"/>
    </row>
    <row r="488" spans="3:3" ht="14.25" customHeight="1" x14ac:dyDescent="0.3">
      <c r="C488" s="9"/>
    </row>
    <row r="489" spans="3:3" ht="14.25" customHeight="1" x14ac:dyDescent="0.3">
      <c r="C489" s="9"/>
    </row>
    <row r="490" spans="3:3" ht="14.25" customHeight="1" x14ac:dyDescent="0.3">
      <c r="C490" s="9"/>
    </row>
    <row r="491" spans="3:3" ht="14.25" customHeight="1" x14ac:dyDescent="0.3">
      <c r="C491" s="9"/>
    </row>
    <row r="492" spans="3:3" ht="14.25" customHeight="1" x14ac:dyDescent="0.3">
      <c r="C492" s="9"/>
    </row>
    <row r="493" spans="3:3" ht="14.25" customHeight="1" x14ac:dyDescent="0.3">
      <c r="C493" s="9"/>
    </row>
    <row r="494" spans="3:3" ht="14.25" customHeight="1" x14ac:dyDescent="0.3">
      <c r="C494" s="9"/>
    </row>
    <row r="495" spans="3:3" ht="14.25" customHeight="1" x14ac:dyDescent="0.3">
      <c r="C495" s="9"/>
    </row>
    <row r="496" spans="3:3" ht="14.25" customHeight="1" x14ac:dyDescent="0.3">
      <c r="C496" s="9"/>
    </row>
    <row r="497" spans="3:3" ht="14.25" customHeight="1" x14ac:dyDescent="0.3">
      <c r="C497" s="9"/>
    </row>
    <row r="498" spans="3:3" ht="14.25" customHeight="1" x14ac:dyDescent="0.3">
      <c r="C498" s="9"/>
    </row>
    <row r="499" spans="3:3" ht="14.25" customHeight="1" x14ac:dyDescent="0.3">
      <c r="C499" s="9"/>
    </row>
    <row r="500" spans="3:3" ht="14.25" customHeight="1" x14ac:dyDescent="0.3">
      <c r="C500" s="9"/>
    </row>
    <row r="501" spans="3:3" ht="14.25" customHeight="1" x14ac:dyDescent="0.3">
      <c r="C501" s="9"/>
    </row>
    <row r="502" spans="3:3" ht="14.25" customHeight="1" x14ac:dyDescent="0.3">
      <c r="C502" s="9"/>
    </row>
    <row r="503" spans="3:3" ht="14.25" customHeight="1" x14ac:dyDescent="0.3">
      <c r="C503" s="9"/>
    </row>
    <row r="504" spans="3:3" ht="14.25" customHeight="1" x14ac:dyDescent="0.3">
      <c r="C504" s="9"/>
    </row>
    <row r="505" spans="3:3" ht="14.25" customHeight="1" x14ac:dyDescent="0.3">
      <c r="C505" s="9"/>
    </row>
    <row r="506" spans="3:3" ht="14.25" customHeight="1" x14ac:dyDescent="0.3">
      <c r="C506" s="9"/>
    </row>
    <row r="507" spans="3:3" ht="14.25" customHeight="1" x14ac:dyDescent="0.3">
      <c r="C507" s="9"/>
    </row>
    <row r="508" spans="3:3" ht="14.25" customHeight="1" x14ac:dyDescent="0.3">
      <c r="C508" s="9"/>
    </row>
    <row r="509" spans="3:3" ht="14.25" customHeight="1" x14ac:dyDescent="0.3">
      <c r="C509" s="9"/>
    </row>
    <row r="510" spans="3:3" ht="14.25" customHeight="1" x14ac:dyDescent="0.3">
      <c r="C510" s="9"/>
    </row>
    <row r="511" spans="3:3" ht="14.25" customHeight="1" x14ac:dyDescent="0.3">
      <c r="C511" s="9"/>
    </row>
    <row r="512" spans="3:3" ht="14.25" customHeight="1" x14ac:dyDescent="0.3">
      <c r="C512" s="9"/>
    </row>
    <row r="513" spans="3:3" ht="14.25" customHeight="1" x14ac:dyDescent="0.3">
      <c r="C513" s="9"/>
    </row>
    <row r="514" spans="3:3" ht="14.25" customHeight="1" x14ac:dyDescent="0.3">
      <c r="C514" s="9"/>
    </row>
    <row r="515" spans="3:3" ht="14.25" customHeight="1" x14ac:dyDescent="0.3">
      <c r="C515" s="9"/>
    </row>
    <row r="516" spans="3:3" ht="14.25" customHeight="1" x14ac:dyDescent="0.3">
      <c r="C516" s="9"/>
    </row>
    <row r="517" spans="3:3" ht="14.25" customHeight="1" x14ac:dyDescent="0.3">
      <c r="C517" s="9"/>
    </row>
    <row r="518" spans="3:3" ht="14.25" customHeight="1" x14ac:dyDescent="0.3">
      <c r="C518" s="9"/>
    </row>
    <row r="519" spans="3:3" ht="14.25" customHeight="1" x14ac:dyDescent="0.3">
      <c r="C519" s="9"/>
    </row>
    <row r="520" spans="3:3" ht="14.25" customHeight="1" x14ac:dyDescent="0.3">
      <c r="C520" s="9"/>
    </row>
    <row r="521" spans="3:3" ht="14.25" customHeight="1" x14ac:dyDescent="0.3">
      <c r="C521" s="9"/>
    </row>
    <row r="522" spans="3:3" ht="14.25" customHeight="1" x14ac:dyDescent="0.3">
      <c r="C522" s="9"/>
    </row>
    <row r="523" spans="3:3" ht="14.25" customHeight="1" x14ac:dyDescent="0.3">
      <c r="C523" s="9"/>
    </row>
    <row r="524" spans="3:3" ht="14.25" customHeight="1" x14ac:dyDescent="0.3">
      <c r="C524" s="9"/>
    </row>
    <row r="525" spans="3:3" ht="14.25" customHeight="1" x14ac:dyDescent="0.3">
      <c r="C525" s="9"/>
    </row>
    <row r="526" spans="3:3" ht="14.25" customHeight="1" x14ac:dyDescent="0.3">
      <c r="C526" s="9"/>
    </row>
    <row r="527" spans="3:3" ht="14.25" customHeight="1" x14ac:dyDescent="0.3">
      <c r="C527" s="9"/>
    </row>
    <row r="528" spans="3:3" ht="14.25" customHeight="1" x14ac:dyDescent="0.3">
      <c r="C528" s="9"/>
    </row>
    <row r="529" spans="3:3" ht="14.25" customHeight="1" x14ac:dyDescent="0.3">
      <c r="C529" s="9"/>
    </row>
    <row r="530" spans="3:3" ht="14.25" customHeight="1" x14ac:dyDescent="0.3">
      <c r="C530" s="9"/>
    </row>
    <row r="531" spans="3:3" ht="14.25" customHeight="1" x14ac:dyDescent="0.3">
      <c r="C531" s="9"/>
    </row>
    <row r="532" spans="3:3" ht="14.25" customHeight="1" x14ac:dyDescent="0.3">
      <c r="C532" s="9"/>
    </row>
    <row r="533" spans="3:3" ht="14.25" customHeight="1" x14ac:dyDescent="0.3">
      <c r="C533" s="9"/>
    </row>
    <row r="534" spans="3:3" ht="14.25" customHeight="1" x14ac:dyDescent="0.3">
      <c r="C534" s="9"/>
    </row>
    <row r="535" spans="3:3" ht="14.25" customHeight="1" x14ac:dyDescent="0.3">
      <c r="C535" s="9"/>
    </row>
    <row r="536" spans="3:3" ht="14.25" customHeight="1" x14ac:dyDescent="0.3">
      <c r="C536" s="9"/>
    </row>
    <row r="537" spans="3:3" ht="14.25" customHeight="1" x14ac:dyDescent="0.3">
      <c r="C537" s="9"/>
    </row>
    <row r="538" spans="3:3" ht="14.25" customHeight="1" x14ac:dyDescent="0.3">
      <c r="C538" s="9"/>
    </row>
    <row r="539" spans="3:3" ht="14.25" customHeight="1" x14ac:dyDescent="0.3">
      <c r="C539" s="9"/>
    </row>
    <row r="540" spans="3:3" ht="14.25" customHeight="1" x14ac:dyDescent="0.3">
      <c r="C540" s="9"/>
    </row>
    <row r="541" spans="3:3" ht="14.25" customHeight="1" x14ac:dyDescent="0.3">
      <c r="C541" s="9"/>
    </row>
    <row r="542" spans="3:3" ht="14.25" customHeight="1" x14ac:dyDescent="0.3">
      <c r="C542" s="9"/>
    </row>
    <row r="543" spans="3:3" ht="14.25" customHeight="1" x14ac:dyDescent="0.3">
      <c r="C543" s="9"/>
    </row>
    <row r="544" spans="3:3" ht="14.25" customHeight="1" x14ac:dyDescent="0.3">
      <c r="C544" s="9"/>
    </row>
    <row r="545" spans="3:3" ht="14.25" customHeight="1" x14ac:dyDescent="0.3">
      <c r="C545" s="9"/>
    </row>
    <row r="546" spans="3:3" ht="14.25" customHeight="1" x14ac:dyDescent="0.3">
      <c r="C546" s="9"/>
    </row>
    <row r="547" spans="3:3" ht="14.25" customHeight="1" x14ac:dyDescent="0.3">
      <c r="C547" s="9"/>
    </row>
    <row r="548" spans="3:3" ht="14.25" customHeight="1" x14ac:dyDescent="0.3">
      <c r="C548" s="9"/>
    </row>
    <row r="549" spans="3:3" ht="14.25" customHeight="1" x14ac:dyDescent="0.3">
      <c r="C549" s="9"/>
    </row>
    <row r="550" spans="3:3" ht="14.25" customHeight="1" x14ac:dyDescent="0.3">
      <c r="C550" s="9"/>
    </row>
    <row r="551" spans="3:3" ht="14.25" customHeight="1" x14ac:dyDescent="0.3">
      <c r="C551" s="9"/>
    </row>
    <row r="552" spans="3:3" ht="14.25" customHeight="1" x14ac:dyDescent="0.3">
      <c r="C552" s="9"/>
    </row>
    <row r="553" spans="3:3" ht="14.25" customHeight="1" x14ac:dyDescent="0.3">
      <c r="C553" s="9"/>
    </row>
    <row r="554" spans="3:3" ht="14.25" customHeight="1" x14ac:dyDescent="0.3">
      <c r="C554" s="9"/>
    </row>
    <row r="555" spans="3:3" ht="14.25" customHeight="1" x14ac:dyDescent="0.3">
      <c r="C555" s="9"/>
    </row>
    <row r="556" spans="3:3" ht="14.25" customHeight="1" x14ac:dyDescent="0.3">
      <c r="C556" s="9"/>
    </row>
    <row r="557" spans="3:3" ht="14.25" customHeight="1" x14ac:dyDescent="0.3">
      <c r="C557" s="9"/>
    </row>
    <row r="558" spans="3:3" ht="14.25" customHeight="1" x14ac:dyDescent="0.3">
      <c r="C558" s="9"/>
    </row>
    <row r="559" spans="3:3" ht="14.25" customHeight="1" x14ac:dyDescent="0.3">
      <c r="C559" s="9"/>
    </row>
    <row r="560" spans="3:3" ht="14.25" customHeight="1" x14ac:dyDescent="0.3">
      <c r="C560" s="9"/>
    </row>
    <row r="561" spans="3:3" ht="14.25" customHeight="1" x14ac:dyDescent="0.3">
      <c r="C561" s="9"/>
    </row>
    <row r="562" spans="3:3" ht="14.25" customHeight="1" x14ac:dyDescent="0.3">
      <c r="C562" s="9"/>
    </row>
    <row r="563" spans="3:3" ht="14.25" customHeight="1" x14ac:dyDescent="0.3">
      <c r="C563" s="9"/>
    </row>
    <row r="564" spans="3:3" ht="14.25" customHeight="1" x14ac:dyDescent="0.3">
      <c r="C564" s="9"/>
    </row>
    <row r="565" spans="3:3" ht="14.25" customHeight="1" x14ac:dyDescent="0.3">
      <c r="C565" s="9"/>
    </row>
    <row r="566" spans="3:3" ht="14.25" customHeight="1" x14ac:dyDescent="0.3">
      <c r="C566" s="9"/>
    </row>
    <row r="567" spans="3:3" ht="14.25" customHeight="1" x14ac:dyDescent="0.3">
      <c r="C567" s="9"/>
    </row>
    <row r="568" spans="3:3" ht="14.25" customHeight="1" x14ac:dyDescent="0.3">
      <c r="C568" s="9"/>
    </row>
    <row r="569" spans="3:3" ht="14.25" customHeight="1" x14ac:dyDescent="0.3">
      <c r="C569" s="9"/>
    </row>
    <row r="570" spans="3:3" ht="14.25" customHeight="1" x14ac:dyDescent="0.3">
      <c r="C570" s="9"/>
    </row>
    <row r="571" spans="3:3" ht="14.25" customHeight="1" x14ac:dyDescent="0.3">
      <c r="C571" s="9"/>
    </row>
    <row r="572" spans="3:3" ht="14.25" customHeight="1" x14ac:dyDescent="0.3">
      <c r="C572" s="9"/>
    </row>
    <row r="573" spans="3:3" ht="14.25" customHeight="1" x14ac:dyDescent="0.3">
      <c r="C573" s="9"/>
    </row>
    <row r="574" spans="3:3" ht="14.25" customHeight="1" x14ac:dyDescent="0.3">
      <c r="C574" s="9"/>
    </row>
    <row r="575" spans="3:3" ht="14.25" customHeight="1" x14ac:dyDescent="0.3">
      <c r="C575" s="9"/>
    </row>
    <row r="576" spans="3:3" ht="14.25" customHeight="1" x14ac:dyDescent="0.3">
      <c r="C576" s="9"/>
    </row>
    <row r="577" spans="3:3" ht="14.25" customHeight="1" x14ac:dyDescent="0.3">
      <c r="C577" s="9"/>
    </row>
    <row r="578" spans="3:3" ht="14.25" customHeight="1" x14ac:dyDescent="0.3">
      <c r="C578" s="9"/>
    </row>
    <row r="579" spans="3:3" ht="14.25" customHeight="1" x14ac:dyDescent="0.3">
      <c r="C579" s="9"/>
    </row>
    <row r="580" spans="3:3" ht="14.25" customHeight="1" x14ac:dyDescent="0.3">
      <c r="C580" s="9"/>
    </row>
    <row r="581" spans="3:3" ht="14.25" customHeight="1" x14ac:dyDescent="0.3">
      <c r="C581" s="9"/>
    </row>
    <row r="582" spans="3:3" ht="14.25" customHeight="1" x14ac:dyDescent="0.3">
      <c r="C582" s="9"/>
    </row>
    <row r="583" spans="3:3" ht="14.25" customHeight="1" x14ac:dyDescent="0.3">
      <c r="C583" s="9"/>
    </row>
    <row r="584" spans="3:3" ht="14.25" customHeight="1" x14ac:dyDescent="0.3">
      <c r="C584" s="9"/>
    </row>
    <row r="585" spans="3:3" ht="14.25" customHeight="1" x14ac:dyDescent="0.3">
      <c r="C585" s="9"/>
    </row>
    <row r="586" spans="3:3" ht="14.25" customHeight="1" x14ac:dyDescent="0.3">
      <c r="C586" s="9"/>
    </row>
    <row r="587" spans="3:3" ht="14.25" customHeight="1" x14ac:dyDescent="0.3">
      <c r="C587" s="9"/>
    </row>
    <row r="588" spans="3:3" ht="14.25" customHeight="1" x14ac:dyDescent="0.3">
      <c r="C588" s="9"/>
    </row>
    <row r="589" spans="3:3" ht="14.25" customHeight="1" x14ac:dyDescent="0.3">
      <c r="C589" s="9"/>
    </row>
    <row r="590" spans="3:3" ht="14.25" customHeight="1" x14ac:dyDescent="0.3">
      <c r="C590" s="9"/>
    </row>
    <row r="591" spans="3:3" ht="14.25" customHeight="1" x14ac:dyDescent="0.3">
      <c r="C591" s="9"/>
    </row>
    <row r="592" spans="3:3" ht="14.25" customHeight="1" x14ac:dyDescent="0.3">
      <c r="C592" s="9"/>
    </row>
    <row r="593" spans="3:3" ht="14.25" customHeight="1" x14ac:dyDescent="0.3">
      <c r="C593" s="9"/>
    </row>
    <row r="594" spans="3:3" ht="14.25" customHeight="1" x14ac:dyDescent="0.3">
      <c r="C594" s="9"/>
    </row>
    <row r="595" spans="3:3" ht="14.25" customHeight="1" x14ac:dyDescent="0.3">
      <c r="C595" s="9"/>
    </row>
    <row r="596" spans="3:3" ht="14.25" customHeight="1" x14ac:dyDescent="0.3">
      <c r="C596" s="9"/>
    </row>
    <row r="597" spans="3:3" ht="14.25" customHeight="1" x14ac:dyDescent="0.3">
      <c r="C597" s="9"/>
    </row>
    <row r="598" spans="3:3" ht="14.25" customHeight="1" x14ac:dyDescent="0.3">
      <c r="C598" s="9"/>
    </row>
    <row r="599" spans="3:3" ht="14.25" customHeight="1" x14ac:dyDescent="0.3">
      <c r="C599" s="9"/>
    </row>
    <row r="600" spans="3:3" ht="14.25" customHeight="1" x14ac:dyDescent="0.3">
      <c r="C600" s="9"/>
    </row>
    <row r="601" spans="3:3" ht="14.25" customHeight="1" x14ac:dyDescent="0.3">
      <c r="C601" s="9"/>
    </row>
    <row r="602" spans="3:3" ht="14.25" customHeight="1" x14ac:dyDescent="0.3">
      <c r="C602" s="9"/>
    </row>
    <row r="603" spans="3:3" ht="14.25" customHeight="1" x14ac:dyDescent="0.3">
      <c r="C603" s="9"/>
    </row>
    <row r="604" spans="3:3" ht="14.25" customHeight="1" x14ac:dyDescent="0.3">
      <c r="C604" s="9"/>
    </row>
    <row r="605" spans="3:3" ht="14.25" customHeight="1" x14ac:dyDescent="0.3">
      <c r="C605" s="9"/>
    </row>
    <row r="606" spans="3:3" ht="14.25" customHeight="1" x14ac:dyDescent="0.3">
      <c r="C606" s="9"/>
    </row>
    <row r="607" spans="3:3" ht="14.25" customHeight="1" x14ac:dyDescent="0.3">
      <c r="C607" s="9"/>
    </row>
    <row r="608" spans="3:3" ht="14.25" customHeight="1" x14ac:dyDescent="0.3">
      <c r="C608" s="9"/>
    </row>
    <row r="609" spans="3:3" ht="14.25" customHeight="1" x14ac:dyDescent="0.3">
      <c r="C609" s="9"/>
    </row>
    <row r="610" spans="3:3" ht="14.25" customHeight="1" x14ac:dyDescent="0.3">
      <c r="C610" s="9"/>
    </row>
    <row r="611" spans="3:3" ht="14.25" customHeight="1" x14ac:dyDescent="0.3">
      <c r="C611" s="9"/>
    </row>
    <row r="612" spans="3:3" ht="14.25" customHeight="1" x14ac:dyDescent="0.3">
      <c r="C612" s="9"/>
    </row>
    <row r="613" spans="3:3" ht="14.25" customHeight="1" x14ac:dyDescent="0.3">
      <c r="C613" s="9"/>
    </row>
    <row r="614" spans="3:3" ht="14.25" customHeight="1" x14ac:dyDescent="0.3">
      <c r="C614" s="9"/>
    </row>
    <row r="615" spans="3:3" ht="14.25" customHeight="1" x14ac:dyDescent="0.3">
      <c r="C615" s="9"/>
    </row>
    <row r="616" spans="3:3" ht="14.25" customHeight="1" x14ac:dyDescent="0.3">
      <c r="C616" s="9"/>
    </row>
    <row r="617" spans="3:3" ht="14.25" customHeight="1" x14ac:dyDescent="0.3">
      <c r="C617" s="9"/>
    </row>
    <row r="618" spans="3:3" ht="14.25" customHeight="1" x14ac:dyDescent="0.3">
      <c r="C618" s="9"/>
    </row>
    <row r="619" spans="3:3" ht="14.25" customHeight="1" x14ac:dyDescent="0.3">
      <c r="C619" s="9"/>
    </row>
    <row r="620" spans="3:3" ht="14.25" customHeight="1" x14ac:dyDescent="0.3">
      <c r="C620" s="9"/>
    </row>
    <row r="621" spans="3:3" ht="14.25" customHeight="1" x14ac:dyDescent="0.3">
      <c r="C621" s="9"/>
    </row>
    <row r="622" spans="3:3" ht="14.25" customHeight="1" x14ac:dyDescent="0.3">
      <c r="C622" s="9"/>
    </row>
    <row r="623" spans="3:3" ht="14.25" customHeight="1" x14ac:dyDescent="0.3">
      <c r="C623" s="9"/>
    </row>
    <row r="624" spans="3:3" ht="14.25" customHeight="1" x14ac:dyDescent="0.3">
      <c r="C624" s="9"/>
    </row>
    <row r="625" spans="3:3" ht="14.25" customHeight="1" x14ac:dyDescent="0.3">
      <c r="C625" s="9"/>
    </row>
    <row r="626" spans="3:3" ht="14.25" customHeight="1" x14ac:dyDescent="0.3">
      <c r="C626" s="9"/>
    </row>
    <row r="627" spans="3:3" ht="14.25" customHeight="1" x14ac:dyDescent="0.3">
      <c r="C627" s="9"/>
    </row>
    <row r="628" spans="3:3" ht="14.25" customHeight="1" x14ac:dyDescent="0.3">
      <c r="C628" s="9"/>
    </row>
    <row r="629" spans="3:3" ht="14.25" customHeight="1" x14ac:dyDescent="0.3">
      <c r="C629" s="9"/>
    </row>
    <row r="630" spans="3:3" ht="14.25" customHeight="1" x14ac:dyDescent="0.3">
      <c r="C630" s="9"/>
    </row>
    <row r="631" spans="3:3" ht="14.25" customHeight="1" x14ac:dyDescent="0.3">
      <c r="C631" s="9"/>
    </row>
    <row r="632" spans="3:3" ht="14.25" customHeight="1" x14ac:dyDescent="0.3">
      <c r="C632" s="9"/>
    </row>
    <row r="633" spans="3:3" ht="14.25" customHeight="1" x14ac:dyDescent="0.3">
      <c r="C633" s="9"/>
    </row>
    <row r="634" spans="3:3" ht="14.25" customHeight="1" x14ac:dyDescent="0.3">
      <c r="C634" s="9"/>
    </row>
    <row r="635" spans="3:3" ht="14.25" customHeight="1" x14ac:dyDescent="0.3">
      <c r="C635" s="9"/>
    </row>
    <row r="636" spans="3:3" ht="14.25" customHeight="1" x14ac:dyDescent="0.3">
      <c r="C636" s="9"/>
    </row>
    <row r="637" spans="3:3" ht="14.25" customHeight="1" x14ac:dyDescent="0.3">
      <c r="C637" s="9"/>
    </row>
    <row r="638" spans="3:3" ht="14.25" customHeight="1" x14ac:dyDescent="0.3">
      <c r="C638" s="9"/>
    </row>
    <row r="639" spans="3:3" ht="14.25" customHeight="1" x14ac:dyDescent="0.3">
      <c r="C639" s="9"/>
    </row>
    <row r="640" spans="3:3" ht="14.25" customHeight="1" x14ac:dyDescent="0.3">
      <c r="C640" s="9"/>
    </row>
    <row r="641" spans="3:3" ht="14.25" customHeight="1" x14ac:dyDescent="0.3">
      <c r="C641" s="9"/>
    </row>
    <row r="642" spans="3:3" ht="14.25" customHeight="1" x14ac:dyDescent="0.3">
      <c r="C642" s="9"/>
    </row>
    <row r="643" spans="3:3" ht="14.25" customHeight="1" x14ac:dyDescent="0.3">
      <c r="C643" s="9"/>
    </row>
    <row r="644" spans="3:3" ht="14.25" customHeight="1" x14ac:dyDescent="0.3">
      <c r="C644" s="9"/>
    </row>
    <row r="645" spans="3:3" ht="14.25" customHeight="1" x14ac:dyDescent="0.3">
      <c r="C645" s="9"/>
    </row>
    <row r="646" spans="3:3" ht="14.25" customHeight="1" x14ac:dyDescent="0.3">
      <c r="C646" s="9"/>
    </row>
    <row r="647" spans="3:3" ht="14.25" customHeight="1" x14ac:dyDescent="0.3">
      <c r="C647" s="9"/>
    </row>
    <row r="648" spans="3:3" ht="14.25" customHeight="1" x14ac:dyDescent="0.3">
      <c r="C648" s="9"/>
    </row>
    <row r="649" spans="3:3" ht="14.25" customHeight="1" x14ac:dyDescent="0.3">
      <c r="C649" s="9"/>
    </row>
    <row r="650" spans="3:3" ht="14.25" customHeight="1" x14ac:dyDescent="0.3">
      <c r="C650" s="9"/>
    </row>
    <row r="651" spans="3:3" ht="14.25" customHeight="1" x14ac:dyDescent="0.3">
      <c r="C651" s="9"/>
    </row>
    <row r="652" spans="3:3" ht="14.25" customHeight="1" x14ac:dyDescent="0.3">
      <c r="C652" s="9"/>
    </row>
    <row r="653" spans="3:3" ht="14.25" customHeight="1" x14ac:dyDescent="0.3">
      <c r="C653" s="9"/>
    </row>
    <row r="654" spans="3:3" ht="14.25" customHeight="1" x14ac:dyDescent="0.3">
      <c r="C654" s="9"/>
    </row>
    <row r="655" spans="3:3" ht="14.25" customHeight="1" x14ac:dyDescent="0.3">
      <c r="C655" s="9"/>
    </row>
    <row r="656" spans="3:3" ht="14.25" customHeight="1" x14ac:dyDescent="0.3">
      <c r="C656" s="9"/>
    </row>
    <row r="657" spans="3:3" ht="14.25" customHeight="1" x14ac:dyDescent="0.3">
      <c r="C657" s="9"/>
    </row>
    <row r="658" spans="3:3" ht="14.25" customHeight="1" x14ac:dyDescent="0.3">
      <c r="C658" s="9"/>
    </row>
    <row r="659" spans="3:3" ht="14.25" customHeight="1" x14ac:dyDescent="0.3">
      <c r="C659" s="9"/>
    </row>
    <row r="660" spans="3:3" ht="14.25" customHeight="1" x14ac:dyDescent="0.3">
      <c r="C660" s="9"/>
    </row>
    <row r="661" spans="3:3" ht="14.25" customHeight="1" x14ac:dyDescent="0.3">
      <c r="C661" s="9"/>
    </row>
    <row r="662" spans="3:3" ht="14.25" customHeight="1" x14ac:dyDescent="0.3">
      <c r="C662" s="9"/>
    </row>
    <row r="663" spans="3:3" ht="14.25" customHeight="1" x14ac:dyDescent="0.3">
      <c r="C663" s="9"/>
    </row>
    <row r="664" spans="3:3" ht="14.25" customHeight="1" x14ac:dyDescent="0.3">
      <c r="C664" s="9"/>
    </row>
    <row r="665" spans="3:3" ht="14.25" customHeight="1" x14ac:dyDescent="0.3">
      <c r="C665" s="9"/>
    </row>
    <row r="666" spans="3:3" ht="14.25" customHeight="1" x14ac:dyDescent="0.3">
      <c r="C666" s="9"/>
    </row>
    <row r="667" spans="3:3" ht="14.25" customHeight="1" x14ac:dyDescent="0.3">
      <c r="C667" s="9"/>
    </row>
    <row r="668" spans="3:3" ht="14.25" customHeight="1" x14ac:dyDescent="0.3">
      <c r="C668" s="9"/>
    </row>
    <row r="669" spans="3:3" ht="14.25" customHeight="1" x14ac:dyDescent="0.3">
      <c r="C669" s="9"/>
    </row>
    <row r="670" spans="3:3" ht="14.25" customHeight="1" x14ac:dyDescent="0.3">
      <c r="C670" s="9"/>
    </row>
    <row r="671" spans="3:3" ht="14.25" customHeight="1" x14ac:dyDescent="0.3">
      <c r="C671" s="9"/>
    </row>
    <row r="672" spans="3:3" ht="14.25" customHeight="1" x14ac:dyDescent="0.3">
      <c r="C672" s="9"/>
    </row>
    <row r="673" spans="3:3" ht="14.25" customHeight="1" x14ac:dyDescent="0.3">
      <c r="C673" s="9"/>
    </row>
    <row r="674" spans="3:3" ht="14.25" customHeight="1" x14ac:dyDescent="0.3">
      <c r="C674" s="9"/>
    </row>
    <row r="675" spans="3:3" ht="14.25" customHeight="1" x14ac:dyDescent="0.3">
      <c r="C675" s="9"/>
    </row>
    <row r="676" spans="3:3" ht="14.25" customHeight="1" x14ac:dyDescent="0.3">
      <c r="C676" s="9"/>
    </row>
    <row r="677" spans="3:3" ht="14.25" customHeight="1" x14ac:dyDescent="0.3">
      <c r="C677" s="9"/>
    </row>
    <row r="678" spans="3:3" ht="14.25" customHeight="1" x14ac:dyDescent="0.3">
      <c r="C678" s="9"/>
    </row>
    <row r="679" spans="3:3" ht="14.25" customHeight="1" x14ac:dyDescent="0.3">
      <c r="C679" s="9"/>
    </row>
    <row r="680" spans="3:3" ht="14.25" customHeight="1" x14ac:dyDescent="0.3">
      <c r="C680" s="9"/>
    </row>
    <row r="681" spans="3:3" ht="14.25" customHeight="1" x14ac:dyDescent="0.3">
      <c r="C681" s="9"/>
    </row>
    <row r="682" spans="3:3" ht="14.25" customHeight="1" x14ac:dyDescent="0.3">
      <c r="C682" s="9"/>
    </row>
    <row r="683" spans="3:3" ht="14.25" customHeight="1" x14ac:dyDescent="0.3">
      <c r="C683" s="9"/>
    </row>
    <row r="684" spans="3:3" ht="14.25" customHeight="1" x14ac:dyDescent="0.3">
      <c r="C684" s="9"/>
    </row>
    <row r="685" spans="3:3" ht="14.25" customHeight="1" x14ac:dyDescent="0.3">
      <c r="C685" s="9"/>
    </row>
    <row r="686" spans="3:3" ht="14.25" customHeight="1" x14ac:dyDescent="0.3">
      <c r="C686" s="9"/>
    </row>
    <row r="687" spans="3:3" ht="14.25" customHeight="1" x14ac:dyDescent="0.3">
      <c r="C687" s="9"/>
    </row>
    <row r="688" spans="3:3" ht="14.25" customHeight="1" x14ac:dyDescent="0.3">
      <c r="C688" s="9"/>
    </row>
    <row r="689" spans="3:3" ht="14.25" customHeight="1" x14ac:dyDescent="0.3">
      <c r="C689" s="9"/>
    </row>
    <row r="690" spans="3:3" ht="14.25" customHeight="1" x14ac:dyDescent="0.3">
      <c r="C690" s="9"/>
    </row>
    <row r="691" spans="3:3" ht="14.25" customHeight="1" x14ac:dyDescent="0.3">
      <c r="C691" s="9"/>
    </row>
    <row r="692" spans="3:3" ht="14.25" customHeight="1" x14ac:dyDescent="0.3">
      <c r="C692" s="9"/>
    </row>
    <row r="693" spans="3:3" ht="14.25" customHeight="1" x14ac:dyDescent="0.3">
      <c r="C693" s="9"/>
    </row>
    <row r="694" spans="3:3" ht="14.25" customHeight="1" x14ac:dyDescent="0.3">
      <c r="C694" s="9"/>
    </row>
    <row r="695" spans="3:3" ht="14.25" customHeight="1" x14ac:dyDescent="0.3">
      <c r="C695" s="9"/>
    </row>
    <row r="696" spans="3:3" ht="14.25" customHeight="1" x14ac:dyDescent="0.3">
      <c r="C696" s="9"/>
    </row>
    <row r="697" spans="3:3" ht="14.25" customHeight="1" x14ac:dyDescent="0.3">
      <c r="C697" s="9"/>
    </row>
    <row r="698" spans="3:3" ht="14.25" customHeight="1" x14ac:dyDescent="0.3">
      <c r="C698" s="9"/>
    </row>
    <row r="699" spans="3:3" ht="14.25" customHeight="1" x14ac:dyDescent="0.3">
      <c r="C699" s="9"/>
    </row>
    <row r="700" spans="3:3" ht="14.25" customHeight="1" x14ac:dyDescent="0.3">
      <c r="C700" s="9"/>
    </row>
    <row r="701" spans="3:3" ht="14.25" customHeight="1" x14ac:dyDescent="0.3">
      <c r="C701" s="9"/>
    </row>
    <row r="702" spans="3:3" ht="14.25" customHeight="1" x14ac:dyDescent="0.3">
      <c r="C702" s="9"/>
    </row>
    <row r="703" spans="3:3" ht="14.25" customHeight="1" x14ac:dyDescent="0.3">
      <c r="C703" s="9"/>
    </row>
    <row r="704" spans="3:3" ht="14.25" customHeight="1" x14ac:dyDescent="0.3">
      <c r="C704" s="9"/>
    </row>
    <row r="705" spans="3:3" ht="14.25" customHeight="1" x14ac:dyDescent="0.3">
      <c r="C705" s="9"/>
    </row>
    <row r="706" spans="3:3" ht="14.25" customHeight="1" x14ac:dyDescent="0.3">
      <c r="C706" s="9"/>
    </row>
    <row r="707" spans="3:3" ht="14.25" customHeight="1" x14ac:dyDescent="0.3">
      <c r="C707" s="9"/>
    </row>
    <row r="708" spans="3:3" ht="14.25" customHeight="1" x14ac:dyDescent="0.3">
      <c r="C708" s="9"/>
    </row>
    <row r="709" spans="3:3" ht="14.25" customHeight="1" x14ac:dyDescent="0.3">
      <c r="C709" s="9"/>
    </row>
    <row r="710" spans="3:3" ht="14.25" customHeight="1" x14ac:dyDescent="0.3">
      <c r="C710" s="9"/>
    </row>
    <row r="711" spans="3:3" ht="14.25" customHeight="1" x14ac:dyDescent="0.3">
      <c r="C711" s="9"/>
    </row>
    <row r="712" spans="3:3" ht="14.25" customHeight="1" x14ac:dyDescent="0.3">
      <c r="C712" s="9"/>
    </row>
    <row r="713" spans="3:3" ht="14.25" customHeight="1" x14ac:dyDescent="0.3">
      <c r="C713" s="9"/>
    </row>
    <row r="714" spans="3:3" ht="14.25" customHeight="1" x14ac:dyDescent="0.3">
      <c r="C714" s="9"/>
    </row>
    <row r="715" spans="3:3" ht="14.25" customHeight="1" x14ac:dyDescent="0.3">
      <c r="C715" s="9"/>
    </row>
    <row r="716" spans="3:3" ht="14.25" customHeight="1" x14ac:dyDescent="0.3">
      <c r="C716" s="9"/>
    </row>
    <row r="717" spans="3:3" ht="14.25" customHeight="1" x14ac:dyDescent="0.3">
      <c r="C717" s="9"/>
    </row>
    <row r="718" spans="3:3" ht="14.25" customHeight="1" x14ac:dyDescent="0.3">
      <c r="C718" s="9"/>
    </row>
    <row r="719" spans="3:3" ht="14.25" customHeight="1" x14ac:dyDescent="0.3">
      <c r="C719" s="9"/>
    </row>
    <row r="720" spans="3:3" ht="14.25" customHeight="1" x14ac:dyDescent="0.3">
      <c r="C720" s="9"/>
    </row>
    <row r="721" spans="3:3" ht="14.25" customHeight="1" x14ac:dyDescent="0.3">
      <c r="C721" s="9"/>
    </row>
    <row r="722" spans="3:3" ht="14.25" customHeight="1" x14ac:dyDescent="0.3">
      <c r="C722" s="9"/>
    </row>
    <row r="723" spans="3:3" ht="14.25" customHeight="1" x14ac:dyDescent="0.3">
      <c r="C723" s="9"/>
    </row>
    <row r="724" spans="3:3" ht="14.25" customHeight="1" x14ac:dyDescent="0.3">
      <c r="C724" s="9"/>
    </row>
    <row r="725" spans="3:3" ht="14.25" customHeight="1" x14ac:dyDescent="0.3">
      <c r="C725" s="9"/>
    </row>
    <row r="726" spans="3:3" ht="14.25" customHeight="1" x14ac:dyDescent="0.3">
      <c r="C726" s="9"/>
    </row>
    <row r="727" spans="3:3" ht="14.25" customHeight="1" x14ac:dyDescent="0.3">
      <c r="C727" s="9"/>
    </row>
    <row r="728" spans="3:3" ht="14.25" customHeight="1" x14ac:dyDescent="0.3">
      <c r="C728" s="9"/>
    </row>
    <row r="729" spans="3:3" ht="14.25" customHeight="1" x14ac:dyDescent="0.3">
      <c r="C729" s="9"/>
    </row>
    <row r="730" spans="3:3" ht="14.25" customHeight="1" x14ac:dyDescent="0.3">
      <c r="C730" s="9"/>
    </row>
    <row r="731" spans="3:3" ht="14.25" customHeight="1" x14ac:dyDescent="0.3">
      <c r="C731" s="9"/>
    </row>
    <row r="732" spans="3:3" ht="14.25" customHeight="1" x14ac:dyDescent="0.3">
      <c r="C732" s="9"/>
    </row>
    <row r="733" spans="3:3" ht="14.25" customHeight="1" x14ac:dyDescent="0.3">
      <c r="C733" s="9"/>
    </row>
    <row r="734" spans="3:3" ht="14.25" customHeight="1" x14ac:dyDescent="0.3">
      <c r="C734" s="9"/>
    </row>
    <row r="735" spans="3:3" ht="14.25" customHeight="1" x14ac:dyDescent="0.3">
      <c r="C735" s="9"/>
    </row>
    <row r="736" spans="3:3" ht="14.25" customHeight="1" x14ac:dyDescent="0.3">
      <c r="C736" s="9"/>
    </row>
    <row r="737" spans="3:3" ht="14.25" customHeight="1" x14ac:dyDescent="0.3">
      <c r="C737" s="9"/>
    </row>
    <row r="738" spans="3:3" ht="14.25" customHeight="1" x14ac:dyDescent="0.3">
      <c r="C738" s="9"/>
    </row>
    <row r="739" spans="3:3" ht="14.25" customHeight="1" x14ac:dyDescent="0.3">
      <c r="C739" s="9"/>
    </row>
    <row r="740" spans="3:3" ht="14.25" customHeight="1" x14ac:dyDescent="0.3">
      <c r="C740" s="9"/>
    </row>
    <row r="741" spans="3:3" ht="14.25" customHeight="1" x14ac:dyDescent="0.3">
      <c r="C741" s="9"/>
    </row>
    <row r="742" spans="3:3" ht="14.25" customHeight="1" x14ac:dyDescent="0.3">
      <c r="C742" s="9"/>
    </row>
    <row r="743" spans="3:3" ht="14.25" customHeight="1" x14ac:dyDescent="0.3">
      <c r="C743" s="9"/>
    </row>
    <row r="744" spans="3:3" ht="14.25" customHeight="1" x14ac:dyDescent="0.3">
      <c r="C744" s="9"/>
    </row>
    <row r="745" spans="3:3" ht="14.25" customHeight="1" x14ac:dyDescent="0.3">
      <c r="C745" s="9"/>
    </row>
    <row r="746" spans="3:3" ht="14.25" customHeight="1" x14ac:dyDescent="0.3">
      <c r="C746" s="9"/>
    </row>
    <row r="747" spans="3:3" ht="14.25" customHeight="1" x14ac:dyDescent="0.3">
      <c r="C747" s="9"/>
    </row>
    <row r="748" spans="3:3" ht="14.25" customHeight="1" x14ac:dyDescent="0.3">
      <c r="C748" s="9"/>
    </row>
    <row r="749" spans="3:3" ht="14.25" customHeight="1" x14ac:dyDescent="0.3">
      <c r="C749" s="9"/>
    </row>
    <row r="750" spans="3:3" ht="14.25" customHeight="1" x14ac:dyDescent="0.3">
      <c r="C750" s="9"/>
    </row>
    <row r="751" spans="3:3" ht="14.25" customHeight="1" x14ac:dyDescent="0.3">
      <c r="C751" s="9"/>
    </row>
    <row r="752" spans="3:3" ht="14.25" customHeight="1" x14ac:dyDescent="0.3">
      <c r="C752" s="9"/>
    </row>
    <row r="753" spans="3:3" ht="14.25" customHeight="1" x14ac:dyDescent="0.3">
      <c r="C753" s="9"/>
    </row>
    <row r="754" spans="3:3" ht="14.25" customHeight="1" x14ac:dyDescent="0.3">
      <c r="C754" s="9"/>
    </row>
    <row r="755" spans="3:3" ht="14.25" customHeight="1" x14ac:dyDescent="0.3">
      <c r="C755" s="9"/>
    </row>
    <row r="756" spans="3:3" ht="14.25" customHeight="1" x14ac:dyDescent="0.3">
      <c r="C756" s="9"/>
    </row>
    <row r="757" spans="3:3" ht="14.25" customHeight="1" x14ac:dyDescent="0.3">
      <c r="C757" s="9"/>
    </row>
    <row r="758" spans="3:3" ht="14.25" customHeight="1" x14ac:dyDescent="0.3">
      <c r="C758" s="9"/>
    </row>
    <row r="759" spans="3:3" ht="14.25" customHeight="1" x14ac:dyDescent="0.3">
      <c r="C759" s="9"/>
    </row>
    <row r="760" spans="3:3" ht="14.25" customHeight="1" x14ac:dyDescent="0.3">
      <c r="C760" s="9"/>
    </row>
    <row r="761" spans="3:3" ht="14.25" customHeight="1" x14ac:dyDescent="0.3">
      <c r="C761" s="9"/>
    </row>
    <row r="762" spans="3:3" ht="14.25" customHeight="1" x14ac:dyDescent="0.3">
      <c r="C762" s="9"/>
    </row>
    <row r="763" spans="3:3" ht="14.25" customHeight="1" x14ac:dyDescent="0.3">
      <c r="C763" s="9"/>
    </row>
    <row r="764" spans="3:3" ht="14.25" customHeight="1" x14ac:dyDescent="0.3">
      <c r="C764" s="9"/>
    </row>
    <row r="765" spans="3:3" ht="14.25" customHeight="1" x14ac:dyDescent="0.3">
      <c r="C765" s="9"/>
    </row>
    <row r="766" spans="3:3" ht="14.25" customHeight="1" x14ac:dyDescent="0.3">
      <c r="C766" s="9"/>
    </row>
    <row r="767" spans="3:3" ht="14.25" customHeight="1" x14ac:dyDescent="0.3">
      <c r="C767" s="9"/>
    </row>
    <row r="768" spans="3:3" ht="14.25" customHeight="1" x14ac:dyDescent="0.3">
      <c r="C768" s="9"/>
    </row>
    <row r="769" spans="3:3" ht="14.25" customHeight="1" x14ac:dyDescent="0.3">
      <c r="C769" s="9"/>
    </row>
    <row r="770" spans="3:3" ht="14.25" customHeight="1" x14ac:dyDescent="0.3">
      <c r="C770" s="9"/>
    </row>
    <row r="771" spans="3:3" ht="14.25" customHeight="1" x14ac:dyDescent="0.3">
      <c r="C771" s="9"/>
    </row>
    <row r="772" spans="3:3" ht="14.25" customHeight="1" x14ac:dyDescent="0.3">
      <c r="C772" s="9"/>
    </row>
    <row r="773" spans="3:3" ht="14.25" customHeight="1" x14ac:dyDescent="0.3">
      <c r="C773" s="9"/>
    </row>
    <row r="774" spans="3:3" ht="14.25" customHeight="1" x14ac:dyDescent="0.3">
      <c r="C774" s="9"/>
    </row>
    <row r="775" spans="3:3" ht="14.25" customHeight="1" x14ac:dyDescent="0.3">
      <c r="C775" s="9"/>
    </row>
    <row r="776" spans="3:3" ht="14.25" customHeight="1" x14ac:dyDescent="0.3">
      <c r="C776" s="9"/>
    </row>
    <row r="777" spans="3:3" ht="14.25" customHeight="1" x14ac:dyDescent="0.3">
      <c r="C777" s="9"/>
    </row>
    <row r="778" spans="3:3" ht="14.25" customHeight="1" x14ac:dyDescent="0.3">
      <c r="C778" s="9"/>
    </row>
    <row r="779" spans="3:3" ht="14.25" customHeight="1" x14ac:dyDescent="0.3">
      <c r="C779" s="9"/>
    </row>
    <row r="780" spans="3:3" ht="14.25" customHeight="1" x14ac:dyDescent="0.3">
      <c r="C780" s="9"/>
    </row>
    <row r="781" spans="3:3" ht="14.25" customHeight="1" x14ac:dyDescent="0.3">
      <c r="C781" s="9"/>
    </row>
    <row r="782" spans="3:3" ht="14.25" customHeight="1" x14ac:dyDescent="0.3">
      <c r="C782" s="9"/>
    </row>
    <row r="783" spans="3:3" ht="14.25" customHeight="1" x14ac:dyDescent="0.3">
      <c r="C783" s="9"/>
    </row>
    <row r="784" spans="3:3" ht="14.25" customHeight="1" x14ac:dyDescent="0.3">
      <c r="C784" s="9"/>
    </row>
    <row r="785" spans="3:3" ht="14.25" customHeight="1" x14ac:dyDescent="0.3">
      <c r="C785" s="9"/>
    </row>
    <row r="786" spans="3:3" ht="14.25" customHeight="1" x14ac:dyDescent="0.3">
      <c r="C786" s="9"/>
    </row>
    <row r="787" spans="3:3" ht="14.25" customHeight="1" x14ac:dyDescent="0.3">
      <c r="C787" s="9"/>
    </row>
    <row r="788" spans="3:3" ht="14.25" customHeight="1" x14ac:dyDescent="0.3">
      <c r="C788" s="9"/>
    </row>
    <row r="789" spans="3:3" ht="14.25" customHeight="1" x14ac:dyDescent="0.3">
      <c r="C789" s="9"/>
    </row>
    <row r="790" spans="3:3" ht="14.25" customHeight="1" x14ac:dyDescent="0.3">
      <c r="C790" s="9"/>
    </row>
    <row r="791" spans="3:3" ht="14.25" customHeight="1" x14ac:dyDescent="0.3">
      <c r="C791" s="9"/>
    </row>
    <row r="792" spans="3:3" ht="14.25" customHeight="1" x14ac:dyDescent="0.3">
      <c r="C792" s="9"/>
    </row>
    <row r="793" spans="3:3" ht="14.25" customHeight="1" x14ac:dyDescent="0.3">
      <c r="C793" s="9"/>
    </row>
    <row r="794" spans="3:3" ht="14.25" customHeight="1" x14ac:dyDescent="0.3">
      <c r="C794" s="9"/>
    </row>
    <row r="795" spans="3:3" ht="14.25" customHeight="1" x14ac:dyDescent="0.3">
      <c r="C795" s="9"/>
    </row>
    <row r="796" spans="3:3" ht="14.25" customHeight="1" x14ac:dyDescent="0.3">
      <c r="C796" s="9"/>
    </row>
    <row r="797" spans="3:3" ht="14.25" customHeight="1" x14ac:dyDescent="0.3">
      <c r="C797" s="9"/>
    </row>
    <row r="798" spans="3:3" ht="14.25" customHeight="1" x14ac:dyDescent="0.3">
      <c r="C798" s="9"/>
    </row>
    <row r="799" spans="3:3" ht="14.25" customHeight="1" x14ac:dyDescent="0.3">
      <c r="C799" s="9"/>
    </row>
    <row r="800" spans="3:3" ht="14.25" customHeight="1" x14ac:dyDescent="0.3">
      <c r="C800" s="9"/>
    </row>
    <row r="801" spans="3:3" ht="14.25" customHeight="1" x14ac:dyDescent="0.3">
      <c r="C801" s="9"/>
    </row>
    <row r="802" spans="3:3" ht="14.25" customHeight="1" x14ac:dyDescent="0.3">
      <c r="C802" s="9"/>
    </row>
    <row r="803" spans="3:3" ht="14.25" customHeight="1" x14ac:dyDescent="0.3">
      <c r="C803" s="9"/>
    </row>
    <row r="804" spans="3:3" ht="14.25" customHeight="1" x14ac:dyDescent="0.3">
      <c r="C804" s="9"/>
    </row>
    <row r="805" spans="3:3" ht="14.25" customHeight="1" x14ac:dyDescent="0.3">
      <c r="C805" s="9"/>
    </row>
    <row r="806" spans="3:3" ht="14.25" customHeight="1" x14ac:dyDescent="0.3">
      <c r="C806" s="9"/>
    </row>
    <row r="807" spans="3:3" ht="14.25" customHeight="1" x14ac:dyDescent="0.3">
      <c r="C807" s="9"/>
    </row>
    <row r="808" spans="3:3" ht="14.25" customHeight="1" x14ac:dyDescent="0.3">
      <c r="C808" s="9"/>
    </row>
    <row r="809" spans="3:3" ht="14.25" customHeight="1" x14ac:dyDescent="0.3">
      <c r="C809" s="9"/>
    </row>
    <row r="810" spans="3:3" ht="14.25" customHeight="1" x14ac:dyDescent="0.3">
      <c r="C810" s="9"/>
    </row>
    <row r="811" spans="3:3" ht="14.25" customHeight="1" x14ac:dyDescent="0.3">
      <c r="C811" s="9"/>
    </row>
    <row r="812" spans="3:3" ht="14.25" customHeight="1" x14ac:dyDescent="0.3">
      <c r="C812" s="9"/>
    </row>
    <row r="813" spans="3:3" ht="14.25" customHeight="1" x14ac:dyDescent="0.3">
      <c r="C813" s="9"/>
    </row>
    <row r="814" spans="3:3" ht="14.25" customHeight="1" x14ac:dyDescent="0.3">
      <c r="C814" s="9"/>
    </row>
    <row r="815" spans="3:3" ht="14.25" customHeight="1" x14ac:dyDescent="0.3">
      <c r="C815" s="9"/>
    </row>
    <row r="816" spans="3:3" ht="14.25" customHeight="1" x14ac:dyDescent="0.3">
      <c r="C816" s="9"/>
    </row>
    <row r="817" spans="3:3" ht="14.25" customHeight="1" x14ac:dyDescent="0.3">
      <c r="C817" s="9"/>
    </row>
    <row r="818" spans="3:3" ht="14.25" customHeight="1" x14ac:dyDescent="0.3">
      <c r="C818" s="9"/>
    </row>
    <row r="819" spans="3:3" ht="14.25" customHeight="1" x14ac:dyDescent="0.3">
      <c r="C819" s="9"/>
    </row>
    <row r="820" spans="3:3" ht="14.25" customHeight="1" x14ac:dyDescent="0.3">
      <c r="C820" s="9"/>
    </row>
    <row r="821" spans="3:3" ht="14.25" customHeight="1" x14ac:dyDescent="0.3">
      <c r="C821" s="9"/>
    </row>
    <row r="822" spans="3:3" ht="14.25" customHeight="1" x14ac:dyDescent="0.3">
      <c r="C822" s="9"/>
    </row>
    <row r="823" spans="3:3" ht="14.25" customHeight="1" x14ac:dyDescent="0.3">
      <c r="C823" s="9"/>
    </row>
    <row r="824" spans="3:3" ht="14.25" customHeight="1" x14ac:dyDescent="0.3">
      <c r="C824" s="9"/>
    </row>
    <row r="825" spans="3:3" ht="14.25" customHeight="1" x14ac:dyDescent="0.3">
      <c r="C825" s="9"/>
    </row>
    <row r="826" spans="3:3" ht="14.25" customHeight="1" x14ac:dyDescent="0.3">
      <c r="C826" s="9"/>
    </row>
    <row r="827" spans="3:3" ht="14.25" customHeight="1" x14ac:dyDescent="0.3">
      <c r="C827" s="9"/>
    </row>
    <row r="828" spans="3:3" ht="14.25" customHeight="1" x14ac:dyDescent="0.3">
      <c r="C828" s="9"/>
    </row>
    <row r="829" spans="3:3" ht="14.25" customHeight="1" x14ac:dyDescent="0.3">
      <c r="C829" s="9"/>
    </row>
    <row r="830" spans="3:3" ht="14.25" customHeight="1" x14ac:dyDescent="0.3">
      <c r="C830" s="9"/>
    </row>
    <row r="831" spans="3:3" ht="14.25" customHeight="1" x14ac:dyDescent="0.3">
      <c r="C831" s="9"/>
    </row>
    <row r="832" spans="3:3" ht="14.25" customHeight="1" x14ac:dyDescent="0.3">
      <c r="C832" s="9"/>
    </row>
    <row r="833" spans="3:3" ht="14.25" customHeight="1" x14ac:dyDescent="0.3">
      <c r="C833" s="9"/>
    </row>
    <row r="834" spans="3:3" ht="14.25" customHeight="1" x14ac:dyDescent="0.3">
      <c r="C834" s="9"/>
    </row>
    <row r="835" spans="3:3" ht="14.25" customHeight="1" x14ac:dyDescent="0.3">
      <c r="C835" s="9"/>
    </row>
    <row r="836" spans="3:3" ht="14.25" customHeight="1" x14ac:dyDescent="0.3">
      <c r="C836" s="9"/>
    </row>
    <row r="837" spans="3:3" ht="14.25" customHeight="1" x14ac:dyDescent="0.3">
      <c r="C837" s="9"/>
    </row>
    <row r="838" spans="3:3" ht="14.25" customHeight="1" x14ac:dyDescent="0.3">
      <c r="C838" s="9"/>
    </row>
    <row r="839" spans="3:3" ht="14.25" customHeight="1" x14ac:dyDescent="0.3">
      <c r="C839" s="9"/>
    </row>
    <row r="840" spans="3:3" ht="14.25" customHeight="1" x14ac:dyDescent="0.3">
      <c r="C840" s="9"/>
    </row>
    <row r="841" spans="3:3" ht="14.25" customHeight="1" x14ac:dyDescent="0.3">
      <c r="C841" s="9"/>
    </row>
    <row r="842" spans="3:3" ht="14.25" customHeight="1" x14ac:dyDescent="0.3">
      <c r="C842" s="9"/>
    </row>
    <row r="843" spans="3:3" ht="14.25" customHeight="1" x14ac:dyDescent="0.3">
      <c r="C843" s="9"/>
    </row>
    <row r="844" spans="3:3" ht="14.25" customHeight="1" x14ac:dyDescent="0.3">
      <c r="C844" s="9"/>
    </row>
    <row r="845" spans="3:3" ht="14.25" customHeight="1" x14ac:dyDescent="0.3">
      <c r="C845" s="9"/>
    </row>
    <row r="846" spans="3:3" ht="14.25" customHeight="1" x14ac:dyDescent="0.3">
      <c r="C846" s="9"/>
    </row>
    <row r="847" spans="3:3" ht="14.25" customHeight="1" x14ac:dyDescent="0.3">
      <c r="C847" s="9"/>
    </row>
    <row r="848" spans="3:3" ht="14.25" customHeight="1" x14ac:dyDescent="0.3">
      <c r="C848" s="9"/>
    </row>
    <row r="849" spans="3:3" ht="14.25" customHeight="1" x14ac:dyDescent="0.3">
      <c r="C849" s="9"/>
    </row>
    <row r="850" spans="3:3" ht="14.25" customHeight="1" x14ac:dyDescent="0.3">
      <c r="C850" s="9"/>
    </row>
    <row r="851" spans="3:3" ht="14.25" customHeight="1" x14ac:dyDescent="0.3">
      <c r="C851" s="9"/>
    </row>
    <row r="852" spans="3:3" ht="14.25" customHeight="1" x14ac:dyDescent="0.3">
      <c r="C852" s="9"/>
    </row>
    <row r="853" spans="3:3" ht="14.25" customHeight="1" x14ac:dyDescent="0.3">
      <c r="C853" s="9"/>
    </row>
    <row r="854" spans="3:3" ht="14.25" customHeight="1" x14ac:dyDescent="0.3">
      <c r="C854" s="9"/>
    </row>
    <row r="855" spans="3:3" ht="14.25" customHeight="1" x14ac:dyDescent="0.3">
      <c r="C855" s="9"/>
    </row>
    <row r="856" spans="3:3" ht="14.25" customHeight="1" x14ac:dyDescent="0.3">
      <c r="C856" s="9"/>
    </row>
    <row r="857" spans="3:3" ht="14.25" customHeight="1" x14ac:dyDescent="0.3">
      <c r="C857" s="9"/>
    </row>
    <row r="858" spans="3:3" ht="14.25" customHeight="1" x14ac:dyDescent="0.3">
      <c r="C858" s="9"/>
    </row>
    <row r="859" spans="3:3" ht="14.25" customHeight="1" x14ac:dyDescent="0.3">
      <c r="C859" s="9"/>
    </row>
    <row r="860" spans="3:3" ht="14.25" customHeight="1" x14ac:dyDescent="0.3">
      <c r="C860" s="9"/>
    </row>
    <row r="861" spans="3:3" ht="14.25" customHeight="1" x14ac:dyDescent="0.3">
      <c r="C861" s="9"/>
    </row>
    <row r="862" spans="3:3" ht="14.25" customHeight="1" x14ac:dyDescent="0.3">
      <c r="C862" s="9"/>
    </row>
    <row r="863" spans="3:3" ht="14.25" customHeight="1" x14ac:dyDescent="0.3">
      <c r="C863" s="9"/>
    </row>
    <row r="864" spans="3:3" ht="14.25" customHeight="1" x14ac:dyDescent="0.3">
      <c r="C864" s="9"/>
    </row>
    <row r="865" spans="3:3" ht="14.25" customHeight="1" x14ac:dyDescent="0.3">
      <c r="C865" s="9"/>
    </row>
    <row r="866" spans="3:3" ht="14.25" customHeight="1" x14ac:dyDescent="0.3">
      <c r="C866" s="9"/>
    </row>
    <row r="867" spans="3:3" ht="14.25" customHeight="1" x14ac:dyDescent="0.3">
      <c r="C867" s="9"/>
    </row>
    <row r="868" spans="3:3" ht="14.25" customHeight="1" x14ac:dyDescent="0.3">
      <c r="C868" s="9"/>
    </row>
    <row r="869" spans="3:3" ht="14.25" customHeight="1" x14ac:dyDescent="0.3">
      <c r="C869" s="9"/>
    </row>
    <row r="870" spans="3:3" ht="14.25" customHeight="1" x14ac:dyDescent="0.3">
      <c r="C870" s="9"/>
    </row>
    <row r="871" spans="3:3" ht="14.25" customHeight="1" x14ac:dyDescent="0.3">
      <c r="C871" s="9"/>
    </row>
    <row r="872" spans="3:3" ht="14.25" customHeight="1" x14ac:dyDescent="0.3">
      <c r="C872" s="9"/>
    </row>
    <row r="873" spans="3:3" ht="14.25" customHeight="1" x14ac:dyDescent="0.3">
      <c r="C873" s="9"/>
    </row>
    <row r="874" spans="3:3" ht="14.25" customHeight="1" x14ac:dyDescent="0.3">
      <c r="C874" s="9"/>
    </row>
    <row r="875" spans="3:3" ht="14.25" customHeight="1" x14ac:dyDescent="0.3">
      <c r="C875" s="9"/>
    </row>
    <row r="876" spans="3:3" ht="14.25" customHeight="1" x14ac:dyDescent="0.3">
      <c r="C876" s="9"/>
    </row>
    <row r="877" spans="3:3" ht="14.25" customHeight="1" x14ac:dyDescent="0.3">
      <c r="C877" s="9"/>
    </row>
    <row r="878" spans="3:3" ht="14.25" customHeight="1" x14ac:dyDescent="0.3">
      <c r="C878" s="9"/>
    </row>
    <row r="879" spans="3:3" ht="14.25" customHeight="1" x14ac:dyDescent="0.3">
      <c r="C879" s="9"/>
    </row>
    <row r="880" spans="3:3" ht="14.25" customHeight="1" x14ac:dyDescent="0.3">
      <c r="C880" s="9"/>
    </row>
    <row r="881" spans="3:3" ht="14.25" customHeight="1" x14ac:dyDescent="0.3">
      <c r="C881" s="9"/>
    </row>
    <row r="882" spans="3:3" ht="14.25" customHeight="1" x14ac:dyDescent="0.3">
      <c r="C882" s="9"/>
    </row>
    <row r="883" spans="3:3" ht="14.25" customHeight="1" x14ac:dyDescent="0.3">
      <c r="C883" s="9"/>
    </row>
    <row r="884" spans="3:3" ht="14.25" customHeight="1" x14ac:dyDescent="0.3">
      <c r="C884" s="9"/>
    </row>
    <row r="885" spans="3:3" ht="14.25" customHeight="1" x14ac:dyDescent="0.3">
      <c r="C885" s="9"/>
    </row>
    <row r="886" spans="3:3" ht="14.25" customHeight="1" x14ac:dyDescent="0.3">
      <c r="C886" s="9"/>
    </row>
    <row r="887" spans="3:3" ht="14.25" customHeight="1" x14ac:dyDescent="0.3">
      <c r="C887" s="9"/>
    </row>
    <row r="888" spans="3:3" ht="14.25" customHeight="1" x14ac:dyDescent="0.3">
      <c r="C888" s="9"/>
    </row>
    <row r="889" spans="3:3" ht="14.25" customHeight="1" x14ac:dyDescent="0.3">
      <c r="C889" s="9"/>
    </row>
    <row r="890" spans="3:3" ht="14.25" customHeight="1" x14ac:dyDescent="0.3">
      <c r="C890" s="9"/>
    </row>
    <row r="891" spans="3:3" ht="14.25" customHeight="1" x14ac:dyDescent="0.3">
      <c r="C891" s="9"/>
    </row>
    <row r="892" spans="3:3" ht="14.25" customHeight="1" x14ac:dyDescent="0.3">
      <c r="C892" s="9"/>
    </row>
    <row r="893" spans="3:3" ht="14.25" customHeight="1" x14ac:dyDescent="0.3">
      <c r="C893" s="9"/>
    </row>
    <row r="894" spans="3:3" ht="14.25" customHeight="1" x14ac:dyDescent="0.3">
      <c r="C894" s="9"/>
    </row>
    <row r="895" spans="3:3" ht="14.25" customHeight="1" x14ac:dyDescent="0.3">
      <c r="C895" s="9"/>
    </row>
    <row r="896" spans="3:3" ht="14.25" customHeight="1" x14ac:dyDescent="0.3">
      <c r="C896" s="9"/>
    </row>
    <row r="897" spans="3:3" ht="14.25" customHeight="1" x14ac:dyDescent="0.3">
      <c r="C897" s="9"/>
    </row>
    <row r="898" spans="3:3" ht="14.25" customHeight="1" x14ac:dyDescent="0.3">
      <c r="C898" s="9"/>
    </row>
    <row r="899" spans="3:3" ht="14.25" customHeight="1" x14ac:dyDescent="0.3">
      <c r="C899" s="9"/>
    </row>
    <row r="900" spans="3:3" ht="14.25" customHeight="1" x14ac:dyDescent="0.3">
      <c r="C900" s="9"/>
    </row>
    <row r="901" spans="3:3" ht="14.25" customHeight="1" x14ac:dyDescent="0.3">
      <c r="C901" s="9"/>
    </row>
    <row r="902" spans="3:3" ht="14.25" customHeight="1" x14ac:dyDescent="0.3">
      <c r="C902" s="9"/>
    </row>
    <row r="903" spans="3:3" ht="14.25" customHeight="1" x14ac:dyDescent="0.3">
      <c r="C903" s="9"/>
    </row>
    <row r="904" spans="3:3" ht="14.25" customHeight="1" x14ac:dyDescent="0.3">
      <c r="C904" s="9"/>
    </row>
    <row r="905" spans="3:3" ht="14.25" customHeight="1" x14ac:dyDescent="0.3">
      <c r="C905" s="9"/>
    </row>
    <row r="906" spans="3:3" ht="14.25" customHeight="1" x14ac:dyDescent="0.3">
      <c r="C906" s="9"/>
    </row>
    <row r="907" spans="3:3" ht="14.25" customHeight="1" x14ac:dyDescent="0.3">
      <c r="C907" s="9"/>
    </row>
    <row r="908" spans="3:3" ht="14.25" customHeight="1" x14ac:dyDescent="0.3">
      <c r="C908" s="9"/>
    </row>
    <row r="909" spans="3:3" ht="14.25" customHeight="1" x14ac:dyDescent="0.3">
      <c r="C909" s="9"/>
    </row>
    <row r="910" spans="3:3" ht="14.25" customHeight="1" x14ac:dyDescent="0.3">
      <c r="C910" s="9"/>
    </row>
    <row r="911" spans="3:3" ht="14.25" customHeight="1" x14ac:dyDescent="0.3">
      <c r="C911" s="9"/>
    </row>
    <row r="912" spans="3:3" ht="14.25" customHeight="1" x14ac:dyDescent="0.3">
      <c r="C912" s="9"/>
    </row>
    <row r="913" spans="3:3" ht="14.25" customHeight="1" x14ac:dyDescent="0.3">
      <c r="C913" s="9"/>
    </row>
    <row r="914" spans="3:3" ht="14.25" customHeight="1" x14ac:dyDescent="0.3">
      <c r="C914" s="9"/>
    </row>
    <row r="915" spans="3:3" ht="14.25" customHeight="1" x14ac:dyDescent="0.3">
      <c r="C915" s="9"/>
    </row>
    <row r="916" spans="3:3" ht="14.25" customHeight="1" x14ac:dyDescent="0.3">
      <c r="C916" s="9"/>
    </row>
    <row r="917" spans="3:3" ht="14.25" customHeight="1" x14ac:dyDescent="0.3">
      <c r="C917" s="9"/>
    </row>
    <row r="918" spans="3:3" ht="14.25" customHeight="1" x14ac:dyDescent="0.3">
      <c r="C918" s="9"/>
    </row>
    <row r="919" spans="3:3" ht="14.25" customHeight="1" x14ac:dyDescent="0.3">
      <c r="C919" s="9"/>
    </row>
    <row r="920" spans="3:3" ht="14.25" customHeight="1" x14ac:dyDescent="0.3">
      <c r="C920" s="9"/>
    </row>
    <row r="921" spans="3:3" ht="14.25" customHeight="1" x14ac:dyDescent="0.3">
      <c r="C921" s="9"/>
    </row>
    <row r="922" spans="3:3" ht="14.25" customHeight="1" x14ac:dyDescent="0.3">
      <c r="C922" s="9"/>
    </row>
    <row r="923" spans="3:3" ht="14.25" customHeight="1" x14ac:dyDescent="0.3">
      <c r="C923" s="9"/>
    </row>
    <row r="924" spans="3:3" ht="14.25" customHeight="1" x14ac:dyDescent="0.3">
      <c r="C924" s="9"/>
    </row>
    <row r="925" spans="3:3" ht="14.25" customHeight="1" x14ac:dyDescent="0.3">
      <c r="C925" s="9"/>
    </row>
    <row r="926" spans="3:3" ht="14.25" customHeight="1" x14ac:dyDescent="0.3">
      <c r="C926" s="9"/>
    </row>
    <row r="927" spans="3:3" ht="14.25" customHeight="1" x14ac:dyDescent="0.3">
      <c r="C927" s="9"/>
    </row>
    <row r="928" spans="3:3" ht="14.25" customHeight="1" x14ac:dyDescent="0.3">
      <c r="C928" s="9"/>
    </row>
    <row r="929" spans="3:3" ht="14.25" customHeight="1" x14ac:dyDescent="0.3">
      <c r="C929" s="9"/>
    </row>
    <row r="930" spans="3:3" ht="14.25" customHeight="1" x14ac:dyDescent="0.3">
      <c r="C930" s="9"/>
    </row>
    <row r="931" spans="3:3" ht="14.25" customHeight="1" x14ac:dyDescent="0.3">
      <c r="C931" s="9"/>
    </row>
    <row r="932" spans="3:3" ht="14.25" customHeight="1" x14ac:dyDescent="0.3">
      <c r="C932" s="9"/>
    </row>
    <row r="933" spans="3:3" ht="14.25" customHeight="1" x14ac:dyDescent="0.3">
      <c r="C933" s="9"/>
    </row>
    <row r="934" spans="3:3" ht="14.25" customHeight="1" x14ac:dyDescent="0.3">
      <c r="C934" s="9"/>
    </row>
    <row r="935" spans="3:3" ht="14.25" customHeight="1" x14ac:dyDescent="0.3">
      <c r="C935" s="9"/>
    </row>
    <row r="936" spans="3:3" ht="14.25" customHeight="1" x14ac:dyDescent="0.3">
      <c r="C936" s="9"/>
    </row>
    <row r="937" spans="3:3" ht="14.25" customHeight="1" x14ac:dyDescent="0.3">
      <c r="C937" s="9"/>
    </row>
    <row r="938" spans="3:3" ht="14.25" customHeight="1" x14ac:dyDescent="0.3">
      <c r="C938" s="9"/>
    </row>
    <row r="939" spans="3:3" ht="14.25" customHeight="1" x14ac:dyDescent="0.3">
      <c r="C939" s="9"/>
    </row>
    <row r="940" spans="3:3" ht="14.25" customHeight="1" x14ac:dyDescent="0.3">
      <c r="C940" s="9"/>
    </row>
    <row r="941" spans="3:3" ht="14.25" customHeight="1" x14ac:dyDescent="0.3">
      <c r="C941" s="9"/>
    </row>
    <row r="942" spans="3:3" ht="14.25" customHeight="1" x14ac:dyDescent="0.3">
      <c r="C942" s="9"/>
    </row>
    <row r="943" spans="3:3" ht="14.25" customHeight="1" x14ac:dyDescent="0.3">
      <c r="C943" s="9"/>
    </row>
    <row r="944" spans="3:3" ht="14.25" customHeight="1" x14ac:dyDescent="0.3">
      <c r="C944" s="9"/>
    </row>
    <row r="945" spans="3:3" ht="14.25" customHeight="1" x14ac:dyDescent="0.3">
      <c r="C945" s="9"/>
    </row>
    <row r="946" spans="3:3" ht="14.25" customHeight="1" x14ac:dyDescent="0.3">
      <c r="C946" s="9"/>
    </row>
    <row r="947" spans="3:3" ht="14.25" customHeight="1" x14ac:dyDescent="0.3">
      <c r="C947" s="9"/>
    </row>
    <row r="948" spans="3:3" ht="14.25" customHeight="1" x14ac:dyDescent="0.3">
      <c r="C948" s="9"/>
    </row>
    <row r="949" spans="3:3" ht="14.25" customHeight="1" x14ac:dyDescent="0.3">
      <c r="C949" s="9"/>
    </row>
    <row r="950" spans="3:3" ht="14.25" customHeight="1" x14ac:dyDescent="0.3">
      <c r="C950" s="9"/>
    </row>
    <row r="951" spans="3:3" ht="14.25" customHeight="1" x14ac:dyDescent="0.3">
      <c r="C951" s="9"/>
    </row>
    <row r="952" spans="3:3" ht="14.25" customHeight="1" x14ac:dyDescent="0.3">
      <c r="C952" s="9"/>
    </row>
    <row r="953" spans="3:3" ht="14.25" customHeight="1" x14ac:dyDescent="0.3">
      <c r="C953" s="9"/>
    </row>
    <row r="954" spans="3:3" ht="14.25" customHeight="1" x14ac:dyDescent="0.3">
      <c r="C954" s="9"/>
    </row>
    <row r="955" spans="3:3" ht="14.25" customHeight="1" x14ac:dyDescent="0.3">
      <c r="C955" s="9"/>
    </row>
    <row r="956" spans="3:3" ht="14.25" customHeight="1" x14ac:dyDescent="0.3">
      <c r="C956" s="9"/>
    </row>
    <row r="957" spans="3:3" ht="14.25" customHeight="1" x14ac:dyDescent="0.3">
      <c r="C957" s="9"/>
    </row>
    <row r="958" spans="3:3" ht="14.25" customHeight="1" x14ac:dyDescent="0.3">
      <c r="C958" s="9"/>
    </row>
    <row r="959" spans="3:3" ht="14.25" customHeight="1" x14ac:dyDescent="0.3">
      <c r="C959" s="9"/>
    </row>
    <row r="960" spans="3:3" ht="14.25" customHeight="1" x14ac:dyDescent="0.3">
      <c r="C960" s="9"/>
    </row>
    <row r="961" spans="3:3" ht="14.25" customHeight="1" x14ac:dyDescent="0.3">
      <c r="C961" s="9"/>
    </row>
    <row r="962" spans="3:3" ht="14.25" customHeight="1" x14ac:dyDescent="0.3">
      <c r="C962" s="9"/>
    </row>
    <row r="963" spans="3:3" ht="14.25" customHeight="1" x14ac:dyDescent="0.3">
      <c r="C963" s="9"/>
    </row>
    <row r="964" spans="3:3" ht="14.25" customHeight="1" x14ac:dyDescent="0.3">
      <c r="C964" s="9"/>
    </row>
    <row r="965" spans="3:3" ht="14.25" customHeight="1" x14ac:dyDescent="0.3">
      <c r="C965" s="9"/>
    </row>
    <row r="966" spans="3:3" ht="14.25" customHeight="1" x14ac:dyDescent="0.3">
      <c r="C966" s="9"/>
    </row>
    <row r="967" spans="3:3" ht="14.25" customHeight="1" x14ac:dyDescent="0.3">
      <c r="C967" s="9"/>
    </row>
    <row r="968" spans="3:3" ht="14.25" customHeight="1" x14ac:dyDescent="0.3">
      <c r="C968" s="9"/>
    </row>
    <row r="969" spans="3:3" ht="14.25" customHeight="1" x14ac:dyDescent="0.3">
      <c r="C969" s="9"/>
    </row>
    <row r="970" spans="3:3" ht="14.25" customHeight="1" x14ac:dyDescent="0.3">
      <c r="C970" s="9"/>
    </row>
    <row r="971" spans="3:3" ht="14.25" customHeight="1" x14ac:dyDescent="0.3">
      <c r="C971" s="9"/>
    </row>
    <row r="972" spans="3:3" ht="14.25" customHeight="1" x14ac:dyDescent="0.3">
      <c r="C972" s="9"/>
    </row>
    <row r="973" spans="3:3" ht="14.25" customHeight="1" x14ac:dyDescent="0.3">
      <c r="C973" s="9"/>
    </row>
    <row r="974" spans="3:3" ht="14.25" customHeight="1" x14ac:dyDescent="0.3">
      <c r="C974" s="9"/>
    </row>
    <row r="975" spans="3:3" ht="14.25" customHeight="1" x14ac:dyDescent="0.3">
      <c r="C975" s="9"/>
    </row>
    <row r="976" spans="3:3" ht="14.25" customHeight="1" x14ac:dyDescent="0.3">
      <c r="C976" s="9"/>
    </row>
    <row r="977" spans="3:3" ht="14.25" customHeight="1" x14ac:dyDescent="0.3">
      <c r="C977" s="9"/>
    </row>
    <row r="978" spans="3:3" ht="14.25" customHeight="1" x14ac:dyDescent="0.3">
      <c r="C978" s="9"/>
    </row>
    <row r="979" spans="3:3" ht="14.25" customHeight="1" x14ac:dyDescent="0.3">
      <c r="C979" s="9"/>
    </row>
    <row r="980" spans="3:3" ht="14.25" customHeight="1" x14ac:dyDescent="0.3">
      <c r="C980" s="9"/>
    </row>
    <row r="981" spans="3:3" ht="14.25" customHeight="1" x14ac:dyDescent="0.3">
      <c r="C981" s="9"/>
    </row>
    <row r="982" spans="3:3" ht="14.25" customHeight="1" x14ac:dyDescent="0.3">
      <c r="C982" s="9"/>
    </row>
    <row r="983" spans="3:3" ht="14.25" customHeight="1" x14ac:dyDescent="0.3">
      <c r="C983" s="9"/>
    </row>
    <row r="984" spans="3:3" ht="14.25" customHeight="1" x14ac:dyDescent="0.3">
      <c r="C984" s="9"/>
    </row>
    <row r="985" spans="3:3" ht="14.25" customHeight="1" x14ac:dyDescent="0.3">
      <c r="C985" s="9"/>
    </row>
    <row r="986" spans="3:3" ht="14.25" customHeight="1" x14ac:dyDescent="0.3">
      <c r="C986" s="9"/>
    </row>
    <row r="987" spans="3:3" ht="14.25" customHeight="1" x14ac:dyDescent="0.3">
      <c r="C987" s="9"/>
    </row>
    <row r="988" spans="3:3" ht="14.25" customHeight="1" x14ac:dyDescent="0.3">
      <c r="C988" s="9"/>
    </row>
    <row r="989" spans="3:3" ht="14.25" customHeight="1" x14ac:dyDescent="0.3">
      <c r="C989" s="9"/>
    </row>
    <row r="990" spans="3:3" ht="14.25" customHeight="1" x14ac:dyDescent="0.3">
      <c r="C990" s="9"/>
    </row>
    <row r="991" spans="3:3" ht="14.25" customHeight="1" x14ac:dyDescent="0.3">
      <c r="C991" s="9"/>
    </row>
    <row r="992" spans="3:3" ht="14.25" customHeight="1" x14ac:dyDescent="0.3">
      <c r="C992" s="9"/>
    </row>
    <row r="993" spans="3:3" ht="14.25" customHeight="1" x14ac:dyDescent="0.3">
      <c r="C993" s="9"/>
    </row>
    <row r="994" spans="3:3" ht="14.25" customHeight="1" x14ac:dyDescent="0.3">
      <c r="C994" s="9"/>
    </row>
    <row r="995" spans="3:3" ht="14.25" customHeight="1" x14ac:dyDescent="0.3">
      <c r="C995" s="9"/>
    </row>
    <row r="996" spans="3:3" ht="14.25" customHeight="1" x14ac:dyDescent="0.3">
      <c r="C996" s="9"/>
    </row>
    <row r="997" spans="3:3" ht="14.25" customHeight="1" x14ac:dyDescent="0.3">
      <c r="C997" s="9"/>
    </row>
    <row r="998" spans="3:3" ht="14.25" customHeight="1" x14ac:dyDescent="0.3">
      <c r="C998" s="9"/>
    </row>
    <row r="999" spans="3:3" ht="14.25" customHeight="1" x14ac:dyDescent="0.3">
      <c r="C999" s="9"/>
    </row>
    <row r="1000" spans="3:3" ht="14.25" customHeight="1" x14ac:dyDescent="0.3">
      <c r="C1000" s="9"/>
    </row>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B11"/>
  <sheetViews>
    <sheetView workbookViewId="0">
      <pane ySplit="1" topLeftCell="A2" activePane="bottomLeft" state="frozen"/>
      <selection pane="bottomLeft" activeCell="I12" sqref="I12"/>
    </sheetView>
  </sheetViews>
  <sheetFormatPr baseColWidth="10" defaultColWidth="14.44140625" defaultRowHeight="15" customHeight="1" x14ac:dyDescent="0.3"/>
  <cols>
    <col min="1" max="2" width="14.44140625" customWidth="1"/>
  </cols>
  <sheetData>
    <row r="1" spans="1:2" x14ac:dyDescent="0.3">
      <c r="A1" s="33" t="s">
        <v>2</v>
      </c>
      <c r="B1" s="34" t="s">
        <v>20557</v>
      </c>
    </row>
    <row r="2" spans="1:2" x14ac:dyDescent="0.3">
      <c r="A2" s="35">
        <v>2015</v>
      </c>
      <c r="B2" s="36">
        <v>1</v>
      </c>
    </row>
    <row r="3" spans="1:2" x14ac:dyDescent="0.3">
      <c r="A3" s="37">
        <v>2016</v>
      </c>
      <c r="B3" s="38">
        <v>2</v>
      </c>
    </row>
    <row r="4" spans="1:2" x14ac:dyDescent="0.3">
      <c r="A4" s="35">
        <v>2018</v>
      </c>
      <c r="B4" s="36">
        <v>4</v>
      </c>
    </row>
    <row r="5" spans="1:2" x14ac:dyDescent="0.3">
      <c r="A5" s="37">
        <v>2019</v>
      </c>
      <c r="B5" s="38">
        <v>3</v>
      </c>
    </row>
    <row r="6" spans="1:2" x14ac:dyDescent="0.3">
      <c r="A6" s="35">
        <v>2020</v>
      </c>
      <c r="B6" s="36">
        <v>6</v>
      </c>
    </row>
    <row r="7" spans="1:2" x14ac:dyDescent="0.3">
      <c r="A7" s="37">
        <v>2021</v>
      </c>
      <c r="B7" s="38">
        <v>17</v>
      </c>
    </row>
    <row r="8" spans="1:2" x14ac:dyDescent="0.3">
      <c r="A8" s="35">
        <v>2022</v>
      </c>
      <c r="B8" s="36">
        <v>12</v>
      </c>
    </row>
    <row r="9" spans="1:2" x14ac:dyDescent="0.3">
      <c r="A9" s="37">
        <v>2023</v>
      </c>
      <c r="B9" s="38">
        <v>12</v>
      </c>
    </row>
    <row r="10" spans="1:2" x14ac:dyDescent="0.3">
      <c r="A10" s="35">
        <v>2024</v>
      </c>
      <c r="B10" s="36">
        <v>22</v>
      </c>
    </row>
    <row r="11" spans="1:2" x14ac:dyDescent="0.3">
      <c r="A11" s="39">
        <v>2025</v>
      </c>
      <c r="B11" s="40">
        <v>17</v>
      </c>
    </row>
  </sheetData>
  <dataValidations count="1">
    <dataValidation type="custom" allowBlank="1" showDropDown="1" sqref="A2:B11" xr:uid="{00000000-0002-0000-0C00-000000000000}">
      <formula1>AND(ISNUMBER(A2),(NOT(OR(NOT(ISERROR(DATEVALUE(A2))), AND(ISNUMBER(A2), LEFT(CELL("format", A2))="D")))))</formula1>
    </dataValidation>
  </dataValidations>
  <pageMargins left="0.7" right="0.7" top="0.78740157499999996" bottom="0.78740157499999996"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B9"/>
  <sheetViews>
    <sheetView workbookViewId="0">
      <pane ySplit="1" topLeftCell="A2" activePane="bottomLeft" state="frozen"/>
      <selection pane="bottomLeft" activeCell="B3" sqref="B3"/>
    </sheetView>
  </sheetViews>
  <sheetFormatPr baseColWidth="10" defaultColWidth="14.44140625" defaultRowHeight="15" customHeight="1" x14ac:dyDescent="0.3"/>
  <cols>
    <col min="1" max="2" width="14.44140625" customWidth="1"/>
  </cols>
  <sheetData>
    <row r="1" spans="1:2" x14ac:dyDescent="0.3">
      <c r="A1" s="33" t="s">
        <v>4</v>
      </c>
      <c r="B1" s="34" t="s">
        <v>20558</v>
      </c>
    </row>
    <row r="2" spans="1:2" x14ac:dyDescent="0.3">
      <c r="A2" s="35" t="s">
        <v>34</v>
      </c>
      <c r="B2" s="36">
        <v>28</v>
      </c>
    </row>
    <row r="3" spans="1:2" x14ac:dyDescent="0.3">
      <c r="A3" s="37" t="s">
        <v>43</v>
      </c>
      <c r="B3" s="38">
        <v>17</v>
      </c>
    </row>
    <row r="4" spans="1:2" x14ac:dyDescent="0.3">
      <c r="A4" s="35" t="s">
        <v>132</v>
      </c>
      <c r="B4" s="36">
        <v>9</v>
      </c>
    </row>
    <row r="5" spans="1:2" x14ac:dyDescent="0.3">
      <c r="A5" s="37" t="s">
        <v>61</v>
      </c>
      <c r="B5" s="38">
        <v>7</v>
      </c>
    </row>
    <row r="6" spans="1:2" x14ac:dyDescent="0.3">
      <c r="A6" s="35" t="s">
        <v>72</v>
      </c>
      <c r="B6" s="36">
        <v>5</v>
      </c>
    </row>
    <row r="7" spans="1:2" x14ac:dyDescent="0.3">
      <c r="A7" s="37" t="s">
        <v>87</v>
      </c>
      <c r="B7" s="38">
        <v>5</v>
      </c>
    </row>
    <row r="8" spans="1:2" x14ac:dyDescent="0.3">
      <c r="A8" s="35" t="s">
        <v>116</v>
      </c>
      <c r="B8" s="36">
        <v>4</v>
      </c>
    </row>
    <row r="9" spans="1:2" x14ac:dyDescent="0.3">
      <c r="A9" s="39" t="s">
        <v>176</v>
      </c>
      <c r="B9" s="40">
        <v>3</v>
      </c>
    </row>
  </sheetData>
  <dataValidations count="1">
    <dataValidation type="custom" allowBlank="1" showDropDown="1" sqref="B2:B9" xr:uid="{00000000-0002-0000-0D00-000000000000}">
      <formula1>AND(ISNUMBER(B2),(NOT(OR(NOT(ISERROR(DATEVALUE(B2))), AND(ISNUMBER(B2), LEFT(CELL("format", B2))="D")))))</formula1>
    </dataValidation>
  </dataValidations>
  <pageMargins left="0.7" right="0.7" top="0.78740157499999996" bottom="0.78740157499999996"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B5"/>
  <sheetViews>
    <sheetView workbookViewId="0">
      <pane ySplit="1" topLeftCell="A2" activePane="bottomLeft" state="frozen"/>
      <selection pane="bottomLeft" activeCell="H27" sqref="H27"/>
    </sheetView>
  </sheetViews>
  <sheetFormatPr baseColWidth="10" defaultColWidth="14.44140625" defaultRowHeight="15" customHeight="1" x14ac:dyDescent="0.3"/>
  <cols>
    <col min="1" max="2" width="14.44140625" customWidth="1"/>
  </cols>
  <sheetData>
    <row r="1" spans="1:2" x14ac:dyDescent="0.3">
      <c r="A1" s="33" t="s">
        <v>7</v>
      </c>
      <c r="B1" s="34" t="s">
        <v>20557</v>
      </c>
    </row>
    <row r="2" spans="1:2" x14ac:dyDescent="0.3">
      <c r="A2" s="35">
        <v>1</v>
      </c>
      <c r="B2" s="36">
        <v>11</v>
      </c>
    </row>
    <row r="3" spans="1:2" x14ac:dyDescent="0.3">
      <c r="A3" s="37">
        <v>2</v>
      </c>
      <c r="B3" s="38">
        <v>40</v>
      </c>
    </row>
    <row r="4" spans="1:2" x14ac:dyDescent="0.3">
      <c r="A4" s="35">
        <v>3</v>
      </c>
      <c r="B4" s="36">
        <v>27</v>
      </c>
    </row>
    <row r="5" spans="1:2" x14ac:dyDescent="0.3">
      <c r="A5" s="39">
        <v>4</v>
      </c>
      <c r="B5" s="40">
        <v>18</v>
      </c>
    </row>
  </sheetData>
  <dataValidations count="1">
    <dataValidation type="custom" allowBlank="1" showDropDown="1" sqref="A2:B5" xr:uid="{00000000-0002-0000-1000-000000000000}">
      <formula1>AND(ISNUMBER(A2),(NOT(OR(NOT(ISERROR(DATEVALUE(A2))), AND(ISNUMBER(A2), LEFT(CELL("format", A2))="D")))))</formula1>
    </dataValidation>
  </dataValidations>
  <pageMargins left="0.7" right="0.7" top="0.78740157499999996" bottom="0.78740157499999996"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WoS + AISeL Coding</vt:lpstr>
      <vt:lpstr>BW Search WoS</vt:lpstr>
      <vt:lpstr>BW Search AISeL</vt:lpstr>
      <vt:lpstr>BW Search WoS+AISeL</vt:lpstr>
      <vt:lpstr>WoS Export</vt:lpstr>
      <vt:lpstr>CitVelo WoS</vt:lpstr>
      <vt:lpstr>D1 Pub by Year</vt:lpstr>
      <vt:lpstr>Pub Venues</vt:lpstr>
      <vt:lpstr>ELSI_Distr</vt:lpstr>
      <vt:lpstr>FQ ELSI Sub</vt:lpstr>
      <vt:lpstr>VG_SpecificVG</vt:lpstr>
      <vt:lpstr>FQ_VG</vt:lpstr>
      <vt:lpstr>PrimResearchM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Matthias Alexander Löhr</cp:lastModifiedBy>
  <dcterms:modified xsi:type="dcterms:W3CDTF">2025-08-14T11:56:15Z</dcterms:modified>
</cp:coreProperties>
</file>